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fukuipref-my.sharepoint.com/personal/toukei_pref_fukui_lg_jp/Documents/統計調査課共有フォルダ/★令和７年度データ決裁Ⅱ/〇10年/283992　産業連関表/2631620　令和２年産業連関表の公表について/"/>
    </mc:Choice>
  </mc:AlternateContent>
  <xr:revisionPtr revIDLastSave="371" documentId="14_{57A5525C-9634-411A-A652-5B4078F04EF4}" xr6:coauthVersionLast="47" xr6:coauthVersionMax="47" xr10:uidLastSave="{86D6D018-22AF-468C-867B-C7C13E1FA889}"/>
  <bookViews>
    <workbookView xWindow="28680" yWindow="-120" windowWidth="29040" windowHeight="15720" tabRatio="714" activeTab="1" xr2:uid="{00000000-000D-0000-FFFF-FFFF00000000}"/>
  </bookViews>
  <sheets>
    <sheet name="注意事項" sheetId="23" r:id="rId1"/>
    <sheet name="分析のための入力事項" sheetId="15" r:id="rId2"/>
    <sheet name="分析結果" sheetId="16" r:id="rId3"/>
    <sheet name="フロー図" sheetId="21" r:id="rId4"/>
    <sheet name="フロー図数値" sheetId="17" state="hidden" r:id="rId5"/>
    <sheet name="波及効果" sheetId="6" r:id="rId6"/>
    <sheet name="分析に必要なデータ等" sheetId="14" r:id="rId7"/>
    <sheet name="基本表" sheetId="1" state="hidden" r:id="rId8"/>
    <sheet name="逆行列係数表" sheetId="9" state="hidden" r:id="rId9"/>
    <sheet name="平均消費性向" sheetId="18" r:id="rId10"/>
    <sheet name="マージン" sheetId="19" r:id="rId11"/>
    <sheet name="生産者価格と購入者価格" sheetId="22" r:id="rId12"/>
  </sheets>
  <externalReferences>
    <externalReference r:id="rId13"/>
  </externalReferences>
  <definedNames>
    <definedName name="_Fill" localSheetId="9" hidden="1">[1]局移出入取扱!#REF!</definedName>
    <definedName name="_Fill" hidden="1">[1]局移出入取扱!#REF!</definedName>
    <definedName name="_Order1" hidden="1">255</definedName>
    <definedName name="_xlnm.Print_Area" localSheetId="3">フロー図!$A$1:$W$50</definedName>
    <definedName name="_xlnm.Print_Area" localSheetId="10">マージン!$A$1:$L$43</definedName>
    <definedName name="_xlnm.Print_Area" localSheetId="2">分析結果!$A$1:$F$21</definedName>
    <definedName name="qqqq" localSheetId="9" hidden="1">[1]局移出入取扱!#REF!</definedName>
    <definedName name="qqqq" hidden="1">[1]局移出入取扱!#REF!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0" i="15" l="1"/>
  <c r="L4" i="14" l="1"/>
  <c r="L5" i="14"/>
  <c r="L6" i="14"/>
  <c r="L7" i="14"/>
  <c r="L8" i="14"/>
  <c r="L9" i="14"/>
  <c r="L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D40" i="14" l="1"/>
  <c r="F40" i="14" s="1"/>
  <c r="D39" i="14"/>
  <c r="F39" i="14" s="1"/>
  <c r="D38" i="14"/>
  <c r="F38" i="14" s="1"/>
  <c r="D37" i="14"/>
  <c r="F37" i="14" s="1"/>
  <c r="D36" i="14"/>
  <c r="F36" i="14" s="1"/>
  <c r="D35" i="14"/>
  <c r="F35" i="14" s="1"/>
  <c r="D34" i="14"/>
  <c r="F34" i="14" s="1"/>
  <c r="D33" i="14"/>
  <c r="F33" i="14" s="1"/>
  <c r="D32" i="14"/>
  <c r="F32" i="14" s="1"/>
  <c r="D31" i="14"/>
  <c r="F31" i="14" s="1"/>
  <c r="D30" i="14"/>
  <c r="F30" i="14" s="1"/>
  <c r="D29" i="14"/>
  <c r="F29" i="14" s="1"/>
  <c r="D28" i="14"/>
  <c r="F28" i="14" s="1"/>
  <c r="D27" i="14"/>
  <c r="F27" i="14" s="1"/>
  <c r="D26" i="14"/>
  <c r="F26" i="14" s="1"/>
  <c r="D25" i="14"/>
  <c r="F25" i="14" s="1"/>
  <c r="D24" i="14"/>
  <c r="F24" i="14" s="1"/>
  <c r="D23" i="14"/>
  <c r="F23" i="14" s="1"/>
  <c r="D22" i="14"/>
  <c r="F22" i="14" s="1"/>
  <c r="D21" i="14"/>
  <c r="F21" i="14" s="1"/>
  <c r="D20" i="14"/>
  <c r="F20" i="14" s="1"/>
  <c r="D19" i="14"/>
  <c r="F19" i="14" s="1"/>
  <c r="D18" i="14"/>
  <c r="F18" i="14" s="1"/>
  <c r="D17" i="14"/>
  <c r="F17" i="14" s="1"/>
  <c r="D16" i="14"/>
  <c r="F16" i="14" s="1"/>
  <c r="D15" i="14"/>
  <c r="F15" i="14" s="1"/>
  <c r="D14" i="14"/>
  <c r="F14" i="14" s="1"/>
  <c r="D13" i="14"/>
  <c r="F13" i="14" s="1"/>
  <c r="D12" i="14"/>
  <c r="F12" i="14" s="1"/>
  <c r="D11" i="14"/>
  <c r="F11" i="14" s="1"/>
  <c r="D10" i="14"/>
  <c r="F10" i="14" s="1"/>
  <c r="D9" i="14"/>
  <c r="F9" i="14" s="1"/>
  <c r="D8" i="14"/>
  <c r="F8" i="14" s="1"/>
  <c r="D7" i="14"/>
  <c r="F7" i="14" s="1"/>
  <c r="D6" i="14"/>
  <c r="F6" i="14" s="1"/>
  <c r="D5" i="14"/>
  <c r="F5" i="14" s="1"/>
  <c r="B4" i="14"/>
  <c r="B5" i="14"/>
  <c r="B6" i="14"/>
  <c r="B7" i="14"/>
  <c r="B8" i="14"/>
  <c r="B9" i="14"/>
  <c r="B10" i="14"/>
  <c r="B11" i="14"/>
  <c r="B12" i="14"/>
  <c r="B13" i="14"/>
  <c r="B14" i="14"/>
  <c r="B15" i="14"/>
  <c r="B16" i="14"/>
  <c r="B17" i="14"/>
  <c r="B18" i="14"/>
  <c r="B19" i="14"/>
  <c r="B20" i="14"/>
  <c r="B21" i="14"/>
  <c r="B22" i="14"/>
  <c r="B23" i="14"/>
  <c r="B24" i="14"/>
  <c r="B25" i="14"/>
  <c r="B26" i="14"/>
  <c r="B27" i="14"/>
  <c r="B28" i="14"/>
  <c r="B29" i="14"/>
  <c r="B30" i="14"/>
  <c r="B31" i="14"/>
  <c r="B32" i="14"/>
  <c r="B33" i="14"/>
  <c r="B34" i="14"/>
  <c r="B35" i="14"/>
  <c r="B36" i="14"/>
  <c r="B37" i="14"/>
  <c r="B38" i="14"/>
  <c r="B39" i="14"/>
  <c r="B40" i="14"/>
  <c r="C44" i="9"/>
  <c r="D44" i="9"/>
  <c r="E44" i="9"/>
  <c r="F44" i="9"/>
  <c r="G44" i="9"/>
  <c r="H44" i="9"/>
  <c r="I44" i="9"/>
  <c r="J44" i="9"/>
  <c r="K44" i="9"/>
  <c r="L44" i="9"/>
  <c r="M44" i="9"/>
  <c r="N44" i="9"/>
  <c r="O44" i="9"/>
  <c r="P44" i="9"/>
  <c r="Q44" i="9"/>
  <c r="R44" i="9"/>
  <c r="S44" i="9"/>
  <c r="T44" i="9"/>
  <c r="U44" i="9"/>
  <c r="V44" i="9"/>
  <c r="W44" i="9"/>
  <c r="X44" i="9"/>
  <c r="Y44" i="9"/>
  <c r="Z44" i="9"/>
  <c r="AA44" i="9"/>
  <c r="AB44" i="9"/>
  <c r="AC44" i="9"/>
  <c r="AD44" i="9"/>
  <c r="AE44" i="9"/>
  <c r="AF44" i="9"/>
  <c r="AG44" i="9"/>
  <c r="AH44" i="9"/>
  <c r="AI44" i="9"/>
  <c r="AJ44" i="9"/>
  <c r="AK44" i="9"/>
  <c r="AL44" i="9"/>
  <c r="B44" i="9"/>
  <c r="C59" i="1" l="1"/>
  <c r="D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B59" i="1"/>
  <c r="B56" i="1"/>
  <c r="AL54" i="1"/>
  <c r="AK54" i="1"/>
  <c r="AJ54" i="1"/>
  <c r="AI54" i="1"/>
  <c r="AH54" i="1"/>
  <c r="AG54" i="1"/>
  <c r="AF54" i="1"/>
  <c r="AE54" i="1"/>
  <c r="AD54"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B54" i="1"/>
  <c r="B55" i="1" s="1"/>
  <c r="G41" i="14" l="1"/>
  <c r="L41" i="14" s="1"/>
  <c r="E5" i="14" l="1"/>
  <c r="E6" i="14"/>
  <c r="E7" i="14"/>
  <c r="E8" i="14"/>
  <c r="E9" i="14"/>
  <c r="E10" i="14"/>
  <c r="E11" i="14"/>
  <c r="E12" i="14"/>
  <c r="E13" i="14"/>
  <c r="E14" i="14"/>
  <c r="E15" i="14"/>
  <c r="E16" i="14"/>
  <c r="E17" i="14"/>
  <c r="E18" i="14"/>
  <c r="E19" i="14"/>
  <c r="E20" i="14"/>
  <c r="E21" i="14"/>
  <c r="E22" i="14"/>
  <c r="E23" i="14"/>
  <c r="E24" i="14"/>
  <c r="E25" i="14"/>
  <c r="E26" i="14"/>
  <c r="E27" i="14"/>
  <c r="E28" i="14"/>
  <c r="E29" i="14"/>
  <c r="E30" i="14"/>
  <c r="E31" i="14"/>
  <c r="E32" i="14"/>
  <c r="E33" i="14"/>
  <c r="E34" i="14"/>
  <c r="E35" i="14"/>
  <c r="E36" i="14"/>
  <c r="E37" i="14"/>
  <c r="E38" i="14"/>
  <c r="E39" i="14"/>
  <c r="E40" i="14"/>
  <c r="E4" i="14"/>
  <c r="C4" i="14"/>
  <c r="C5" i="14"/>
  <c r="C6" i="14"/>
  <c r="C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56" i="1"/>
  <c r="D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J57" i="1" s="1"/>
  <c r="AK56" i="1"/>
  <c r="AL56"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L57" i="1" l="1"/>
  <c r="W57" i="1"/>
  <c r="X57" i="1"/>
  <c r="AH57" i="1"/>
  <c r="U57" i="1"/>
  <c r="K57" i="1"/>
  <c r="H57" i="1"/>
  <c r="AI57" i="1"/>
  <c r="I57" i="1"/>
  <c r="T57" i="1"/>
  <c r="AE57" i="1"/>
  <c r="F57" i="1"/>
  <c r="AF57" i="1"/>
  <c r="S57" i="1"/>
  <c r="Q57" i="1"/>
  <c r="E57" i="1"/>
  <c r="J57" i="1"/>
  <c r="G57" i="1"/>
  <c r="AB57" i="1"/>
  <c r="P57" i="1"/>
  <c r="D57" i="1"/>
  <c r="V57" i="1"/>
  <c r="R57" i="1"/>
  <c r="AC57" i="1"/>
  <c r="AA57" i="1"/>
  <c r="O57" i="1"/>
  <c r="C57" i="1"/>
  <c r="B57" i="1"/>
  <c r="AD57" i="1"/>
  <c r="AL57" i="1"/>
  <c r="Z57" i="1"/>
  <c r="N57" i="1"/>
  <c r="AG57" i="1"/>
  <c r="AK57" i="1"/>
  <c r="Y57" i="1"/>
  <c r="M57" i="1"/>
  <c r="C50" i="15"/>
  <c r="H13" i="15"/>
  <c r="H12" i="15"/>
  <c r="G36" i="18" l="1"/>
  <c r="B36" i="18"/>
  <c r="B15" i="18" l="1"/>
  <c r="B16" i="18"/>
  <c r="B17" i="18"/>
  <c r="B18" i="18"/>
  <c r="B19" i="18"/>
  <c r="B20" i="18"/>
  <c r="B21" i="18"/>
  <c r="B22" i="18"/>
  <c r="B23" i="18"/>
  <c r="B24" i="18"/>
  <c r="B25" i="18"/>
  <c r="B26" i="18"/>
  <c r="B27" i="18"/>
  <c r="B28" i="18"/>
  <c r="B29" i="18"/>
  <c r="B30" i="18"/>
  <c r="B31" i="18"/>
  <c r="B32" i="18"/>
  <c r="B33" i="18"/>
  <c r="B34" i="18"/>
  <c r="B35" i="18"/>
  <c r="G15" i="18"/>
  <c r="G16" i="18"/>
  <c r="G17" i="18"/>
  <c r="G18" i="18"/>
  <c r="G19" i="18"/>
  <c r="G20" i="18"/>
  <c r="G21" i="18"/>
  <c r="G22" i="18"/>
  <c r="G23" i="18"/>
  <c r="G24" i="18"/>
  <c r="G25" i="18"/>
  <c r="G26" i="18"/>
  <c r="G27" i="18"/>
  <c r="G28" i="18"/>
  <c r="G29" i="18"/>
  <c r="G30" i="18"/>
  <c r="G31" i="18"/>
  <c r="G32" i="18"/>
  <c r="G33" i="18"/>
  <c r="G34" i="18"/>
  <c r="G35" i="18"/>
  <c r="G14" i="18"/>
  <c r="O4" i="14"/>
  <c r="C41" i="14" l="1"/>
  <c r="D6" i="19" l="1"/>
  <c r="O39" i="14"/>
  <c r="O38" i="14"/>
  <c r="O37" i="14"/>
  <c r="AP37" i="9"/>
  <c r="AP38" i="9"/>
  <c r="AP39" i="9"/>
  <c r="AP5" i="9"/>
  <c r="AP6" i="9"/>
  <c r="AP7" i="9"/>
  <c r="AP8" i="9"/>
  <c r="AP9" i="9"/>
  <c r="AP10" i="9"/>
  <c r="AP11" i="9"/>
  <c r="AP12" i="9"/>
  <c r="AP13" i="9"/>
  <c r="AP14" i="9"/>
  <c r="AP15" i="9"/>
  <c r="AP16" i="9"/>
  <c r="AP17" i="9"/>
  <c r="AP18" i="9"/>
  <c r="AP19" i="9"/>
  <c r="AP20" i="9"/>
  <c r="AP21" i="9"/>
  <c r="AP22" i="9"/>
  <c r="AP23" i="9"/>
  <c r="AP24" i="9"/>
  <c r="AP25" i="9"/>
  <c r="AP26" i="9"/>
  <c r="AP27" i="9"/>
  <c r="AP28" i="9"/>
  <c r="AP29" i="9"/>
  <c r="AP30" i="9"/>
  <c r="AP31" i="9"/>
  <c r="AP32" i="9"/>
  <c r="AP33" i="9"/>
  <c r="AP34" i="9"/>
  <c r="AP35" i="9"/>
  <c r="AP36" i="9"/>
  <c r="AP40" i="9"/>
  <c r="AP4" i="9"/>
  <c r="C3" i="17"/>
  <c r="AA3" i="21" s="1"/>
  <c r="B14" i="18"/>
  <c r="O18" i="14"/>
  <c r="O17" i="14"/>
  <c r="D4" i="14"/>
  <c r="F4" i="14" s="1"/>
  <c r="O5" i="14"/>
  <c r="O6" i="14"/>
  <c r="O7" i="14"/>
  <c r="O8" i="14"/>
  <c r="O9" i="14"/>
  <c r="O10" i="14"/>
  <c r="O11" i="14"/>
  <c r="O12" i="14"/>
  <c r="O13" i="14"/>
  <c r="O14" i="14"/>
  <c r="O15" i="14"/>
  <c r="O16" i="14"/>
  <c r="O19" i="14"/>
  <c r="O20" i="14"/>
  <c r="O21" i="14"/>
  <c r="O22" i="14"/>
  <c r="O23" i="14"/>
  <c r="O24" i="14"/>
  <c r="O25" i="14"/>
  <c r="O26" i="14"/>
  <c r="O27" i="14"/>
  <c r="O28" i="14"/>
  <c r="O29" i="14"/>
  <c r="O30" i="14"/>
  <c r="O31" i="14"/>
  <c r="O32" i="14"/>
  <c r="O33" i="14"/>
  <c r="O34" i="14"/>
  <c r="O35" i="14"/>
  <c r="O36" i="14"/>
  <c r="O40" i="14"/>
  <c r="F6" i="19" l="1"/>
  <c r="B3" i="17"/>
  <c r="H14" i="15"/>
  <c r="C31" i="17" s="1"/>
  <c r="AA31" i="21" s="1"/>
  <c r="D55" i="1"/>
  <c r="C55" i="1"/>
  <c r="G55" i="1"/>
  <c r="E55" i="1"/>
  <c r="D15" i="19"/>
  <c r="D37" i="19"/>
  <c r="K37" i="19" s="1"/>
  <c r="D32" i="19"/>
  <c r="K32" i="19" s="1"/>
  <c r="E39" i="15" s="1"/>
  <c r="D13" i="19"/>
  <c r="D10" i="19"/>
  <c r="D26" i="19"/>
  <c r="K26" i="19" s="1"/>
  <c r="E33" i="15" s="1"/>
  <c r="D24" i="19"/>
  <c r="D40" i="19"/>
  <c r="K40" i="19" s="1"/>
  <c r="E47" i="15" s="1"/>
  <c r="D42" i="19"/>
  <c r="D28" i="19"/>
  <c r="K28" i="19" s="1"/>
  <c r="E35" i="15" s="1"/>
  <c r="D11" i="19"/>
  <c r="D21" i="19"/>
  <c r="D14" i="19"/>
  <c r="D38" i="19"/>
  <c r="K38" i="19" s="1"/>
  <c r="E45" i="15" s="1"/>
  <c r="D20" i="19"/>
  <c r="D36" i="19"/>
  <c r="D25" i="19"/>
  <c r="D35" i="19"/>
  <c r="K35" i="19" s="1"/>
  <c r="E42" i="15" s="1"/>
  <c r="D16" i="19"/>
  <c r="D27" i="19"/>
  <c r="K27" i="19" s="1"/>
  <c r="E34" i="15" s="1"/>
  <c r="D22" i="19"/>
  <c r="D23" i="19"/>
  <c r="D12" i="19"/>
  <c r="D17" i="19"/>
  <c r="D39" i="19"/>
  <c r="K39" i="19" s="1"/>
  <c r="D30" i="19"/>
  <c r="D29" i="19"/>
  <c r="K29" i="19" s="1"/>
  <c r="E36" i="15" s="1"/>
  <c r="D19" i="19"/>
  <c r="D34" i="19"/>
  <c r="F34" i="19" s="1"/>
  <c r="D9" i="19"/>
  <c r="D8" i="19"/>
  <c r="D7" i="19"/>
  <c r="D41" i="19"/>
  <c r="K41" i="19" s="1"/>
  <c r="E48" i="15" s="1"/>
  <c r="D31" i="19"/>
  <c r="K31" i="19" s="1"/>
  <c r="E38" i="15" s="1"/>
  <c r="D33" i="19"/>
  <c r="D18" i="19"/>
  <c r="F55" i="1"/>
  <c r="E44" i="15" l="1"/>
  <c r="B35" i="6" s="1"/>
  <c r="E46" i="15"/>
  <c r="B37" i="6" s="1"/>
  <c r="H23" i="19"/>
  <c r="F23" i="19"/>
  <c r="F24" i="19"/>
  <c r="H24" i="19"/>
  <c r="H7" i="19"/>
  <c r="F7" i="19"/>
  <c r="F8" i="19"/>
  <c r="H8" i="19"/>
  <c r="H9" i="19"/>
  <c r="F9" i="19"/>
  <c r="H10" i="19"/>
  <c r="F10" i="19"/>
  <c r="F16" i="19"/>
  <c r="H16" i="19"/>
  <c r="F25" i="19"/>
  <c r="H25" i="19"/>
  <c r="H19" i="19"/>
  <c r="F19" i="19"/>
  <c r="F13" i="19"/>
  <c r="H13" i="19"/>
  <c r="Z3" i="21"/>
  <c r="L3" i="21" s="1"/>
  <c r="H20" i="19"/>
  <c r="F20" i="19"/>
  <c r="F15" i="19"/>
  <c r="H15" i="19"/>
  <c r="F17" i="19"/>
  <c r="H17" i="19"/>
  <c r="F21" i="19"/>
  <c r="H21" i="19"/>
  <c r="H22" i="19"/>
  <c r="F22" i="19"/>
  <c r="F14" i="19"/>
  <c r="H14" i="19"/>
  <c r="H18" i="19"/>
  <c r="F18" i="19"/>
  <c r="F12" i="19"/>
  <c r="H12" i="19"/>
  <c r="F11" i="19"/>
  <c r="H11" i="19"/>
  <c r="B29" i="6"/>
  <c r="B38" i="6"/>
  <c r="B24" i="6"/>
  <c r="B25" i="6"/>
  <c r="B26" i="6"/>
  <c r="B33" i="6"/>
  <c r="B30" i="6"/>
  <c r="B27" i="6"/>
  <c r="B39" i="6"/>
  <c r="B36" i="6"/>
  <c r="D43" i="19"/>
  <c r="H36" i="19"/>
  <c r="B31" i="17"/>
  <c r="H42" i="19"/>
  <c r="F42" i="19"/>
  <c r="H34" i="19"/>
  <c r="H6" i="19"/>
  <c r="D37" i="6" l="1"/>
  <c r="C37" i="6"/>
  <c r="C119" i="6" s="1"/>
  <c r="D119" i="6" s="1"/>
  <c r="E37" i="6"/>
  <c r="D35" i="6"/>
  <c r="E35" i="6"/>
  <c r="C35" i="6"/>
  <c r="C117" i="6" s="1"/>
  <c r="D117" i="6" s="1"/>
  <c r="K6" i="19"/>
  <c r="E13" i="15" s="1"/>
  <c r="Z31" i="21"/>
  <c r="O34" i="21" s="1"/>
  <c r="E38" i="6"/>
  <c r="D38" i="6"/>
  <c r="C38" i="6"/>
  <c r="C120" i="6" s="1"/>
  <c r="D120" i="6" s="1"/>
  <c r="E25" i="6"/>
  <c r="D25" i="6"/>
  <c r="C25" i="6"/>
  <c r="C107" i="6" s="1"/>
  <c r="D107" i="6" s="1"/>
  <c r="E29" i="6"/>
  <c r="D29" i="6"/>
  <c r="C29" i="6"/>
  <c r="C111" i="6" s="1"/>
  <c r="D111" i="6" s="1"/>
  <c r="E27" i="6"/>
  <c r="D27" i="6"/>
  <c r="C27" i="6"/>
  <c r="C109" i="6" s="1"/>
  <c r="D109" i="6" s="1"/>
  <c r="E30" i="6"/>
  <c r="D30" i="6"/>
  <c r="C30" i="6"/>
  <c r="C112" i="6" s="1"/>
  <c r="D112" i="6" s="1"/>
  <c r="E39" i="6"/>
  <c r="D39" i="6"/>
  <c r="C39" i="6"/>
  <c r="C121" i="6" s="1"/>
  <c r="D121" i="6" s="1"/>
  <c r="E33" i="6"/>
  <c r="C33" i="6"/>
  <c r="C115" i="6" s="1"/>
  <c r="D115" i="6" s="1"/>
  <c r="D33" i="6"/>
  <c r="C24" i="6"/>
  <c r="C106" i="6" s="1"/>
  <c r="D106" i="6" s="1"/>
  <c r="E24" i="6"/>
  <c r="D24" i="6"/>
  <c r="E36" i="6"/>
  <c r="C36" i="6"/>
  <c r="C118" i="6" s="1"/>
  <c r="D118" i="6" s="1"/>
  <c r="D36" i="6"/>
  <c r="E26" i="6"/>
  <c r="C26" i="6"/>
  <c r="C108" i="6" s="1"/>
  <c r="D108" i="6" s="1"/>
  <c r="D26" i="6"/>
  <c r="K15" i="19"/>
  <c r="K18" i="19"/>
  <c r="K10" i="19"/>
  <c r="E17" i="15" s="1"/>
  <c r="K36" i="19"/>
  <c r="K24" i="19"/>
  <c r="E31" i="15" s="1"/>
  <c r="K13" i="19"/>
  <c r="K25" i="19"/>
  <c r="E32" i="15" s="1"/>
  <c r="K7" i="19"/>
  <c r="E14" i="15" s="1"/>
  <c r="K23" i="19"/>
  <c r="E30" i="15" s="1"/>
  <c r="K34" i="19"/>
  <c r="K17" i="19"/>
  <c r="K21" i="19"/>
  <c r="K42" i="19"/>
  <c r="E49" i="15" s="1"/>
  <c r="K14" i="19"/>
  <c r="K22" i="19"/>
  <c r="K8" i="19"/>
  <c r="K9" i="19"/>
  <c r="K20" i="19"/>
  <c r="K11" i="19"/>
  <c r="K16" i="19"/>
  <c r="K12" i="19"/>
  <c r="H43" i="19"/>
  <c r="K33" i="19" s="1"/>
  <c r="E40" i="15" s="1"/>
  <c r="K19" i="19"/>
  <c r="F43" i="19"/>
  <c r="K30" i="19" s="1"/>
  <c r="E37" i="15" s="1"/>
  <c r="E29" i="15" l="1"/>
  <c r="B20" i="6" s="1"/>
  <c r="E15" i="15"/>
  <c r="B6" i="6" s="1"/>
  <c r="E26" i="15"/>
  <c r="B17" i="6" s="1"/>
  <c r="E43" i="15"/>
  <c r="B34" i="6" s="1"/>
  <c r="E24" i="15"/>
  <c r="B15" i="6" s="1"/>
  <c r="E22" i="15"/>
  <c r="B13" i="6" s="1"/>
  <c r="E20" i="15"/>
  <c r="B11" i="6" s="1"/>
  <c r="E25" i="15"/>
  <c r="B16" i="6" s="1"/>
  <c r="E18" i="15"/>
  <c r="B9" i="6" s="1"/>
  <c r="E41" i="15"/>
  <c r="B32" i="6" s="1"/>
  <c r="E21" i="15"/>
  <c r="B12" i="6" s="1"/>
  <c r="E19" i="15"/>
  <c r="B10" i="6" s="1"/>
  <c r="E23" i="15"/>
  <c r="B14" i="6" s="1"/>
  <c r="E28" i="15"/>
  <c r="B19" i="6" s="1"/>
  <c r="E27" i="15"/>
  <c r="B18" i="6" s="1"/>
  <c r="E16" i="15"/>
  <c r="B7" i="6" s="1"/>
  <c r="B31" i="6"/>
  <c r="B8" i="6"/>
  <c r="B22" i="6"/>
  <c r="B21" i="6"/>
  <c r="B5" i="6"/>
  <c r="B23" i="6"/>
  <c r="B40" i="6"/>
  <c r="B4" i="6"/>
  <c r="E4" i="6" s="1"/>
  <c r="K43" i="19"/>
  <c r="D10" i="6" l="1"/>
  <c r="C10" i="6"/>
  <c r="C92" i="6" s="1"/>
  <c r="D92" i="6" s="1"/>
  <c r="E10" i="6"/>
  <c r="D7" i="6"/>
  <c r="E7" i="6"/>
  <c r="C7" i="6"/>
  <c r="C89" i="6" s="1"/>
  <c r="D89" i="6" s="1"/>
  <c r="D12" i="6"/>
  <c r="E12" i="6"/>
  <c r="C12" i="6"/>
  <c r="C94" i="6" s="1"/>
  <c r="D94" i="6" s="1"/>
  <c r="D32" i="6"/>
  <c r="C32" i="6"/>
  <c r="C114" i="6" s="1"/>
  <c r="D114" i="6" s="1"/>
  <c r="E32" i="6"/>
  <c r="E9" i="6"/>
  <c r="D9" i="6"/>
  <c r="C9" i="6"/>
  <c r="C91" i="6" s="1"/>
  <c r="D91" i="6" s="1"/>
  <c r="E16" i="6"/>
  <c r="D16" i="6"/>
  <c r="C16" i="6"/>
  <c r="C98" i="6" s="1"/>
  <c r="D98" i="6" s="1"/>
  <c r="E11" i="6"/>
  <c r="C11" i="6"/>
  <c r="C93" i="6" s="1"/>
  <c r="D93" i="6" s="1"/>
  <c r="D11" i="6"/>
  <c r="E13" i="6"/>
  <c r="D13" i="6"/>
  <c r="C13" i="6"/>
  <c r="C95" i="6" s="1"/>
  <c r="D95" i="6" s="1"/>
  <c r="C15" i="6"/>
  <c r="C97" i="6" s="1"/>
  <c r="D97" i="6" s="1"/>
  <c r="D15" i="6"/>
  <c r="E15" i="6"/>
  <c r="D34" i="6"/>
  <c r="C34" i="6"/>
  <c r="C116" i="6" s="1"/>
  <c r="D116" i="6" s="1"/>
  <c r="E34" i="6"/>
  <c r="E18" i="6"/>
  <c r="D18" i="6"/>
  <c r="C18" i="6"/>
  <c r="C100" i="6" s="1"/>
  <c r="D100" i="6" s="1"/>
  <c r="E17" i="6"/>
  <c r="D17" i="6"/>
  <c r="C17" i="6"/>
  <c r="C99" i="6" s="1"/>
  <c r="D99" i="6" s="1"/>
  <c r="E19" i="6"/>
  <c r="C19" i="6"/>
  <c r="C101" i="6" s="1"/>
  <c r="D101" i="6" s="1"/>
  <c r="D19" i="6"/>
  <c r="E6" i="6"/>
  <c r="D6" i="6"/>
  <c r="C6" i="6"/>
  <c r="C88" i="6" s="1"/>
  <c r="D88" i="6" s="1"/>
  <c r="E14" i="6"/>
  <c r="D14" i="6"/>
  <c r="C14" i="6"/>
  <c r="C96" i="6" s="1"/>
  <c r="D96" i="6" s="1"/>
  <c r="C20" i="6"/>
  <c r="C102" i="6" s="1"/>
  <c r="D102" i="6" s="1"/>
  <c r="E20" i="6"/>
  <c r="D20" i="6"/>
  <c r="D40" i="6"/>
  <c r="C40" i="6"/>
  <c r="E40" i="6"/>
  <c r="D22" i="6"/>
  <c r="C22" i="6"/>
  <c r="C104" i="6" s="1"/>
  <c r="D104" i="6" s="1"/>
  <c r="E22" i="6"/>
  <c r="E5" i="6"/>
  <c r="D5" i="6"/>
  <c r="C5" i="6"/>
  <c r="C87" i="6" s="1"/>
  <c r="D87" i="6" s="1"/>
  <c r="E21" i="6"/>
  <c r="C21" i="6"/>
  <c r="C103" i="6" s="1"/>
  <c r="D103" i="6" s="1"/>
  <c r="D21" i="6"/>
  <c r="E8" i="6"/>
  <c r="C8" i="6"/>
  <c r="C90" i="6" s="1"/>
  <c r="D90" i="6" s="1"/>
  <c r="D8" i="6"/>
  <c r="C31" i="6"/>
  <c r="C113" i="6" s="1"/>
  <c r="D113" i="6" s="1"/>
  <c r="E31" i="6"/>
  <c r="D31" i="6"/>
  <c r="E23" i="6"/>
  <c r="D23" i="6"/>
  <c r="C23" i="6"/>
  <c r="C105" i="6" s="1"/>
  <c r="D105" i="6" s="1"/>
  <c r="E50" i="15"/>
  <c r="B28" i="6"/>
  <c r="C4" i="6"/>
  <c r="D4" i="6"/>
  <c r="C86" i="6" l="1"/>
  <c r="D86" i="6" s="1"/>
  <c r="C122" i="6"/>
  <c r="D122" i="6" s="1"/>
  <c r="D28" i="6"/>
  <c r="D41" i="6" s="1"/>
  <c r="C28" i="6"/>
  <c r="C110" i="6" s="1"/>
  <c r="E28" i="6"/>
  <c r="B41" i="6"/>
  <c r="C15" i="16" s="1"/>
  <c r="E15" i="16" l="1"/>
  <c r="C41" i="6"/>
  <c r="D15" i="16" s="1"/>
  <c r="E41" i="6"/>
  <c r="F15" i="16" s="1"/>
  <c r="D110" i="6"/>
  <c r="D123" i="6" s="1"/>
  <c r="C16" i="17" s="1"/>
  <c r="B16" i="17" s="1"/>
  <c r="C123" i="6"/>
  <c r="C8" i="17" s="1"/>
  <c r="AA8" i="21" s="1"/>
  <c r="C6" i="16"/>
  <c r="C10" i="17"/>
  <c r="AA10" i="21" s="1"/>
  <c r="C7" i="17"/>
  <c r="AA7" i="21" s="1"/>
  <c r="C9" i="17"/>
  <c r="AA9" i="21" s="1"/>
  <c r="F6" i="16" l="1"/>
  <c r="B8" i="17"/>
  <c r="Z8" i="21" s="1"/>
  <c r="H12" i="21" s="1"/>
  <c r="AA16" i="21"/>
  <c r="Z16" i="21"/>
  <c r="F16" i="21" s="1"/>
  <c r="D6" i="16"/>
  <c r="E6" i="16"/>
  <c r="B10" i="17"/>
  <c r="B7" i="17"/>
  <c r="B9" i="17"/>
  <c r="F45" i="6" a="1"/>
  <c r="F72" i="6" s="1"/>
  <c r="F31" i="6" s="1"/>
  <c r="Z10" i="21" l="1"/>
  <c r="S11" i="21" s="1"/>
  <c r="Z9" i="21"/>
  <c r="R12" i="21" s="1"/>
  <c r="Z7" i="21"/>
  <c r="I31" i="6"/>
  <c r="F47" i="6"/>
  <c r="F61" i="6"/>
  <c r="F20" i="6" s="1"/>
  <c r="F58" i="6"/>
  <c r="F17" i="6" s="1"/>
  <c r="F79" i="6"/>
  <c r="F38" i="6" s="1"/>
  <c r="F55" i="6"/>
  <c r="F14" i="6" s="1"/>
  <c r="F80" i="6"/>
  <c r="F39" i="6" s="1"/>
  <c r="F53" i="6"/>
  <c r="F12" i="6" s="1"/>
  <c r="F50" i="6"/>
  <c r="F9" i="6" s="1"/>
  <c r="F81" i="6"/>
  <c r="F40" i="6" s="1"/>
  <c r="F64" i="6"/>
  <c r="F23" i="6" s="1"/>
  <c r="F69" i="6"/>
  <c r="F28" i="6" s="1"/>
  <c r="F66" i="6"/>
  <c r="F25" i="6" s="1"/>
  <c r="F56" i="6"/>
  <c r="F15" i="6" s="1"/>
  <c r="F63" i="6"/>
  <c r="F22" i="6" s="1"/>
  <c r="F77" i="6"/>
  <c r="F36" i="6" s="1"/>
  <c r="F74" i="6"/>
  <c r="F33" i="6" s="1"/>
  <c r="F68" i="6"/>
  <c r="F27" i="6" s="1"/>
  <c r="F75" i="6"/>
  <c r="F34" i="6" s="1"/>
  <c r="F49" i="6"/>
  <c r="F8" i="6" s="1"/>
  <c r="F65" i="6"/>
  <c r="F24" i="6" s="1"/>
  <c r="F46" i="6"/>
  <c r="F5" i="6" s="1"/>
  <c r="F62" i="6"/>
  <c r="F21" i="6" s="1"/>
  <c r="F78" i="6"/>
  <c r="F37" i="6" s="1"/>
  <c r="F48" i="6"/>
  <c r="F7" i="6" s="1"/>
  <c r="F76" i="6"/>
  <c r="F35" i="6" s="1"/>
  <c r="F59" i="6"/>
  <c r="F18" i="6" s="1"/>
  <c r="F52" i="6"/>
  <c r="F11" i="6" s="1"/>
  <c r="F45" i="6"/>
  <c r="F57" i="6"/>
  <c r="F16" i="6" s="1"/>
  <c r="F73" i="6"/>
  <c r="F32" i="6" s="1"/>
  <c r="F54" i="6"/>
  <c r="F13" i="6" s="1"/>
  <c r="F70" i="6"/>
  <c r="F29" i="6" s="1"/>
  <c r="F67" i="6"/>
  <c r="F26" i="6" s="1"/>
  <c r="F60" i="6"/>
  <c r="F19" i="6" s="1"/>
  <c r="F51" i="6"/>
  <c r="F10" i="6" s="1"/>
  <c r="F71" i="6"/>
  <c r="F30" i="6" s="1"/>
  <c r="L7" i="21" l="1"/>
  <c r="F6" i="6"/>
  <c r="G6" i="6" s="1"/>
  <c r="F4" i="6"/>
  <c r="I4" i="6" s="1"/>
  <c r="H31" i="6"/>
  <c r="G31" i="6"/>
  <c r="H9" i="6"/>
  <c r="G12" i="6"/>
  <c r="I22" i="6"/>
  <c r="H17" i="6"/>
  <c r="G28" i="6"/>
  <c r="I23" i="6"/>
  <c r="I15" i="6"/>
  <c r="G40" i="6"/>
  <c r="G27" i="6"/>
  <c r="I27" i="6"/>
  <c r="H27" i="6"/>
  <c r="I39" i="6"/>
  <c r="H39" i="6"/>
  <c r="G39" i="6"/>
  <c r="I20" i="6"/>
  <c r="H20" i="6"/>
  <c r="G20" i="6"/>
  <c r="G34" i="6"/>
  <c r="I34" i="6"/>
  <c r="H34" i="6"/>
  <c r="G33" i="6"/>
  <c r="H33" i="6"/>
  <c r="I33" i="6"/>
  <c r="H25" i="6"/>
  <c r="G25" i="6"/>
  <c r="I25" i="6"/>
  <c r="H14" i="6"/>
  <c r="G14" i="6"/>
  <c r="I14" i="6"/>
  <c r="H36" i="6"/>
  <c r="G36" i="6"/>
  <c r="I36" i="6"/>
  <c r="H38" i="6"/>
  <c r="I38" i="6"/>
  <c r="G38" i="6"/>
  <c r="I26" i="6"/>
  <c r="G26" i="6"/>
  <c r="H26" i="6"/>
  <c r="I5" i="6"/>
  <c r="G5" i="6"/>
  <c r="H5" i="6"/>
  <c r="I29" i="6"/>
  <c r="G29" i="6"/>
  <c r="H29" i="6"/>
  <c r="I24" i="6"/>
  <c r="G24" i="6"/>
  <c r="H24" i="6"/>
  <c r="H35" i="6"/>
  <c r="I35" i="6"/>
  <c r="G35" i="6"/>
  <c r="I30" i="6"/>
  <c r="G30" i="6"/>
  <c r="H30" i="6"/>
  <c r="F82" i="6"/>
  <c r="F41" i="6" s="1"/>
  <c r="G13" i="6"/>
  <c r="I13" i="6"/>
  <c r="H13" i="6"/>
  <c r="I37" i="6"/>
  <c r="H37" i="6"/>
  <c r="G37" i="6"/>
  <c r="I8" i="6"/>
  <c r="H8" i="6"/>
  <c r="G8" i="6"/>
  <c r="I16" i="6"/>
  <c r="H16" i="6"/>
  <c r="G16" i="6"/>
  <c r="G7" i="6"/>
  <c r="H7" i="6"/>
  <c r="I7" i="6"/>
  <c r="I10" i="6"/>
  <c r="G10" i="6"/>
  <c r="H10" i="6"/>
  <c r="H11" i="6"/>
  <c r="I11" i="6"/>
  <c r="G11" i="6"/>
  <c r="I19" i="6"/>
  <c r="G19" i="6"/>
  <c r="H19" i="6"/>
  <c r="G32" i="6"/>
  <c r="H32" i="6"/>
  <c r="I32" i="6"/>
  <c r="G18" i="6"/>
  <c r="H18" i="6"/>
  <c r="I18" i="6"/>
  <c r="G21" i="6"/>
  <c r="I21" i="6"/>
  <c r="H21" i="6"/>
  <c r="H6" i="6" l="1"/>
  <c r="I6" i="6"/>
  <c r="G9" i="6"/>
  <c r="I9" i="6"/>
  <c r="H15" i="6"/>
  <c r="G15" i="6"/>
  <c r="I12" i="6"/>
  <c r="H22" i="6"/>
  <c r="H12" i="6"/>
  <c r="I40" i="6"/>
  <c r="G22" i="6"/>
  <c r="G23" i="6"/>
  <c r="I28" i="6"/>
  <c r="H28" i="6"/>
  <c r="G17" i="6"/>
  <c r="I17" i="6"/>
  <c r="H40" i="6"/>
  <c r="H23" i="6"/>
  <c r="C17" i="17"/>
  <c r="AA17" i="21" s="1"/>
  <c r="C16" i="16"/>
  <c r="G4" i="6"/>
  <c r="H4" i="6"/>
  <c r="H41" i="6" l="1"/>
  <c r="J76" i="6" s="1"/>
  <c r="L76" i="6" s="1"/>
  <c r="I41" i="6"/>
  <c r="F16" i="16" s="1"/>
  <c r="F7" i="16" s="1"/>
  <c r="F5" i="16" s="1"/>
  <c r="G41" i="6"/>
  <c r="D16" i="16" s="1"/>
  <c r="C14" i="16"/>
  <c r="J77" i="6"/>
  <c r="L77" i="6" s="1"/>
  <c r="J47" i="6"/>
  <c r="L47" i="6" s="1"/>
  <c r="J59" i="6"/>
  <c r="L59" i="6" s="1"/>
  <c r="J73" i="6"/>
  <c r="L73" i="6" s="1"/>
  <c r="J72" i="6"/>
  <c r="L72" i="6" s="1"/>
  <c r="J75" i="6"/>
  <c r="L75" i="6" s="1"/>
  <c r="J66" i="6"/>
  <c r="L66" i="6" s="1"/>
  <c r="C7" i="16"/>
  <c r="C5" i="16" s="1"/>
  <c r="B17" i="17"/>
  <c r="Z17" i="21" s="1"/>
  <c r="J61" i="6" l="1"/>
  <c r="L61" i="6" s="1"/>
  <c r="J46" i="6"/>
  <c r="L46" i="6" s="1"/>
  <c r="J81" i="6"/>
  <c r="L81" i="6" s="1"/>
  <c r="J79" i="6"/>
  <c r="L79" i="6" s="1"/>
  <c r="J70" i="6"/>
  <c r="L70" i="6" s="1"/>
  <c r="J52" i="6"/>
  <c r="L52" i="6" s="1"/>
  <c r="J54" i="6"/>
  <c r="L54" i="6" s="1"/>
  <c r="C19" i="17"/>
  <c r="AA19" i="21" s="1"/>
  <c r="J60" i="6"/>
  <c r="L60" i="6" s="1"/>
  <c r="J67" i="6"/>
  <c r="L67" i="6" s="1"/>
  <c r="J56" i="6"/>
  <c r="L56" i="6" s="1"/>
  <c r="J48" i="6"/>
  <c r="L48" i="6" s="1"/>
  <c r="J57" i="6"/>
  <c r="L57" i="6" s="1"/>
  <c r="J58" i="6"/>
  <c r="L58" i="6" s="1"/>
  <c r="F14" i="16"/>
  <c r="E16" i="16"/>
  <c r="E14" i="16" s="1"/>
  <c r="J45" i="6"/>
  <c r="L45" i="6" s="1"/>
  <c r="J49" i="6"/>
  <c r="L49" i="6" s="1"/>
  <c r="J51" i="6"/>
  <c r="L51" i="6" s="1"/>
  <c r="J78" i="6"/>
  <c r="L78" i="6" s="1"/>
  <c r="J71" i="6"/>
  <c r="L71" i="6" s="1"/>
  <c r="J68" i="6"/>
  <c r="L68" i="6" s="1"/>
  <c r="J74" i="6"/>
  <c r="L74" i="6" s="1"/>
  <c r="J50" i="6"/>
  <c r="L50" i="6" s="1"/>
  <c r="C18" i="17"/>
  <c r="AA18" i="21" s="1"/>
  <c r="J64" i="6"/>
  <c r="L64" i="6" s="1"/>
  <c r="J69" i="6"/>
  <c r="L69" i="6" s="1"/>
  <c r="J80" i="6"/>
  <c r="L80" i="6" s="1"/>
  <c r="J65" i="6"/>
  <c r="L65" i="6" s="1"/>
  <c r="D14" i="16"/>
  <c r="J62" i="6"/>
  <c r="L62" i="6" s="1"/>
  <c r="J53" i="6"/>
  <c r="L53" i="6" s="1"/>
  <c r="J63" i="6"/>
  <c r="L63" i="6" s="1"/>
  <c r="J55" i="6"/>
  <c r="L55" i="6" s="1"/>
  <c r="D7" i="16"/>
  <c r="D5" i="16" s="1"/>
  <c r="F20" i="21"/>
  <c r="C30" i="17" l="1"/>
  <c r="AA30" i="21" s="1"/>
  <c r="B19" i="17"/>
  <c r="E7" i="16"/>
  <c r="E5" i="16" s="1"/>
  <c r="C29" i="17"/>
  <c r="AA29" i="21" s="1"/>
  <c r="B18" i="17"/>
  <c r="Z18" i="21" s="1"/>
  <c r="F25" i="21" s="1"/>
  <c r="Z19" i="21"/>
  <c r="G24" i="21" s="1"/>
  <c r="J82" i="6"/>
  <c r="C32" i="17" s="1"/>
  <c r="AA32" i="21" s="1"/>
  <c r="L82" i="6"/>
  <c r="J4" i="6" a="1"/>
  <c r="B30" i="17" l="1"/>
  <c r="Z30" i="21" s="1"/>
  <c r="O29" i="21" s="1"/>
  <c r="B29" i="17"/>
  <c r="Z29" i="21" s="1"/>
  <c r="F30" i="21" s="1"/>
  <c r="B32" i="17"/>
  <c r="J10" i="6"/>
  <c r="J20" i="6"/>
  <c r="J29" i="6"/>
  <c r="J15" i="6"/>
  <c r="J18" i="6"/>
  <c r="J16" i="6"/>
  <c r="J38" i="6"/>
  <c r="J14" i="6"/>
  <c r="J32" i="6"/>
  <c r="J13" i="6"/>
  <c r="J36" i="6"/>
  <c r="J37" i="6"/>
  <c r="J22" i="6"/>
  <c r="J26" i="6"/>
  <c r="J12" i="6"/>
  <c r="J7" i="6"/>
  <c r="J17" i="6"/>
  <c r="J34" i="6"/>
  <c r="J4" i="6"/>
  <c r="J27" i="6"/>
  <c r="J24" i="6"/>
  <c r="J31" i="6"/>
  <c r="J33" i="6"/>
  <c r="J11" i="6"/>
  <c r="J25" i="6"/>
  <c r="J21" i="6"/>
  <c r="J19" i="6"/>
  <c r="J23" i="6"/>
  <c r="J5" i="6"/>
  <c r="J28" i="6"/>
  <c r="J39" i="6"/>
  <c r="J8" i="6"/>
  <c r="J30" i="6"/>
  <c r="J9" i="6"/>
  <c r="J35" i="6"/>
  <c r="J40" i="6"/>
  <c r="J6" i="6"/>
  <c r="J41" i="6" l="1"/>
  <c r="C33" i="17" s="1"/>
  <c r="Z32" i="21"/>
  <c r="F34" i="21" s="1"/>
  <c r="M40" i="6"/>
  <c r="K40" i="6"/>
  <c r="L40" i="6"/>
  <c r="L23" i="6"/>
  <c r="K23" i="6"/>
  <c r="M23" i="6"/>
  <c r="M27" i="6"/>
  <c r="K27" i="6"/>
  <c r="L27" i="6"/>
  <c r="L7" i="6"/>
  <c r="K7" i="6"/>
  <c r="M7" i="6"/>
  <c r="M14" i="6"/>
  <c r="L14" i="6"/>
  <c r="K14" i="6"/>
  <c r="M15" i="6"/>
  <c r="L15" i="6"/>
  <c r="K15" i="6"/>
  <c r="L35" i="6"/>
  <c r="M35" i="6"/>
  <c r="K35" i="6"/>
  <c r="M33" i="6"/>
  <c r="K33" i="6"/>
  <c r="L33" i="6"/>
  <c r="K36" i="6"/>
  <c r="M36" i="6"/>
  <c r="L36" i="6"/>
  <c r="K34" i="6"/>
  <c r="L34" i="6"/>
  <c r="M34" i="6"/>
  <c r="L20" i="6"/>
  <c r="K20" i="6"/>
  <c r="M20" i="6"/>
  <c r="M8" i="6"/>
  <c r="L8" i="6"/>
  <c r="K8" i="6"/>
  <c r="L11" i="6"/>
  <c r="M11" i="6"/>
  <c r="K11" i="6"/>
  <c r="L37" i="6"/>
  <c r="K37" i="6"/>
  <c r="M37" i="6"/>
  <c r="M39" i="6"/>
  <c r="K39" i="6"/>
  <c r="L39" i="6"/>
  <c r="M19" i="6"/>
  <c r="L19" i="6"/>
  <c r="K19" i="6"/>
  <c r="K4" i="6"/>
  <c r="M4" i="6"/>
  <c r="L4" i="6"/>
  <c r="M12" i="6"/>
  <c r="K12" i="6"/>
  <c r="L12" i="6"/>
  <c r="K38" i="6"/>
  <c r="M38" i="6"/>
  <c r="L38" i="6"/>
  <c r="M29" i="6"/>
  <c r="K29" i="6"/>
  <c r="L29" i="6"/>
  <c r="K9" i="6"/>
  <c r="L9" i="6"/>
  <c r="M9" i="6"/>
  <c r="L28" i="6"/>
  <c r="K28" i="6"/>
  <c r="M28" i="6"/>
  <c r="K21" i="6"/>
  <c r="L21" i="6"/>
  <c r="M21" i="6"/>
  <c r="M31" i="6"/>
  <c r="K31" i="6"/>
  <c r="L31" i="6"/>
  <c r="L26" i="6"/>
  <c r="M26" i="6"/>
  <c r="K26" i="6"/>
  <c r="M13" i="6"/>
  <c r="K13" i="6"/>
  <c r="L13" i="6"/>
  <c r="K16" i="6"/>
  <c r="M16" i="6"/>
  <c r="L16" i="6"/>
  <c r="M6" i="6"/>
  <c r="L6" i="6"/>
  <c r="K6" i="6"/>
  <c r="M30" i="6"/>
  <c r="K30" i="6"/>
  <c r="L30" i="6"/>
  <c r="M5" i="6"/>
  <c r="K5" i="6"/>
  <c r="L5" i="6"/>
  <c r="M25" i="6"/>
  <c r="L25" i="6"/>
  <c r="K25" i="6"/>
  <c r="K24" i="6"/>
  <c r="L24" i="6"/>
  <c r="M24" i="6"/>
  <c r="M17" i="6"/>
  <c r="L17" i="6"/>
  <c r="K17" i="6"/>
  <c r="M22" i="6"/>
  <c r="K22" i="6"/>
  <c r="L22" i="6"/>
  <c r="L32" i="6"/>
  <c r="M32" i="6"/>
  <c r="K32" i="6"/>
  <c r="L18" i="6"/>
  <c r="K18" i="6"/>
  <c r="M18" i="6"/>
  <c r="M10" i="6"/>
  <c r="L10" i="6"/>
  <c r="K10" i="6"/>
  <c r="L41" i="6" l="1"/>
  <c r="K41" i="6"/>
  <c r="D17" i="16" s="1"/>
  <c r="M41" i="6"/>
  <c r="B33" i="17"/>
  <c r="Z33" i="21" s="1"/>
  <c r="Z47" i="21" s="1"/>
  <c r="J47" i="21" s="1"/>
  <c r="AA33" i="21"/>
  <c r="C17" i="16"/>
  <c r="F17" i="16" l="1"/>
  <c r="N45" i="6"/>
  <c r="P45" i="6" s="1"/>
  <c r="E17" i="16"/>
  <c r="D8" i="16"/>
  <c r="D9" i="16" s="1"/>
  <c r="C34" i="17"/>
  <c r="AA34" i="21" s="1"/>
  <c r="C8" i="16"/>
  <c r="C9" i="16" s="1"/>
  <c r="N71" i="6"/>
  <c r="P71" i="6" s="1"/>
  <c r="N65" i="6"/>
  <c r="P65" i="6" s="1"/>
  <c r="N75" i="6"/>
  <c r="P75" i="6" s="1"/>
  <c r="N55" i="6"/>
  <c r="P55" i="6" s="1"/>
  <c r="N70" i="6"/>
  <c r="P70" i="6" s="1"/>
  <c r="N57" i="6"/>
  <c r="P57" i="6" s="1"/>
  <c r="N56" i="6"/>
  <c r="P56" i="6" s="1"/>
  <c r="N58" i="6"/>
  <c r="P58" i="6" s="1"/>
  <c r="N77" i="6"/>
  <c r="P77" i="6" s="1"/>
  <c r="N59" i="6"/>
  <c r="P59" i="6" s="1"/>
  <c r="N54" i="6"/>
  <c r="P54" i="6" s="1"/>
  <c r="N79" i="6"/>
  <c r="P79" i="6" s="1"/>
  <c r="N68" i="6"/>
  <c r="P68" i="6" s="1"/>
  <c r="N72" i="6"/>
  <c r="P72" i="6" s="1"/>
  <c r="N61" i="6"/>
  <c r="P61" i="6" s="1"/>
  <c r="N53" i="6"/>
  <c r="P53" i="6" s="1"/>
  <c r="N47" i="6"/>
  <c r="P47" i="6" s="1"/>
  <c r="N78" i="6"/>
  <c r="P78" i="6" s="1"/>
  <c r="N51" i="6"/>
  <c r="P51" i="6" s="1"/>
  <c r="C35" i="17"/>
  <c r="AA35" i="21" s="1"/>
  <c r="N52" i="6"/>
  <c r="P52" i="6" s="1"/>
  <c r="N62" i="6"/>
  <c r="P62" i="6" s="1"/>
  <c r="N63" i="6"/>
  <c r="P63" i="6" s="1"/>
  <c r="N48" i="6"/>
  <c r="P48" i="6" s="1"/>
  <c r="N81" i="6"/>
  <c r="P81" i="6" s="1"/>
  <c r="N67" i="6"/>
  <c r="P67" i="6" s="1"/>
  <c r="N69" i="6"/>
  <c r="P69" i="6" s="1"/>
  <c r="N46" i="6"/>
  <c r="P46" i="6" s="1"/>
  <c r="N66" i="6"/>
  <c r="P66" i="6" s="1"/>
  <c r="N50" i="6"/>
  <c r="P50" i="6" s="1"/>
  <c r="N49" i="6"/>
  <c r="P49" i="6" s="1"/>
  <c r="N80" i="6"/>
  <c r="P80" i="6" s="1"/>
  <c r="N74" i="6"/>
  <c r="P74" i="6" s="1"/>
  <c r="N60" i="6"/>
  <c r="P60" i="6" s="1"/>
  <c r="N76" i="6"/>
  <c r="P76" i="6" s="1"/>
  <c r="N64" i="6"/>
  <c r="P64" i="6" s="1"/>
  <c r="N73" i="6"/>
  <c r="P73" i="6" s="1"/>
  <c r="E8" i="16" l="1"/>
  <c r="E9" i="16" s="1"/>
  <c r="N82" i="6"/>
  <c r="F8" i="16"/>
  <c r="F9" i="16" s="1"/>
  <c r="F38" i="21"/>
  <c r="B34" i="17"/>
  <c r="B35" i="17"/>
  <c r="Z34" i="21" l="1"/>
  <c r="F43" i="21" s="1"/>
  <c r="Z35" i="21"/>
  <c r="G42" i="21" s="1"/>
  <c r="Z48" i="21"/>
  <c r="J48" i="21" s="1"/>
  <c r="N4" i="6" a="1"/>
  <c r="P82" i="6"/>
  <c r="N14" i="6" l="1"/>
  <c r="N15" i="6"/>
  <c r="N26" i="6"/>
  <c r="N28" i="6"/>
  <c r="N18" i="6"/>
  <c r="N39" i="6"/>
  <c r="N30" i="6"/>
  <c r="N12" i="6"/>
  <c r="N24" i="6"/>
  <c r="N32" i="6"/>
  <c r="N31" i="6"/>
  <c r="N35" i="6"/>
  <c r="N17" i="6"/>
  <c r="N8" i="6"/>
  <c r="N19" i="6"/>
  <c r="N27" i="6"/>
  <c r="N10" i="6"/>
  <c r="N20" i="6"/>
  <c r="N13" i="6"/>
  <c r="N11" i="6"/>
  <c r="N36" i="6"/>
  <c r="N25" i="6"/>
  <c r="N6" i="6"/>
  <c r="N5" i="6"/>
  <c r="N29" i="6"/>
  <c r="N7" i="6"/>
  <c r="N33" i="6"/>
  <c r="N9" i="6"/>
  <c r="N21" i="6"/>
  <c r="N4" i="6"/>
  <c r="O4" i="6" s="1"/>
  <c r="N23" i="6"/>
  <c r="N22" i="6"/>
  <c r="N34" i="6"/>
  <c r="N38" i="6"/>
  <c r="N16" i="6"/>
  <c r="N37" i="6"/>
  <c r="N40" i="6"/>
  <c r="Q4" i="6" l="1"/>
  <c r="N41" i="6"/>
  <c r="C18" i="16" s="1"/>
  <c r="Q37" i="6"/>
  <c r="O37" i="6"/>
  <c r="P37" i="6"/>
  <c r="P5" i="6"/>
  <c r="Q5" i="6"/>
  <c r="O5" i="6"/>
  <c r="P35" i="6"/>
  <c r="Q35" i="6"/>
  <c r="O35" i="6"/>
  <c r="Q16" i="6"/>
  <c r="O16" i="6"/>
  <c r="P16" i="6"/>
  <c r="Q6" i="6"/>
  <c r="O6" i="6"/>
  <c r="P6" i="6"/>
  <c r="Q31" i="6"/>
  <c r="O31" i="6"/>
  <c r="P31" i="6"/>
  <c r="Q38" i="6"/>
  <c r="O38" i="6"/>
  <c r="P38" i="6"/>
  <c r="Q25" i="6"/>
  <c r="O25" i="6"/>
  <c r="P25" i="6"/>
  <c r="Q32" i="6"/>
  <c r="O32" i="6"/>
  <c r="P32" i="6"/>
  <c r="Q34" i="6"/>
  <c r="O34" i="6"/>
  <c r="P34" i="6"/>
  <c r="Q36" i="6"/>
  <c r="O36" i="6"/>
  <c r="P36" i="6"/>
  <c r="Q24" i="6"/>
  <c r="O24" i="6"/>
  <c r="P24" i="6"/>
  <c r="Q22" i="6"/>
  <c r="O22" i="6"/>
  <c r="P22" i="6"/>
  <c r="P11" i="6"/>
  <c r="Q11" i="6"/>
  <c r="O11" i="6"/>
  <c r="Q12" i="6"/>
  <c r="O12" i="6"/>
  <c r="P12" i="6"/>
  <c r="P23" i="6"/>
  <c r="Q23" i="6"/>
  <c r="O23" i="6"/>
  <c r="Q13" i="6"/>
  <c r="O13" i="6"/>
  <c r="P13" i="6"/>
  <c r="Q30" i="6"/>
  <c r="O30" i="6"/>
  <c r="P30" i="6"/>
  <c r="Q20" i="6"/>
  <c r="O20" i="6"/>
  <c r="P20" i="6"/>
  <c r="O39" i="6"/>
  <c r="P39" i="6"/>
  <c r="Q39" i="6"/>
  <c r="Q21" i="6"/>
  <c r="O21" i="6"/>
  <c r="P21" i="6"/>
  <c r="Q10" i="6"/>
  <c r="O10" i="6"/>
  <c r="P10" i="6"/>
  <c r="Q18" i="6"/>
  <c r="O18" i="6"/>
  <c r="P18" i="6"/>
  <c r="Q9" i="6"/>
  <c r="O9" i="6"/>
  <c r="P9" i="6"/>
  <c r="Q27" i="6"/>
  <c r="O27" i="6"/>
  <c r="P27" i="6"/>
  <c r="Q28" i="6"/>
  <c r="O28" i="6"/>
  <c r="P28" i="6"/>
  <c r="Q33" i="6"/>
  <c r="O33" i="6"/>
  <c r="P33" i="6"/>
  <c r="Q19" i="6"/>
  <c r="O19" i="6"/>
  <c r="P19" i="6"/>
  <c r="Q26" i="6"/>
  <c r="O26" i="6"/>
  <c r="P26" i="6"/>
  <c r="Q7" i="6"/>
  <c r="O7" i="6"/>
  <c r="P7" i="6"/>
  <c r="Q8" i="6"/>
  <c r="O8" i="6"/>
  <c r="P8" i="6"/>
  <c r="Q15" i="6"/>
  <c r="O15" i="6"/>
  <c r="P15" i="6"/>
  <c r="Q40" i="6"/>
  <c r="O40" i="6"/>
  <c r="P40" i="6"/>
  <c r="P29" i="6"/>
  <c r="Q29" i="6"/>
  <c r="O29" i="6"/>
  <c r="P17" i="6"/>
  <c r="Q17" i="6"/>
  <c r="O17" i="6"/>
  <c r="P14" i="6"/>
  <c r="Q14" i="6"/>
  <c r="O14" i="6"/>
  <c r="P4" i="6"/>
  <c r="P41" i="6" l="1"/>
  <c r="R45" i="6" s="1"/>
  <c r="O41" i="6"/>
  <c r="D18" i="16" s="1"/>
  <c r="Q41" i="6"/>
  <c r="F18" i="16" s="1"/>
  <c r="E18" i="16" l="1"/>
  <c r="R50" i="6"/>
  <c r="T50" i="6" s="1"/>
  <c r="R51" i="6"/>
  <c r="T51" i="6" s="1"/>
  <c r="R63" i="6"/>
  <c r="T63" i="6" s="1"/>
  <c r="R70" i="6"/>
  <c r="T70" i="6" s="1"/>
  <c r="R76" i="6"/>
  <c r="T76" i="6" s="1"/>
  <c r="R52" i="6"/>
  <c r="T52" i="6" s="1"/>
  <c r="R81" i="6"/>
  <c r="T81" i="6" s="1"/>
  <c r="R65" i="6"/>
  <c r="T65" i="6" s="1"/>
  <c r="R72" i="6"/>
  <c r="T72" i="6" s="1"/>
  <c r="R59" i="6"/>
  <c r="T59" i="6" s="1"/>
  <c r="R61" i="6"/>
  <c r="T61" i="6" s="1"/>
  <c r="R75" i="6"/>
  <c r="T75" i="6" s="1"/>
  <c r="R69" i="6"/>
  <c r="T69" i="6" s="1"/>
  <c r="R77" i="6"/>
  <c r="T77" i="6" s="1"/>
  <c r="R66" i="6"/>
  <c r="T66" i="6" s="1"/>
  <c r="R53" i="6"/>
  <c r="T53" i="6" s="1"/>
  <c r="R49" i="6"/>
  <c r="T49" i="6" s="1"/>
  <c r="R78" i="6"/>
  <c r="T78" i="6" s="1"/>
  <c r="R46" i="6"/>
  <c r="T46" i="6" s="1"/>
  <c r="R58" i="6"/>
  <c r="T58" i="6" s="1"/>
  <c r="R74" i="6"/>
  <c r="T74" i="6" s="1"/>
  <c r="R67" i="6"/>
  <c r="T67" i="6" s="1"/>
  <c r="R80" i="6"/>
  <c r="T80" i="6" s="1"/>
  <c r="R60" i="6"/>
  <c r="T60" i="6" s="1"/>
  <c r="R79" i="6"/>
  <c r="T79" i="6" s="1"/>
  <c r="R55" i="6"/>
  <c r="T55" i="6" s="1"/>
  <c r="R68" i="6"/>
  <c r="T68" i="6" s="1"/>
  <c r="R73" i="6"/>
  <c r="T73" i="6" s="1"/>
  <c r="R57" i="6"/>
  <c r="T57" i="6" s="1"/>
  <c r="R47" i="6"/>
  <c r="T47" i="6" s="1"/>
  <c r="R62" i="6"/>
  <c r="T62" i="6" s="1"/>
  <c r="R56" i="6"/>
  <c r="T56" i="6" s="1"/>
  <c r="R48" i="6"/>
  <c r="T48" i="6" s="1"/>
  <c r="R64" i="6"/>
  <c r="T64" i="6" s="1"/>
  <c r="R54" i="6"/>
  <c r="T54" i="6" s="1"/>
  <c r="R71" i="6"/>
  <c r="T71" i="6" s="1"/>
  <c r="T45" i="6" l="1"/>
  <c r="R82" i="6"/>
  <c r="T82" i="6" l="1"/>
  <c r="R4" i="6" a="1"/>
  <c r="R33" i="6" l="1"/>
  <c r="R22" i="6"/>
  <c r="R7" i="6"/>
  <c r="R39" i="6"/>
  <c r="R17" i="6"/>
  <c r="R11" i="6"/>
  <c r="R16" i="6"/>
  <c r="R32" i="6"/>
  <c r="R26" i="6"/>
  <c r="R20" i="6"/>
  <c r="R29" i="6"/>
  <c r="R36" i="6"/>
  <c r="R21" i="6"/>
  <c r="R19" i="6"/>
  <c r="R27" i="6"/>
  <c r="R40" i="6"/>
  <c r="R6" i="6"/>
  <c r="R35" i="6"/>
  <c r="R8" i="6"/>
  <c r="R23" i="6"/>
  <c r="R14" i="6"/>
  <c r="R18" i="6"/>
  <c r="R5" i="6"/>
  <c r="R37" i="6"/>
  <c r="R34" i="6"/>
  <c r="R4" i="6"/>
  <c r="R15" i="6"/>
  <c r="R38" i="6"/>
  <c r="R12" i="6"/>
  <c r="R31" i="6"/>
  <c r="R24" i="6"/>
  <c r="R25" i="6"/>
  <c r="R9" i="6"/>
  <c r="R10" i="6"/>
  <c r="R13" i="6"/>
  <c r="R30" i="6"/>
  <c r="R28" i="6"/>
  <c r="T4" i="6" l="1"/>
  <c r="R41" i="6"/>
  <c r="T18" i="6"/>
  <c r="U18" i="6"/>
  <c r="S18" i="6"/>
  <c r="T30" i="6"/>
  <c r="U30" i="6"/>
  <c r="S30" i="6"/>
  <c r="S37" i="6"/>
  <c r="U37" i="6"/>
  <c r="T37" i="6"/>
  <c r="U36" i="6"/>
  <c r="T36" i="6"/>
  <c r="S36" i="6"/>
  <c r="S13" i="6"/>
  <c r="U13" i="6"/>
  <c r="T13" i="6"/>
  <c r="T5" i="6"/>
  <c r="U5" i="6"/>
  <c r="S5" i="6"/>
  <c r="T29" i="6"/>
  <c r="U29" i="6"/>
  <c r="S29" i="6"/>
  <c r="U10" i="6"/>
  <c r="T10" i="6"/>
  <c r="S10" i="6"/>
  <c r="T26" i="6"/>
  <c r="S26" i="6"/>
  <c r="U26" i="6"/>
  <c r="U23" i="6"/>
  <c r="T23" i="6"/>
  <c r="S23" i="6"/>
  <c r="U24" i="6"/>
  <c r="T24" i="6"/>
  <c r="S24" i="6"/>
  <c r="T8" i="6"/>
  <c r="S8" i="6"/>
  <c r="U8" i="6"/>
  <c r="U31" i="6"/>
  <c r="S31" i="6"/>
  <c r="T31" i="6"/>
  <c r="U35" i="6"/>
  <c r="T35" i="6"/>
  <c r="S35" i="6"/>
  <c r="U11" i="6"/>
  <c r="T11" i="6"/>
  <c r="S11" i="6"/>
  <c r="U6" i="6"/>
  <c r="T6" i="6"/>
  <c r="S6" i="6"/>
  <c r="T38" i="6"/>
  <c r="S38" i="6"/>
  <c r="U38" i="6"/>
  <c r="U40" i="6"/>
  <c r="S40" i="6"/>
  <c r="T40" i="6"/>
  <c r="U15" i="6"/>
  <c r="T15" i="6"/>
  <c r="S15" i="6"/>
  <c r="S7" i="6"/>
  <c r="U7" i="6"/>
  <c r="T7" i="6"/>
  <c r="T20" i="6"/>
  <c r="S20" i="6"/>
  <c r="U20" i="6"/>
  <c r="U9" i="6"/>
  <c r="T9" i="6"/>
  <c r="S9" i="6"/>
  <c r="T14" i="6"/>
  <c r="S14" i="6"/>
  <c r="U14" i="6"/>
  <c r="S25" i="6"/>
  <c r="U25" i="6"/>
  <c r="T25" i="6"/>
  <c r="T32" i="6"/>
  <c r="S32" i="6"/>
  <c r="U32" i="6"/>
  <c r="S16" i="6"/>
  <c r="U16" i="6"/>
  <c r="T16" i="6"/>
  <c r="U12" i="6"/>
  <c r="T12" i="6"/>
  <c r="S12" i="6"/>
  <c r="S17" i="6"/>
  <c r="U17" i="6"/>
  <c r="T17" i="6"/>
  <c r="U39" i="6"/>
  <c r="T39" i="6"/>
  <c r="S39" i="6"/>
  <c r="U27" i="6"/>
  <c r="T27" i="6"/>
  <c r="S27" i="6"/>
  <c r="U19" i="6"/>
  <c r="S19" i="6"/>
  <c r="T19" i="6"/>
  <c r="U22" i="6"/>
  <c r="T22" i="6"/>
  <c r="S22" i="6"/>
  <c r="U28" i="6"/>
  <c r="T28" i="6"/>
  <c r="S28" i="6"/>
  <c r="U34" i="6"/>
  <c r="T34" i="6"/>
  <c r="S34" i="6"/>
  <c r="U21" i="6"/>
  <c r="T21" i="6"/>
  <c r="S21" i="6"/>
  <c r="U33" i="6"/>
  <c r="T33" i="6"/>
  <c r="S33" i="6"/>
  <c r="C19" i="16"/>
  <c r="U4" i="6"/>
  <c r="S4" i="6"/>
  <c r="S41" i="6" l="1"/>
  <c r="D19" i="16" s="1"/>
  <c r="U41" i="6"/>
  <c r="F19" i="16" s="1"/>
  <c r="T41" i="6"/>
  <c r="E19" i="16" s="1"/>
  <c r="V57" i="6" l="1"/>
  <c r="X57" i="6" s="1"/>
  <c r="V69" i="6"/>
  <c r="X69" i="6" s="1"/>
  <c r="V81" i="6"/>
  <c r="X81" i="6" s="1"/>
  <c r="V60" i="6"/>
  <c r="X60" i="6" s="1"/>
  <c r="V46" i="6"/>
  <c r="X46" i="6" s="1"/>
  <c r="V58" i="6"/>
  <c r="X58" i="6" s="1"/>
  <c r="V70" i="6"/>
  <c r="X70" i="6" s="1"/>
  <c r="V45" i="6"/>
  <c r="X45" i="6" s="1"/>
  <c r="V48" i="6"/>
  <c r="X48" i="6" s="1"/>
  <c r="V73" i="6"/>
  <c r="X73" i="6" s="1"/>
  <c r="V47" i="6"/>
  <c r="X47" i="6" s="1"/>
  <c r="V59" i="6"/>
  <c r="X59" i="6" s="1"/>
  <c r="V71" i="6"/>
  <c r="X71" i="6" s="1"/>
  <c r="V72" i="6"/>
  <c r="X72" i="6" s="1"/>
  <c r="V51" i="6"/>
  <c r="X51" i="6" s="1"/>
  <c r="V63" i="6"/>
  <c r="X63" i="6" s="1"/>
  <c r="V75" i="6"/>
  <c r="X75" i="6" s="1"/>
  <c r="V52" i="6"/>
  <c r="X52" i="6" s="1"/>
  <c r="V64" i="6"/>
  <c r="X64" i="6" s="1"/>
  <c r="V76" i="6"/>
  <c r="X76" i="6" s="1"/>
  <c r="V61" i="6"/>
  <c r="X61" i="6" s="1"/>
  <c r="V53" i="6"/>
  <c r="X53" i="6" s="1"/>
  <c r="V65" i="6"/>
  <c r="X65" i="6" s="1"/>
  <c r="V77" i="6"/>
  <c r="X77" i="6" s="1"/>
  <c r="V54" i="6"/>
  <c r="X54" i="6" s="1"/>
  <c r="V66" i="6"/>
  <c r="X66" i="6" s="1"/>
  <c r="V78" i="6"/>
  <c r="X78" i="6" s="1"/>
  <c r="V55" i="6"/>
  <c r="X55" i="6" s="1"/>
  <c r="V67" i="6"/>
  <c r="X67" i="6" s="1"/>
  <c r="V79" i="6"/>
  <c r="X79" i="6" s="1"/>
  <c r="V49" i="6"/>
  <c r="X49" i="6" s="1"/>
  <c r="V56" i="6"/>
  <c r="X56" i="6" s="1"/>
  <c r="V68" i="6"/>
  <c r="X68" i="6" s="1"/>
  <c r="V80" i="6"/>
  <c r="X80" i="6" s="1"/>
  <c r="V74" i="6"/>
  <c r="X74" i="6" s="1"/>
  <c r="V50" i="6"/>
  <c r="X50" i="6" s="1"/>
  <c r="V62" i="6"/>
  <c r="X62" i="6" s="1"/>
  <c r="X82" i="6" l="1"/>
  <c r="V82" i="6"/>
  <c r="V4" i="6" l="1" a="1"/>
  <c r="V22" i="6" l="1"/>
  <c r="V26" i="6"/>
  <c r="V37" i="6"/>
  <c r="V31" i="6"/>
  <c r="V18" i="6"/>
  <c r="V33" i="6"/>
  <c r="V28" i="6"/>
  <c r="V35" i="6"/>
  <c r="V39" i="6"/>
  <c r="V5" i="6"/>
  <c r="V15" i="6"/>
  <c r="V24" i="6"/>
  <c r="V30" i="6"/>
  <c r="V16" i="6"/>
  <c r="V6" i="6"/>
  <c r="V12" i="6"/>
  <c r="V17" i="6"/>
  <c r="V7" i="6"/>
  <c r="V32" i="6"/>
  <c r="V21" i="6"/>
  <c r="V36" i="6"/>
  <c r="V19" i="6"/>
  <c r="V27" i="6"/>
  <c r="V38" i="6"/>
  <c r="V9" i="6"/>
  <c r="V25" i="6"/>
  <c r="V40" i="6"/>
  <c r="V23" i="6"/>
  <c r="V14" i="6"/>
  <c r="V20" i="6"/>
  <c r="V29" i="6"/>
  <c r="V10" i="6"/>
  <c r="V4" i="6"/>
  <c r="V34" i="6"/>
  <c r="V8" i="6"/>
  <c r="V11" i="6"/>
  <c r="V13" i="6"/>
  <c r="V41" i="6" l="1"/>
  <c r="C20" i="16" s="1"/>
  <c r="C21" i="16" s="1"/>
  <c r="W38" i="6"/>
  <c r="X38" i="6"/>
  <c r="Y38" i="6"/>
  <c r="W27" i="6"/>
  <c r="X27" i="6"/>
  <c r="Y27" i="6"/>
  <c r="W15" i="6"/>
  <c r="X15" i="6"/>
  <c r="Y15" i="6"/>
  <c r="W34" i="6"/>
  <c r="Y34" i="6"/>
  <c r="X34" i="6"/>
  <c r="W5" i="6"/>
  <c r="X5" i="6"/>
  <c r="Y5" i="6"/>
  <c r="W39" i="6"/>
  <c r="X39" i="6"/>
  <c r="Y39" i="6"/>
  <c r="W11" i="6"/>
  <c r="X11" i="6"/>
  <c r="Y11" i="6"/>
  <c r="W24" i="6"/>
  <c r="X24" i="6"/>
  <c r="Y24" i="6"/>
  <c r="W8" i="6"/>
  <c r="X8" i="6"/>
  <c r="Y8" i="6"/>
  <c r="W19" i="6"/>
  <c r="X19" i="6"/>
  <c r="Y19" i="6"/>
  <c r="W36" i="6"/>
  <c r="X36" i="6"/>
  <c r="Y36" i="6"/>
  <c r="X10" i="6"/>
  <c r="W10" i="6"/>
  <c r="Y10" i="6"/>
  <c r="W21" i="6"/>
  <c r="X21" i="6"/>
  <c r="Y21" i="6"/>
  <c r="W35" i="6"/>
  <c r="X35" i="6"/>
  <c r="Y35" i="6"/>
  <c r="W29" i="6"/>
  <c r="X29" i="6"/>
  <c r="Y29" i="6"/>
  <c r="W32" i="6"/>
  <c r="X32" i="6"/>
  <c r="Y32" i="6"/>
  <c r="W28" i="6"/>
  <c r="X28" i="6"/>
  <c r="Y28" i="6"/>
  <c r="W20" i="6"/>
  <c r="X20" i="6"/>
  <c r="Y20" i="6"/>
  <c r="W7" i="6"/>
  <c r="X7" i="6"/>
  <c r="Y7" i="6"/>
  <c r="W33" i="6"/>
  <c r="X33" i="6"/>
  <c r="Y33" i="6"/>
  <c r="Y14" i="6"/>
  <c r="W14" i="6"/>
  <c r="X14" i="6"/>
  <c r="W17" i="6"/>
  <c r="X17" i="6"/>
  <c r="Y17" i="6"/>
  <c r="W18" i="6"/>
  <c r="X18" i="6"/>
  <c r="Y18" i="6"/>
  <c r="W23" i="6"/>
  <c r="X23" i="6"/>
  <c r="Y23" i="6"/>
  <c r="W12" i="6"/>
  <c r="X12" i="6"/>
  <c r="Y12" i="6"/>
  <c r="W31" i="6"/>
  <c r="X31" i="6"/>
  <c r="Y31" i="6"/>
  <c r="W40" i="6"/>
  <c r="X40" i="6"/>
  <c r="Y40" i="6"/>
  <c r="W6" i="6"/>
  <c r="Y6" i="6"/>
  <c r="X6" i="6"/>
  <c r="W37" i="6"/>
  <c r="X37" i="6"/>
  <c r="Y37" i="6"/>
  <c r="W25" i="6"/>
  <c r="X25" i="6"/>
  <c r="Y25" i="6"/>
  <c r="W16" i="6"/>
  <c r="X16" i="6"/>
  <c r="Y16" i="6"/>
  <c r="X26" i="6"/>
  <c r="Y26" i="6"/>
  <c r="W26" i="6"/>
  <c r="W13" i="6"/>
  <c r="X13" i="6"/>
  <c r="Y13" i="6"/>
  <c r="W9" i="6"/>
  <c r="X9" i="6"/>
  <c r="Y9" i="6"/>
  <c r="W30" i="6"/>
  <c r="X30" i="6"/>
  <c r="Y30" i="6"/>
  <c r="Y22" i="6"/>
  <c r="X22" i="6"/>
  <c r="W22" i="6"/>
  <c r="X4" i="6"/>
  <c r="W4" i="6"/>
  <c r="Y4" i="6"/>
  <c r="Y41" i="6" l="1"/>
  <c r="F20" i="16" s="1"/>
  <c r="F21" i="16" s="1"/>
  <c r="X41" i="6"/>
  <c r="E20" i="16" s="1"/>
  <c r="E21" i="16" s="1"/>
  <c r="W41" i="6"/>
  <c r="D20" i="16" s="1"/>
  <c r="D21"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福井県</author>
  </authors>
  <commentList>
    <comment ref="L7" authorId="0" shapeId="0" xr:uid="{00000000-0006-0000-0300-000001000000}">
      <text>
        <r>
          <rPr>
            <sz val="9"/>
            <color indexed="81"/>
            <rFont val="ＭＳ Ｐゴシック"/>
            <family val="3"/>
            <charset val="128"/>
          </rPr>
          <t>需要増加額のうち県産品でまかなわれるもの</t>
        </r>
      </text>
    </comment>
    <comment ref="U7" authorId="0" shapeId="0" xr:uid="{00000000-0006-0000-0300-000002000000}">
      <text>
        <r>
          <rPr>
            <sz val="9"/>
            <color indexed="81"/>
            <rFont val="ＭＳ Ｐゴシック"/>
            <family val="3"/>
            <charset val="128"/>
          </rPr>
          <t>需要増加額のうち県外産品によりまかなわれるもの
⇒波及効果は県外へ逃げていく。</t>
        </r>
      </text>
    </comment>
  </commentList>
</comments>
</file>

<file path=xl/sharedStrings.xml><?xml version="1.0" encoding="utf-8"?>
<sst xmlns="http://schemas.openxmlformats.org/spreadsheetml/2006/main" count="879" uniqueCount="475">
  <si>
    <t>福井県経済波及効果分析ツール</t>
    <rPh sb="0" eb="3">
      <t>フクイケン</t>
    </rPh>
    <rPh sb="3" eb="5">
      <t>ケイザイ</t>
    </rPh>
    <rPh sb="5" eb="7">
      <t>ハキュウ</t>
    </rPh>
    <rPh sb="7" eb="9">
      <t>コウカ</t>
    </rPh>
    <rPh sb="9" eb="11">
      <t>ブンセキ</t>
    </rPh>
    <phoneticPr fontId="3"/>
  </si>
  <si>
    <t>御利用にあたっての注意事項</t>
    <rPh sb="0" eb="1">
      <t>ゴ</t>
    </rPh>
    <rPh sb="1" eb="3">
      <t>リヨウ</t>
    </rPh>
    <rPh sb="9" eb="11">
      <t>チュウイ</t>
    </rPh>
    <rPh sb="11" eb="13">
      <t>ジコウ</t>
    </rPh>
    <phoneticPr fontId="3"/>
  </si>
  <si>
    <t>１．はじめに</t>
    <phoneticPr fontId="3"/>
  </si>
  <si>
    <t>に県内への経済波及効果がどのくらいになるかを簡易的に分析するものです。</t>
    <rPh sb="1" eb="3">
      <t>ケンナイ</t>
    </rPh>
    <rPh sb="5" eb="7">
      <t>ケイザイ</t>
    </rPh>
    <rPh sb="7" eb="9">
      <t>ハキュウ</t>
    </rPh>
    <rPh sb="9" eb="11">
      <t>コウカ</t>
    </rPh>
    <rPh sb="22" eb="24">
      <t>カンイ</t>
    </rPh>
    <rPh sb="24" eb="25">
      <t>テキ</t>
    </rPh>
    <rPh sb="26" eb="28">
      <t>ブンセキ</t>
    </rPh>
    <phoneticPr fontId="3"/>
  </si>
  <si>
    <t>２．分析上の注意点</t>
    <rPh sb="2" eb="4">
      <t>ブンセキ</t>
    </rPh>
    <rPh sb="4" eb="5">
      <t>ジョウ</t>
    </rPh>
    <rPh sb="6" eb="9">
      <t>チュウイテン</t>
    </rPh>
    <phoneticPr fontId="3"/>
  </si>
  <si>
    <t>・生産が２倍になれば原材料の投入も２倍になるという線形的な比例関係を仮定しています。</t>
    <rPh sb="1" eb="3">
      <t>セイサン</t>
    </rPh>
    <rPh sb="5" eb="6">
      <t>バイ</t>
    </rPh>
    <rPh sb="10" eb="13">
      <t>ゲンザイリョウ</t>
    </rPh>
    <rPh sb="14" eb="16">
      <t>トウニュウ</t>
    </rPh>
    <rPh sb="18" eb="19">
      <t>バイ</t>
    </rPh>
    <rPh sb="25" eb="28">
      <t>センケイテキ</t>
    </rPh>
    <rPh sb="29" eb="31">
      <t>ヒレイ</t>
    </rPh>
    <rPh sb="31" eb="33">
      <t>カンケイ</t>
    </rPh>
    <rPh sb="34" eb="36">
      <t>カテイ</t>
    </rPh>
    <phoneticPr fontId="3"/>
  </si>
  <si>
    <t>・需要増加が県内の生産能力を大きく上回る場合は、その超過分を県外からの移輸入でまかなう</t>
    <rPh sb="1" eb="3">
      <t>ジュヨウ</t>
    </rPh>
    <rPh sb="3" eb="5">
      <t>ゾウカ</t>
    </rPh>
    <rPh sb="6" eb="8">
      <t>ケンナイ</t>
    </rPh>
    <rPh sb="9" eb="11">
      <t>セイサン</t>
    </rPh>
    <rPh sb="11" eb="13">
      <t>ノウリョク</t>
    </rPh>
    <rPh sb="14" eb="15">
      <t>オオ</t>
    </rPh>
    <rPh sb="17" eb="19">
      <t>ウワマワ</t>
    </rPh>
    <rPh sb="20" eb="22">
      <t>バアイ</t>
    </rPh>
    <rPh sb="26" eb="29">
      <t>チョウカブン</t>
    </rPh>
    <rPh sb="30" eb="32">
      <t>ケンガイ</t>
    </rPh>
    <rPh sb="35" eb="36">
      <t>イ</t>
    </rPh>
    <rPh sb="36" eb="38">
      <t>ユニュウ</t>
    </rPh>
    <phoneticPr fontId="3"/>
  </si>
  <si>
    <t>　ことになりますが、移輸入率は常に一定であると仮定します。</t>
    <rPh sb="10" eb="11">
      <t>イ</t>
    </rPh>
    <rPh sb="11" eb="13">
      <t>ユニュウ</t>
    </rPh>
    <rPh sb="13" eb="14">
      <t>リツ</t>
    </rPh>
    <rPh sb="15" eb="16">
      <t>ツネ</t>
    </rPh>
    <rPh sb="17" eb="19">
      <t>イッテイ</t>
    </rPh>
    <rPh sb="23" eb="25">
      <t>カテイ</t>
    </rPh>
    <phoneticPr fontId="3"/>
  </si>
  <si>
    <t>　また、生産上の制約条件（ボトルネック）は一切ないものと仮定します。</t>
    <phoneticPr fontId="3"/>
  </si>
  <si>
    <t>・在庫での対応は考慮しません。すなわち、需要増加に対しては、常に生産増加により対応する</t>
    <rPh sb="20" eb="22">
      <t>ジュヨウ</t>
    </rPh>
    <rPh sb="22" eb="24">
      <t>ゾウカ</t>
    </rPh>
    <rPh sb="25" eb="26">
      <t>タイ</t>
    </rPh>
    <rPh sb="30" eb="31">
      <t>ツネ</t>
    </rPh>
    <rPh sb="32" eb="34">
      <t>セイサン</t>
    </rPh>
    <rPh sb="34" eb="36">
      <t>ゾウカ</t>
    </rPh>
    <rPh sb="39" eb="41">
      <t>タイオウ</t>
    </rPh>
    <phoneticPr fontId="3"/>
  </si>
  <si>
    <t>　ものと仮定します。</t>
    <rPh sb="4" eb="6">
      <t>カテイ</t>
    </rPh>
    <phoneticPr fontId="3"/>
  </si>
  <si>
    <t>・波及効果が達成される期間は明確ではありません。</t>
    <rPh sb="1" eb="3">
      <t>ハキュウ</t>
    </rPh>
    <rPh sb="3" eb="5">
      <t>コウカ</t>
    </rPh>
    <phoneticPr fontId="3"/>
  </si>
  <si>
    <t>　物価の変動などは考慮しません。すなわち、投入構造は一定であり、変化していないものと仮定</t>
    <rPh sb="1" eb="3">
      <t>ブッカ</t>
    </rPh>
    <rPh sb="4" eb="6">
      <t>ヘンドウ</t>
    </rPh>
    <rPh sb="21" eb="23">
      <t>トウニュウ</t>
    </rPh>
    <rPh sb="23" eb="25">
      <t>コウゾウ</t>
    </rPh>
    <rPh sb="26" eb="28">
      <t>イッテイ</t>
    </rPh>
    <rPh sb="32" eb="34">
      <t>ヘンカ</t>
    </rPh>
    <rPh sb="42" eb="44">
      <t>カテイ</t>
    </rPh>
    <phoneticPr fontId="3"/>
  </si>
  <si>
    <t>　しています。</t>
    <phoneticPr fontId="3"/>
  </si>
  <si>
    <t>・２次波及効果の発生要因を雇用者所得のみに限定しています。すなわち、農家をはじめとする</t>
    <rPh sb="8" eb="10">
      <t>ハッセイ</t>
    </rPh>
    <rPh sb="10" eb="12">
      <t>ヨウイン</t>
    </rPh>
    <rPh sb="21" eb="23">
      <t>ゲンテイ</t>
    </rPh>
    <phoneticPr fontId="3"/>
  </si>
  <si>
    <t>　個人業主の所得は営業余剰に含まれており、本来であれば、この分も含めて分析の対象とすべき</t>
    <rPh sb="30" eb="31">
      <t>ブン</t>
    </rPh>
    <rPh sb="35" eb="37">
      <t>ブンセキ</t>
    </rPh>
    <rPh sb="38" eb="40">
      <t>タイショウ</t>
    </rPh>
    <phoneticPr fontId="3"/>
  </si>
  <si>
    <t>　ですが、営業余剰についてはその分割比率がないため、個人業主の所得増加額を推計できない</t>
    <rPh sb="16" eb="18">
      <t>ブンカツ</t>
    </rPh>
    <rPh sb="26" eb="28">
      <t>コジン</t>
    </rPh>
    <rPh sb="28" eb="30">
      <t>ギョウシュ</t>
    </rPh>
    <rPh sb="31" eb="33">
      <t>ショトク</t>
    </rPh>
    <rPh sb="33" eb="35">
      <t>ゾウカ</t>
    </rPh>
    <rPh sb="35" eb="36">
      <t>ガク</t>
    </rPh>
    <rPh sb="37" eb="39">
      <t>スイケイ</t>
    </rPh>
    <phoneticPr fontId="3"/>
  </si>
  <si>
    <t>　ことから、分析では雇用者所得のみを対象にしています。</t>
    <phoneticPr fontId="3"/>
  </si>
  <si>
    <t>・就業者は生産額に比例して増加するものとし、残業などによる対応を考慮していません。</t>
    <rPh sb="5" eb="7">
      <t>セイサン</t>
    </rPh>
    <rPh sb="7" eb="8">
      <t>ガク</t>
    </rPh>
    <rPh sb="9" eb="11">
      <t>ヒレイ</t>
    </rPh>
    <rPh sb="13" eb="15">
      <t>ゾウカ</t>
    </rPh>
    <rPh sb="29" eb="31">
      <t>タイオウ</t>
    </rPh>
    <rPh sb="32" eb="34">
      <t>コウリョ</t>
    </rPh>
    <phoneticPr fontId="3"/>
  </si>
  <si>
    <t>・分析結果は福井県全体への波及効果を推計しており、市町ごとの内訳は分かりません。</t>
    <rPh sb="3" eb="5">
      <t>ケッカ</t>
    </rPh>
    <rPh sb="30" eb="32">
      <t>ウチワケ</t>
    </rPh>
    <phoneticPr fontId="3"/>
  </si>
  <si>
    <t>３．分析ツールの使い方</t>
    <rPh sb="2" eb="4">
      <t>ブンセキ</t>
    </rPh>
    <rPh sb="8" eb="9">
      <t>ツカ</t>
    </rPh>
    <rPh sb="10" eb="11">
      <t>カタ</t>
    </rPh>
    <phoneticPr fontId="3"/>
  </si>
  <si>
    <t>　この分析ツールは複数のシートで構成されていますが、基本的には「分析のための入力事項」</t>
    <rPh sb="3" eb="5">
      <t>ブンセキ</t>
    </rPh>
    <rPh sb="9" eb="11">
      <t>フクスウ</t>
    </rPh>
    <rPh sb="16" eb="18">
      <t>コウセイ</t>
    </rPh>
    <rPh sb="26" eb="29">
      <t>キホンテキ</t>
    </rPh>
    <rPh sb="32" eb="34">
      <t>ブンセキ</t>
    </rPh>
    <rPh sb="38" eb="40">
      <t>ニュウリョク</t>
    </rPh>
    <rPh sb="40" eb="42">
      <t>ジコウ</t>
    </rPh>
    <phoneticPr fontId="3"/>
  </si>
  <si>
    <t>シートに入力するだけで、「分析結果」シートに結果が表示されます。</t>
    <rPh sb="4" eb="6">
      <t>ニュウリョク</t>
    </rPh>
    <rPh sb="13" eb="15">
      <t>ブンセキ</t>
    </rPh>
    <rPh sb="15" eb="17">
      <t>ケッカ</t>
    </rPh>
    <rPh sb="22" eb="24">
      <t>ケッカ</t>
    </rPh>
    <rPh sb="25" eb="27">
      <t>ヒョウジ</t>
    </rPh>
    <phoneticPr fontId="3"/>
  </si>
  <si>
    <t>　（１）入力方法と注意点</t>
    <rPh sb="4" eb="6">
      <t>ニュウリョク</t>
    </rPh>
    <rPh sb="6" eb="8">
      <t>ホウホウ</t>
    </rPh>
    <rPh sb="9" eb="12">
      <t>チュウイテン</t>
    </rPh>
    <phoneticPr fontId="3"/>
  </si>
  <si>
    <t>・分析に使用する消費転換率を入力します。ドロップダウンリストから対象とする年を選んでいただ</t>
    <rPh sb="1" eb="3">
      <t>ブンセキ</t>
    </rPh>
    <rPh sb="4" eb="6">
      <t>シヨウ</t>
    </rPh>
    <rPh sb="8" eb="10">
      <t>ショウヒ</t>
    </rPh>
    <rPh sb="10" eb="12">
      <t>テンカン</t>
    </rPh>
    <rPh sb="12" eb="13">
      <t>リツ</t>
    </rPh>
    <rPh sb="14" eb="16">
      <t>ニュウリョク</t>
    </rPh>
    <rPh sb="32" eb="34">
      <t>タイショウ</t>
    </rPh>
    <rPh sb="37" eb="38">
      <t>ネン</t>
    </rPh>
    <rPh sb="39" eb="40">
      <t>エラ</t>
    </rPh>
    <phoneticPr fontId="3"/>
  </si>
  <si>
    <t>　くか、セルに直接入力してください。初期値は、総務省「家計調査」から福井市の勤労者世帯の</t>
    <rPh sb="7" eb="9">
      <t>チョクセツ</t>
    </rPh>
    <rPh sb="9" eb="11">
      <t>ニュウリョク</t>
    </rPh>
    <rPh sb="18" eb="21">
      <t>ショキチ</t>
    </rPh>
    <rPh sb="23" eb="26">
      <t>ソウムショウ</t>
    </rPh>
    <rPh sb="27" eb="29">
      <t>カケイ</t>
    </rPh>
    <rPh sb="29" eb="31">
      <t>チョウサ</t>
    </rPh>
    <rPh sb="34" eb="37">
      <t>フクイシ</t>
    </rPh>
    <rPh sb="38" eb="41">
      <t>キンロウシャ</t>
    </rPh>
    <rPh sb="41" eb="43">
      <t>セタイ</t>
    </rPh>
    <phoneticPr fontId="3"/>
  </si>
  <si>
    <t>　平均消費性向（＝消費支出／可処分所得）の値が入っています。</t>
    <rPh sb="1" eb="3">
      <t>ヘイキン</t>
    </rPh>
    <rPh sb="3" eb="5">
      <t>ショウヒ</t>
    </rPh>
    <rPh sb="5" eb="7">
      <t>セイコウ</t>
    </rPh>
    <rPh sb="9" eb="11">
      <t>ショウヒ</t>
    </rPh>
    <rPh sb="11" eb="13">
      <t>シシュツ</t>
    </rPh>
    <rPh sb="14" eb="17">
      <t>カショブン</t>
    </rPh>
    <rPh sb="17" eb="19">
      <t>ショトク</t>
    </rPh>
    <rPh sb="21" eb="22">
      <t>アタイ</t>
    </rPh>
    <rPh sb="23" eb="24">
      <t>ハイ</t>
    </rPh>
    <phoneticPr fontId="3"/>
  </si>
  <si>
    <t>　（注）消費転換率として、分母に実収入を用いて、「消費支出／実収入」の値を用いるような分析事例も見受けます。</t>
    <rPh sb="2" eb="3">
      <t>チュウ</t>
    </rPh>
    <rPh sb="4" eb="6">
      <t>ショウヒ</t>
    </rPh>
    <rPh sb="6" eb="8">
      <t>テンカン</t>
    </rPh>
    <rPh sb="8" eb="9">
      <t>リツ</t>
    </rPh>
    <rPh sb="13" eb="15">
      <t>ブンボ</t>
    </rPh>
    <rPh sb="16" eb="19">
      <t>ジツシュウニュウ</t>
    </rPh>
    <rPh sb="20" eb="21">
      <t>モチ</t>
    </rPh>
    <rPh sb="25" eb="27">
      <t>ショウヒ</t>
    </rPh>
    <rPh sb="27" eb="29">
      <t>シシュツ</t>
    </rPh>
    <rPh sb="30" eb="33">
      <t>ジツシュウニュウ</t>
    </rPh>
    <rPh sb="35" eb="36">
      <t>アタイ</t>
    </rPh>
    <rPh sb="37" eb="38">
      <t>モチ</t>
    </rPh>
    <rPh sb="43" eb="45">
      <t>ブンセキ</t>
    </rPh>
    <rPh sb="49" eb="50">
      <t>ウ</t>
    </rPh>
    <phoneticPr fontId="3"/>
  </si>
  <si>
    <t>　　　　実収入の値は「平均消費性向」シートに掲載してありますので、分析者自身の判断により適宜利用してください。</t>
    <rPh sb="4" eb="7">
      <t>ジツシュウニュウ</t>
    </rPh>
    <rPh sb="8" eb="9">
      <t>アタイ</t>
    </rPh>
    <rPh sb="11" eb="13">
      <t>ヘイキン</t>
    </rPh>
    <rPh sb="13" eb="15">
      <t>ショウヒ</t>
    </rPh>
    <rPh sb="15" eb="17">
      <t>セイコウ</t>
    </rPh>
    <rPh sb="22" eb="24">
      <t>ケイサイ</t>
    </rPh>
    <rPh sb="33" eb="35">
      <t>ブンセキ</t>
    </rPh>
    <phoneticPr fontId="3"/>
  </si>
  <si>
    <t>・需要増加額は千円単位で入力します。入力にあたっては、部門分類表で確認のうえ、部門の</t>
    <rPh sb="1" eb="3">
      <t>ジュヨウ</t>
    </rPh>
    <rPh sb="3" eb="5">
      <t>ゾウカ</t>
    </rPh>
    <rPh sb="5" eb="6">
      <t>ガク</t>
    </rPh>
    <rPh sb="7" eb="9">
      <t>センエン</t>
    </rPh>
    <rPh sb="9" eb="11">
      <t>タンイ</t>
    </rPh>
    <rPh sb="12" eb="14">
      <t>ニュウリョク</t>
    </rPh>
    <rPh sb="18" eb="20">
      <t>ニュウリョク</t>
    </rPh>
    <rPh sb="27" eb="29">
      <t>ブモン</t>
    </rPh>
    <rPh sb="29" eb="31">
      <t>ブンルイ</t>
    </rPh>
    <rPh sb="31" eb="32">
      <t>ヒョウ</t>
    </rPh>
    <rPh sb="33" eb="35">
      <t>カクニン</t>
    </rPh>
    <rPh sb="39" eb="41">
      <t>ブモン</t>
    </rPh>
    <phoneticPr fontId="3"/>
  </si>
  <si>
    <t>　入力誤りがないように注意してください。</t>
    <rPh sb="1" eb="3">
      <t>ニュウリョク</t>
    </rPh>
    <rPh sb="3" eb="4">
      <t>アヤマ</t>
    </rPh>
    <rPh sb="11" eb="13">
      <t>チュウイ</t>
    </rPh>
    <phoneticPr fontId="3"/>
  </si>
  <si>
    <t>・分析の際に県内自給率を考慮するか否かについては、需要増加をすべて県産品で調達できる</t>
    <rPh sb="1" eb="3">
      <t>ブンセキ</t>
    </rPh>
    <rPh sb="4" eb="5">
      <t>サイ</t>
    </rPh>
    <rPh sb="6" eb="8">
      <t>ケンナイ</t>
    </rPh>
    <rPh sb="8" eb="11">
      <t>ジキュウリツ</t>
    </rPh>
    <rPh sb="12" eb="14">
      <t>コウリョ</t>
    </rPh>
    <rPh sb="17" eb="18">
      <t>イナ</t>
    </rPh>
    <rPh sb="25" eb="27">
      <t>ジュヨウ</t>
    </rPh>
    <rPh sb="27" eb="29">
      <t>ゾウカ</t>
    </rPh>
    <rPh sb="33" eb="34">
      <t>ケン</t>
    </rPh>
    <rPh sb="34" eb="36">
      <t>サンピン</t>
    </rPh>
    <rPh sb="37" eb="39">
      <t>チョウタツ</t>
    </rPh>
    <phoneticPr fontId="3"/>
  </si>
  <si>
    <t>　か、移輸入品も利用して需要を満たすかにより判断します。任意の自給率を設定することも可能</t>
    <rPh sb="3" eb="4">
      <t>イ</t>
    </rPh>
    <rPh sb="4" eb="6">
      <t>ユニュウ</t>
    </rPh>
    <rPh sb="6" eb="7">
      <t>ヒン</t>
    </rPh>
    <rPh sb="8" eb="10">
      <t>リヨウ</t>
    </rPh>
    <rPh sb="12" eb="14">
      <t>ジュヨウ</t>
    </rPh>
    <rPh sb="15" eb="16">
      <t>ミ</t>
    </rPh>
    <rPh sb="22" eb="24">
      <t>ハンダン</t>
    </rPh>
    <rPh sb="28" eb="30">
      <t>ニンイ</t>
    </rPh>
    <rPh sb="31" eb="34">
      <t>ジキュウリツ</t>
    </rPh>
    <rPh sb="35" eb="37">
      <t>セッテイ</t>
    </rPh>
    <phoneticPr fontId="3"/>
  </si>
  <si>
    <t>　です。なお、第一次間接効果以降の計算では、選択の内容にかかわらず、すべての部門で産業</t>
    <rPh sb="7" eb="8">
      <t>ダイ</t>
    </rPh>
    <rPh sb="8" eb="10">
      <t>イチジ</t>
    </rPh>
    <rPh sb="10" eb="12">
      <t>カンセツ</t>
    </rPh>
    <rPh sb="12" eb="14">
      <t>コウカ</t>
    </rPh>
    <rPh sb="14" eb="16">
      <t>イコウ</t>
    </rPh>
    <rPh sb="17" eb="19">
      <t>ケイサン</t>
    </rPh>
    <rPh sb="22" eb="24">
      <t>センタク</t>
    </rPh>
    <rPh sb="25" eb="27">
      <t>ナイヨウ</t>
    </rPh>
    <rPh sb="38" eb="40">
      <t>ブモン</t>
    </rPh>
    <rPh sb="41" eb="43">
      <t>サンギョウ</t>
    </rPh>
    <phoneticPr fontId="3"/>
  </si>
  <si>
    <t>　連関表から計算された自給率が考慮されます。</t>
    <rPh sb="1" eb="3">
      <t>レンカン</t>
    </rPh>
    <rPh sb="3" eb="4">
      <t>ヒョウ</t>
    </rPh>
    <rPh sb="6" eb="8">
      <t>ケイサン</t>
    </rPh>
    <phoneticPr fontId="3"/>
  </si>
  <si>
    <t>・入力した需要増加額が購入者価格表示のものである場合には、ドロップダウンリストから「購入者</t>
    <rPh sb="1" eb="3">
      <t>ニュウリョク</t>
    </rPh>
    <rPh sb="5" eb="7">
      <t>ジュヨウ</t>
    </rPh>
    <rPh sb="7" eb="9">
      <t>ゾウカ</t>
    </rPh>
    <rPh sb="9" eb="10">
      <t>ガク</t>
    </rPh>
    <rPh sb="11" eb="14">
      <t>コウニュウシャ</t>
    </rPh>
    <rPh sb="14" eb="16">
      <t>カカク</t>
    </rPh>
    <rPh sb="16" eb="18">
      <t>ヒョウジ</t>
    </rPh>
    <rPh sb="24" eb="26">
      <t>バアイ</t>
    </rPh>
    <phoneticPr fontId="3"/>
  </si>
  <si>
    <t>　価格」を選択すれば、自動的に生産者価格に変換して計算します。なお、変換に用いるマージン</t>
    <rPh sb="5" eb="7">
      <t>センタク</t>
    </rPh>
    <rPh sb="11" eb="14">
      <t>ジドウテキ</t>
    </rPh>
    <rPh sb="15" eb="18">
      <t>セイサンシャ</t>
    </rPh>
    <rPh sb="18" eb="20">
      <t>カカク</t>
    </rPh>
    <rPh sb="21" eb="23">
      <t>ヘンカン</t>
    </rPh>
    <rPh sb="25" eb="27">
      <t>ケイサン</t>
    </rPh>
    <rPh sb="34" eb="36">
      <t>ヘンカン</t>
    </rPh>
    <rPh sb="37" eb="38">
      <t>モチ</t>
    </rPh>
    <phoneticPr fontId="3"/>
  </si>
  <si>
    <t>　（２）分析結果の内容</t>
    <rPh sb="4" eb="6">
      <t>ブンセキ</t>
    </rPh>
    <rPh sb="6" eb="8">
      <t>ケッカ</t>
    </rPh>
    <rPh sb="9" eb="11">
      <t>ナイヨウ</t>
    </rPh>
    <phoneticPr fontId="3"/>
  </si>
  <si>
    <t>・分析結果は、２次波及効果までと５次波及効果までの２種類が表示されますが、通常の分析では、</t>
    <rPh sb="1" eb="3">
      <t>ブンセキ</t>
    </rPh>
    <rPh sb="3" eb="5">
      <t>ケッカ</t>
    </rPh>
    <rPh sb="8" eb="9">
      <t>ジ</t>
    </rPh>
    <rPh sb="9" eb="11">
      <t>ハキュウ</t>
    </rPh>
    <rPh sb="11" eb="13">
      <t>コウカ</t>
    </rPh>
    <rPh sb="17" eb="18">
      <t>ジ</t>
    </rPh>
    <rPh sb="18" eb="20">
      <t>ハキュウ</t>
    </rPh>
    <rPh sb="20" eb="22">
      <t>コウカ</t>
    </rPh>
    <rPh sb="26" eb="28">
      <t>シュルイ</t>
    </rPh>
    <rPh sb="29" eb="31">
      <t>ヒョウジ</t>
    </rPh>
    <rPh sb="37" eb="39">
      <t>ツウジョウ</t>
    </rPh>
    <rPh sb="40" eb="42">
      <t>ブンセキ</t>
    </rPh>
    <phoneticPr fontId="3"/>
  </si>
  <si>
    <t>　在庫の取崩し等による「波及の中断」やタイム・ラグの問題もあるため、２次波及効果までの結果を</t>
    <rPh sb="1" eb="3">
      <t>ザイコ</t>
    </rPh>
    <rPh sb="4" eb="6">
      <t>トリクズ</t>
    </rPh>
    <rPh sb="7" eb="8">
      <t>トウ</t>
    </rPh>
    <rPh sb="12" eb="14">
      <t>ハキュウ</t>
    </rPh>
    <rPh sb="15" eb="17">
      <t>チュウダン</t>
    </rPh>
    <rPh sb="26" eb="28">
      <t>モンダイ</t>
    </rPh>
    <rPh sb="35" eb="36">
      <t>ジ</t>
    </rPh>
    <rPh sb="36" eb="38">
      <t>ハキュウ</t>
    </rPh>
    <rPh sb="38" eb="40">
      <t>コウカ</t>
    </rPh>
    <rPh sb="43" eb="45">
      <t>ケッカ</t>
    </rPh>
    <phoneticPr fontId="3"/>
  </si>
  <si>
    <t>　使用してください。</t>
    <rPh sb="2" eb="3">
      <t>モチ</t>
    </rPh>
    <phoneticPr fontId="3"/>
  </si>
  <si>
    <t>・部門ごとの波及効果の額や計算の過程を知りたい場合は、「波及効果」シートを参照ください。</t>
    <rPh sb="1" eb="3">
      <t>ブモン</t>
    </rPh>
    <rPh sb="6" eb="8">
      <t>ハキュウ</t>
    </rPh>
    <rPh sb="8" eb="10">
      <t>コウカ</t>
    </rPh>
    <rPh sb="11" eb="12">
      <t>ガク</t>
    </rPh>
    <rPh sb="19" eb="20">
      <t>シ</t>
    </rPh>
    <rPh sb="23" eb="25">
      <t>バアイ</t>
    </rPh>
    <rPh sb="28" eb="30">
      <t>ハキュウ</t>
    </rPh>
    <rPh sb="30" eb="32">
      <t>コウカ</t>
    </rPh>
    <rPh sb="37" eb="39">
      <t>サンショウ</t>
    </rPh>
    <phoneticPr fontId="3"/>
  </si>
  <si>
    <t>・「フロー図」シートには、２次波及効果までの波及の流れが参考として表示されます。「億円」単位</t>
    <rPh sb="5" eb="6">
      <t>ズ</t>
    </rPh>
    <rPh sb="14" eb="15">
      <t>ジ</t>
    </rPh>
    <rPh sb="15" eb="17">
      <t>ハキュウ</t>
    </rPh>
    <rPh sb="17" eb="19">
      <t>コウカ</t>
    </rPh>
    <rPh sb="22" eb="24">
      <t>ハキュウ</t>
    </rPh>
    <rPh sb="25" eb="26">
      <t>ナガ</t>
    </rPh>
    <rPh sb="28" eb="30">
      <t>サンコウ</t>
    </rPh>
    <rPh sb="33" eb="35">
      <t>ヒョウジ</t>
    </rPh>
    <rPh sb="41" eb="43">
      <t>オクエン</t>
    </rPh>
    <rPh sb="44" eb="46">
      <t>タンイ</t>
    </rPh>
    <phoneticPr fontId="3"/>
  </si>
  <si>
    <t>　になっていますので、必要に応じて単位の調整を行ってください。</t>
    <rPh sb="11" eb="13">
      <t>ヒツヨウ</t>
    </rPh>
    <rPh sb="14" eb="15">
      <t>オウ</t>
    </rPh>
    <rPh sb="17" eb="19">
      <t>タンイ</t>
    </rPh>
    <rPh sb="20" eb="22">
      <t>チョウセイ</t>
    </rPh>
    <rPh sb="23" eb="24">
      <t>オコナ</t>
    </rPh>
    <phoneticPr fontId="3"/>
  </si>
  <si>
    <t>４．著作権および免責事項</t>
    <rPh sb="2" eb="5">
      <t>チョサクケン</t>
    </rPh>
    <rPh sb="8" eb="12">
      <t>メンセキジコウ</t>
    </rPh>
    <phoneticPr fontId="3"/>
  </si>
  <si>
    <t>・この分析ツールの著作権は福井県に帰属します。</t>
    <rPh sb="3" eb="5">
      <t>ブンセキ</t>
    </rPh>
    <rPh sb="9" eb="12">
      <t>チョサクケン</t>
    </rPh>
    <rPh sb="13" eb="16">
      <t>フクイケン</t>
    </rPh>
    <rPh sb="17" eb="19">
      <t>キゾク</t>
    </rPh>
    <phoneticPr fontId="3"/>
  </si>
  <si>
    <t>・この分析ツールにより計算された分析結果及び分析ツールの使用によって生じたあらゆる結果に</t>
    <rPh sb="3" eb="5">
      <t>ブンセキ</t>
    </rPh>
    <rPh sb="11" eb="13">
      <t>ケイサン</t>
    </rPh>
    <rPh sb="16" eb="18">
      <t>ブンセキ</t>
    </rPh>
    <rPh sb="18" eb="20">
      <t>ケッカ</t>
    </rPh>
    <rPh sb="20" eb="21">
      <t>オヨ</t>
    </rPh>
    <rPh sb="22" eb="24">
      <t>ブンセキ</t>
    </rPh>
    <rPh sb="28" eb="30">
      <t>シヨウ</t>
    </rPh>
    <rPh sb="34" eb="35">
      <t>ショウ</t>
    </rPh>
    <rPh sb="41" eb="43">
      <t>ケッカ</t>
    </rPh>
    <phoneticPr fontId="3"/>
  </si>
  <si>
    <t>　ついては、福井県は責任を負いません。分析者である使用者の責任において使用してください。</t>
    <rPh sb="6" eb="9">
      <t>フクイケン</t>
    </rPh>
    <rPh sb="10" eb="12">
      <t>セキニン</t>
    </rPh>
    <rPh sb="13" eb="14">
      <t>オ</t>
    </rPh>
    <rPh sb="19" eb="21">
      <t>ブンセキ</t>
    </rPh>
    <rPh sb="21" eb="22">
      <t>シャ</t>
    </rPh>
    <rPh sb="25" eb="27">
      <t>シヨウ</t>
    </rPh>
    <rPh sb="27" eb="28">
      <t>シャ</t>
    </rPh>
    <rPh sb="29" eb="31">
      <t>セキニン</t>
    </rPh>
    <rPh sb="35" eb="37">
      <t>シヨウ</t>
    </rPh>
    <phoneticPr fontId="3"/>
  </si>
  <si>
    <t>・上記に同意された方は、この分析ツールの使用、流用、再配布（無償に限る）を自由に行うことが</t>
    <rPh sb="1" eb="3">
      <t>ジョウキ</t>
    </rPh>
    <rPh sb="4" eb="6">
      <t>ドウイ</t>
    </rPh>
    <rPh sb="9" eb="10">
      <t>カタ</t>
    </rPh>
    <rPh sb="14" eb="16">
      <t>ブンセキ</t>
    </rPh>
    <rPh sb="20" eb="22">
      <t>シヨウ</t>
    </rPh>
    <rPh sb="23" eb="25">
      <t>リュウヨウ</t>
    </rPh>
    <rPh sb="26" eb="29">
      <t>サイハイフ</t>
    </rPh>
    <rPh sb="30" eb="32">
      <t>ムショウ</t>
    </rPh>
    <rPh sb="33" eb="34">
      <t>カギ</t>
    </rPh>
    <rPh sb="37" eb="39">
      <t>ジユウ</t>
    </rPh>
    <rPh sb="40" eb="41">
      <t>オコナ</t>
    </rPh>
    <phoneticPr fontId="3"/>
  </si>
  <si>
    <t>　できます。なお、この分析ツールに対し、注意事項シートに記載された通常の分析操作以外の</t>
    <rPh sb="11" eb="13">
      <t>ブンセキ</t>
    </rPh>
    <rPh sb="17" eb="18">
      <t>タイ</t>
    </rPh>
    <rPh sb="20" eb="22">
      <t>チュウイ</t>
    </rPh>
    <rPh sb="22" eb="24">
      <t>ジコウ</t>
    </rPh>
    <rPh sb="28" eb="30">
      <t>キサイ</t>
    </rPh>
    <rPh sb="33" eb="35">
      <t>ツウジョウ</t>
    </rPh>
    <rPh sb="36" eb="38">
      <t>ブンセキ</t>
    </rPh>
    <rPh sb="38" eb="40">
      <t>ソウサ</t>
    </rPh>
    <rPh sb="40" eb="42">
      <t>イガイ</t>
    </rPh>
    <phoneticPr fontId="3"/>
  </si>
  <si>
    <t>　変更を加えた場合は、福井県の名称を掲載することはできません。</t>
    <rPh sb="1" eb="3">
      <t>ヘンコウ</t>
    </rPh>
    <rPh sb="4" eb="5">
      <t>クワ</t>
    </rPh>
    <rPh sb="7" eb="9">
      <t>バアイ</t>
    </rPh>
    <rPh sb="11" eb="14">
      <t>フクイケン</t>
    </rPh>
    <rPh sb="15" eb="17">
      <t>メイショウ</t>
    </rPh>
    <rPh sb="18" eb="20">
      <t>ケイサイ</t>
    </rPh>
    <phoneticPr fontId="3"/>
  </si>
  <si>
    <t>・分析方法の見直し等により、この分析ツールの内容を予告なしに変更する場合があります。</t>
    <rPh sb="1" eb="3">
      <t>ブンセキ</t>
    </rPh>
    <rPh sb="3" eb="5">
      <t>ホウホウ</t>
    </rPh>
    <rPh sb="6" eb="8">
      <t>ミナオ</t>
    </rPh>
    <rPh sb="9" eb="10">
      <t>トウ</t>
    </rPh>
    <rPh sb="16" eb="18">
      <t>ブンセキ</t>
    </rPh>
    <rPh sb="22" eb="24">
      <t>ナイヨウ</t>
    </rPh>
    <rPh sb="25" eb="27">
      <t>ヨコク</t>
    </rPh>
    <rPh sb="30" eb="32">
      <t>ヘンコウ</t>
    </rPh>
    <rPh sb="34" eb="36">
      <t>バアイ</t>
    </rPh>
    <phoneticPr fontId="3"/>
  </si>
  <si>
    <t>５．問い合わせ先・連絡先</t>
    <rPh sb="2" eb="3">
      <t>ト</t>
    </rPh>
    <rPh sb="4" eb="5">
      <t>ア</t>
    </rPh>
    <rPh sb="7" eb="8">
      <t>サキ</t>
    </rPh>
    <rPh sb="9" eb="12">
      <t>レンラクサキ</t>
    </rPh>
    <phoneticPr fontId="3"/>
  </si>
  <si>
    <t>　この分析ツールについての問い合わせは、下記までお願いします。</t>
    <rPh sb="3" eb="5">
      <t>ブンセキ</t>
    </rPh>
    <rPh sb="13" eb="14">
      <t>ト</t>
    </rPh>
    <rPh sb="15" eb="16">
      <t>ア</t>
    </rPh>
    <rPh sb="20" eb="22">
      <t>カキ</t>
    </rPh>
    <rPh sb="25" eb="26">
      <t>ネガ</t>
    </rPh>
    <phoneticPr fontId="3"/>
  </si>
  <si>
    <t>　また、この分析ツールを使用して分析した結果を、論文等やマスコミ・インターネット等で公表・</t>
    <rPh sb="6" eb="8">
      <t>ブンセキ</t>
    </rPh>
    <rPh sb="12" eb="14">
      <t>シヨウ</t>
    </rPh>
    <rPh sb="13" eb="14">
      <t>モチ</t>
    </rPh>
    <rPh sb="16" eb="18">
      <t>ブンセキ</t>
    </rPh>
    <rPh sb="20" eb="22">
      <t>ケッカ</t>
    </rPh>
    <rPh sb="24" eb="26">
      <t>ロンブン</t>
    </rPh>
    <rPh sb="26" eb="27">
      <t>トウ</t>
    </rPh>
    <rPh sb="40" eb="41">
      <t>トウ</t>
    </rPh>
    <phoneticPr fontId="3"/>
  </si>
  <si>
    <t>発表された場合には、お手数ですが、下記まで御連絡いただくとともに、公表資料等を御提供い</t>
    <rPh sb="5" eb="7">
      <t>バアイ</t>
    </rPh>
    <rPh sb="11" eb="13">
      <t>テスウ</t>
    </rPh>
    <rPh sb="17" eb="19">
      <t>カキ</t>
    </rPh>
    <rPh sb="21" eb="22">
      <t>ゴ</t>
    </rPh>
    <rPh sb="22" eb="24">
      <t>レンラク</t>
    </rPh>
    <rPh sb="33" eb="35">
      <t>コウヒョウ</t>
    </rPh>
    <rPh sb="35" eb="37">
      <t>シリョウ</t>
    </rPh>
    <rPh sb="37" eb="38">
      <t>トウ</t>
    </rPh>
    <rPh sb="39" eb="40">
      <t>ゴ</t>
    </rPh>
    <rPh sb="40" eb="42">
      <t>テイキョウ</t>
    </rPh>
    <phoneticPr fontId="3"/>
  </si>
  <si>
    <t>ただければ幸いです。</t>
    <phoneticPr fontId="3"/>
  </si>
  <si>
    <t>〒910-8580　福井市大手３丁目１７番１号</t>
    <phoneticPr fontId="3"/>
  </si>
  <si>
    <t>TEL：0776-20-0271（直通）　　FAX：0776-20-0630</t>
    <rPh sb="17" eb="19">
      <t>チョクツウ</t>
    </rPh>
    <phoneticPr fontId="3"/>
  </si>
  <si>
    <t>分析テーマ：　</t>
    <rPh sb="0" eb="2">
      <t>ブンセキ</t>
    </rPh>
    <phoneticPr fontId="3"/>
  </si>
  <si>
    <t>○○○の経済波及効果</t>
    <rPh sb="4" eb="6">
      <t>ケイザイ</t>
    </rPh>
    <rPh sb="6" eb="8">
      <t>ハキュウ</t>
    </rPh>
    <rPh sb="8" eb="10">
      <t>コウカ</t>
    </rPh>
    <phoneticPr fontId="3"/>
  </si>
  <si>
    <t>こちら</t>
    <phoneticPr fontId="3"/>
  </si>
  <si>
    <t>　２．「最終需要増加額」（＝新たに発生する需要）に値を入力する。</t>
    <rPh sb="4" eb="6">
      <t>サイシュウ</t>
    </rPh>
    <rPh sb="6" eb="8">
      <t>ジュヨウ</t>
    </rPh>
    <rPh sb="8" eb="10">
      <t>ゾウカ</t>
    </rPh>
    <rPh sb="10" eb="11">
      <t>ガク</t>
    </rPh>
    <rPh sb="14" eb="15">
      <t>アラ</t>
    </rPh>
    <rPh sb="17" eb="19">
      <t>ハッセイ</t>
    </rPh>
    <rPh sb="21" eb="23">
      <t>ジュヨウ</t>
    </rPh>
    <rPh sb="25" eb="26">
      <t>アタイ</t>
    </rPh>
    <rPh sb="27" eb="29">
      <t>ニュウリョク</t>
    </rPh>
    <phoneticPr fontId="3"/>
  </si>
  <si>
    <t>　３．「県内自給率」についての選択をする。</t>
    <rPh sb="4" eb="6">
      <t>ケンナイ</t>
    </rPh>
    <rPh sb="6" eb="9">
      <t>ジキュウリツ</t>
    </rPh>
    <rPh sb="15" eb="17">
      <t>センタク</t>
    </rPh>
    <phoneticPr fontId="3"/>
  </si>
  <si>
    <t>　４．最終需要増加額に任意の「県内自給率」を設定する場合にのみ値を入力する。（３で選択した自給率以外の値を使う場合のみ）</t>
    <rPh sb="3" eb="5">
      <t>サイシュウ</t>
    </rPh>
    <rPh sb="5" eb="7">
      <t>ジュヨウ</t>
    </rPh>
    <rPh sb="7" eb="9">
      <t>ゾウカ</t>
    </rPh>
    <rPh sb="9" eb="10">
      <t>ガク</t>
    </rPh>
    <rPh sb="11" eb="13">
      <t>ニンイ</t>
    </rPh>
    <rPh sb="15" eb="17">
      <t>ケンナイ</t>
    </rPh>
    <rPh sb="17" eb="20">
      <t>ジキュウリツ</t>
    </rPh>
    <rPh sb="22" eb="24">
      <t>セッテイ</t>
    </rPh>
    <rPh sb="26" eb="28">
      <t>バアイ</t>
    </rPh>
    <rPh sb="31" eb="32">
      <t>アタイ</t>
    </rPh>
    <rPh sb="33" eb="35">
      <t>ニュウリョク</t>
    </rPh>
    <rPh sb="41" eb="43">
      <t>センタク</t>
    </rPh>
    <rPh sb="45" eb="48">
      <t>ジキュウリツ</t>
    </rPh>
    <rPh sb="48" eb="50">
      <t>イガイ</t>
    </rPh>
    <rPh sb="51" eb="52">
      <t>アタイ</t>
    </rPh>
    <rPh sb="53" eb="54">
      <t>ツカ</t>
    </rPh>
    <rPh sb="55" eb="57">
      <t>バアイ</t>
    </rPh>
    <phoneticPr fontId="3"/>
  </si>
  <si>
    <t>　５．入力した最終需要増加額が、「購入者価格表示」か「生産者価格表示」かを選択する。</t>
    <rPh sb="3" eb="5">
      <t>ニュウリョク</t>
    </rPh>
    <rPh sb="7" eb="9">
      <t>サイシュウ</t>
    </rPh>
    <rPh sb="9" eb="11">
      <t>ジュヨウ</t>
    </rPh>
    <rPh sb="11" eb="13">
      <t>ゾウカ</t>
    </rPh>
    <rPh sb="13" eb="14">
      <t>ガク</t>
    </rPh>
    <rPh sb="17" eb="20">
      <t>コウニュウシャ</t>
    </rPh>
    <rPh sb="20" eb="22">
      <t>カカク</t>
    </rPh>
    <rPh sb="22" eb="24">
      <t>ヒョウジ</t>
    </rPh>
    <rPh sb="27" eb="30">
      <t>セイサンシャ</t>
    </rPh>
    <rPh sb="30" eb="32">
      <t>カカク</t>
    </rPh>
    <rPh sb="32" eb="34">
      <t>ヒョウジ</t>
    </rPh>
    <rPh sb="37" eb="39">
      <t>センタク</t>
    </rPh>
    <phoneticPr fontId="3"/>
  </si>
  <si>
    <t>平成14年平均</t>
    <rPh sb="0" eb="2">
      <t>ヘイセイ</t>
    </rPh>
    <rPh sb="4" eb="5">
      <t>ネン</t>
    </rPh>
    <rPh sb="5" eb="7">
      <t>ヘイキン</t>
    </rPh>
    <phoneticPr fontId="3"/>
  </si>
  <si>
    <t>　６．「分析結果」のシートに結果が表示される。（通常は２次波及効果までの結果を使用）</t>
    <rPh sb="4" eb="6">
      <t>ブンセキ</t>
    </rPh>
    <rPh sb="6" eb="8">
      <t>ケッカ</t>
    </rPh>
    <rPh sb="14" eb="16">
      <t>ケッカ</t>
    </rPh>
    <rPh sb="17" eb="19">
      <t>ヒョウジ</t>
    </rPh>
    <rPh sb="24" eb="26">
      <t>ツウジョウ</t>
    </rPh>
    <rPh sb="28" eb="29">
      <t>ジ</t>
    </rPh>
    <rPh sb="29" eb="31">
      <t>ハキュウ</t>
    </rPh>
    <rPh sb="31" eb="33">
      <t>コウカ</t>
    </rPh>
    <rPh sb="36" eb="38">
      <t>ケッカ</t>
    </rPh>
    <rPh sb="39" eb="41">
      <t>シヨウ</t>
    </rPh>
    <phoneticPr fontId="3"/>
  </si>
  <si>
    <t>平成15年平均</t>
    <rPh sb="0" eb="2">
      <t>ヘイセイ</t>
    </rPh>
    <rPh sb="4" eb="5">
      <t>ネン</t>
    </rPh>
    <rPh sb="5" eb="7">
      <t>ヘイキン</t>
    </rPh>
    <phoneticPr fontId="3"/>
  </si>
  <si>
    <t>平成16年平均</t>
    <rPh sb="0" eb="2">
      <t>ヘイセイ</t>
    </rPh>
    <rPh sb="4" eb="5">
      <t>ネン</t>
    </rPh>
    <rPh sb="5" eb="7">
      <t>ヘイキン</t>
    </rPh>
    <phoneticPr fontId="3"/>
  </si>
  <si>
    <t>２．最終需要増加額の入力　</t>
    <phoneticPr fontId="3"/>
  </si>
  <si>
    <t>４．任意の自給率設定</t>
    <rPh sb="2" eb="4">
      <t>ニンイ</t>
    </rPh>
    <rPh sb="5" eb="8">
      <t>ジキュウリツ</t>
    </rPh>
    <rPh sb="8" eb="10">
      <t>セッテイ</t>
    </rPh>
    <phoneticPr fontId="3"/>
  </si>
  <si>
    <t>令和2年平均</t>
    <rPh sb="0" eb="2">
      <t>レイワ</t>
    </rPh>
    <rPh sb="3" eb="4">
      <t>ネン</t>
    </rPh>
    <rPh sb="4" eb="6">
      <t>ヘイキン</t>
    </rPh>
    <phoneticPr fontId="3"/>
  </si>
  <si>
    <t>平成17年平均</t>
    <rPh sb="0" eb="2">
      <t>ヘイセイ</t>
    </rPh>
    <rPh sb="4" eb="5">
      <t>ネン</t>
    </rPh>
    <rPh sb="5" eb="7">
      <t>ヘイキン</t>
    </rPh>
    <phoneticPr fontId="3"/>
  </si>
  <si>
    <t>部門名</t>
  </si>
  <si>
    <t>（単位：千円）</t>
    <rPh sb="4" eb="5">
      <t>セン</t>
    </rPh>
    <phoneticPr fontId="3"/>
  </si>
  <si>
    <t>（単位：％）</t>
    <rPh sb="1" eb="3">
      <t>タンイ</t>
    </rPh>
    <phoneticPr fontId="3"/>
  </si>
  <si>
    <t>県内需要増加額</t>
    <rPh sb="0" eb="2">
      <t>ケンナイ</t>
    </rPh>
    <rPh sb="2" eb="4">
      <t>ジュヨウ</t>
    </rPh>
    <rPh sb="4" eb="6">
      <t>ゾウカ</t>
    </rPh>
    <rPh sb="6" eb="7">
      <t>ガク</t>
    </rPh>
    <phoneticPr fontId="3"/>
  </si>
  <si>
    <t>消費支出</t>
    <rPh sb="0" eb="2">
      <t>ショウヒ</t>
    </rPh>
    <rPh sb="2" eb="4">
      <t>シシュツ</t>
    </rPh>
    <phoneticPr fontId="3"/>
  </si>
  <si>
    <t>平成18年平均</t>
    <rPh sb="0" eb="2">
      <t>ヘイセイ</t>
    </rPh>
    <rPh sb="4" eb="5">
      <t>ネン</t>
    </rPh>
    <rPh sb="5" eb="7">
      <t>ヘイキン</t>
    </rPh>
    <phoneticPr fontId="3"/>
  </si>
  <si>
    <t>01</t>
  </si>
  <si>
    <t>可処分所得</t>
    <rPh sb="0" eb="3">
      <t>カショブン</t>
    </rPh>
    <rPh sb="3" eb="5">
      <t>ショトク</t>
    </rPh>
    <phoneticPr fontId="3"/>
  </si>
  <si>
    <t>平成19年平均</t>
    <rPh sb="0" eb="2">
      <t>ヘイセイ</t>
    </rPh>
    <rPh sb="4" eb="5">
      <t>ネン</t>
    </rPh>
    <rPh sb="5" eb="7">
      <t>ヘイキン</t>
    </rPh>
    <phoneticPr fontId="3"/>
  </si>
  <si>
    <t>02</t>
  </si>
  <si>
    <t>平均消費性向</t>
    <rPh sb="0" eb="2">
      <t>ヘイキン</t>
    </rPh>
    <rPh sb="2" eb="4">
      <t>ショウヒ</t>
    </rPh>
    <rPh sb="4" eb="6">
      <t>セイコウ</t>
    </rPh>
    <phoneticPr fontId="3"/>
  </si>
  <si>
    <t>平成20年平均</t>
    <rPh sb="0" eb="2">
      <t>ヘイセイ</t>
    </rPh>
    <rPh sb="4" eb="5">
      <t>ネン</t>
    </rPh>
    <rPh sb="5" eb="7">
      <t>ヘイキン</t>
    </rPh>
    <phoneticPr fontId="3"/>
  </si>
  <si>
    <t>03</t>
  </si>
  <si>
    <t>平成21年平均</t>
    <rPh sb="0" eb="2">
      <t>ヘイセイ</t>
    </rPh>
    <rPh sb="4" eb="5">
      <t>ネン</t>
    </rPh>
    <rPh sb="5" eb="7">
      <t>ヘイキン</t>
    </rPh>
    <phoneticPr fontId="3"/>
  </si>
  <si>
    <t>04</t>
  </si>
  <si>
    <t>平成22年平均</t>
    <rPh sb="0" eb="2">
      <t>ヘイセイ</t>
    </rPh>
    <rPh sb="4" eb="5">
      <t>ネン</t>
    </rPh>
    <rPh sb="5" eb="7">
      <t>ヘイキン</t>
    </rPh>
    <phoneticPr fontId="3"/>
  </si>
  <si>
    <t>05</t>
  </si>
  <si>
    <t>パルプ・紙・木製品</t>
  </si>
  <si>
    <t>平成23年平均</t>
    <rPh sb="0" eb="2">
      <t>ヘイセイ</t>
    </rPh>
    <rPh sb="4" eb="5">
      <t>ネン</t>
    </rPh>
    <rPh sb="5" eb="7">
      <t>ヘイキン</t>
    </rPh>
    <phoneticPr fontId="3"/>
  </si>
  <si>
    <t>06</t>
  </si>
  <si>
    <t>平成24年平均</t>
    <rPh sb="0" eb="2">
      <t>ヘイセイ</t>
    </rPh>
    <rPh sb="4" eb="5">
      <t>ネン</t>
    </rPh>
    <rPh sb="5" eb="7">
      <t>ヘイキン</t>
    </rPh>
    <phoneticPr fontId="3"/>
  </si>
  <si>
    <t>07</t>
  </si>
  <si>
    <t>３．県内自給率１００％の場合は枠内に×を入れる。</t>
    <rPh sb="2" eb="4">
      <t>ケンナイ</t>
    </rPh>
    <rPh sb="4" eb="7">
      <t>ジキュウリツ</t>
    </rPh>
    <rPh sb="12" eb="14">
      <t>バアイ</t>
    </rPh>
    <rPh sb="15" eb="17">
      <t>ワクナイ</t>
    </rPh>
    <rPh sb="20" eb="21">
      <t>イ</t>
    </rPh>
    <phoneticPr fontId="3"/>
  </si>
  <si>
    <t>○</t>
  </si>
  <si>
    <t>平成25年平均</t>
    <rPh sb="0" eb="2">
      <t>ヘイセイ</t>
    </rPh>
    <rPh sb="4" eb="5">
      <t>ネン</t>
    </rPh>
    <rPh sb="5" eb="7">
      <t>ヘイキン</t>
    </rPh>
    <phoneticPr fontId="3"/>
  </si>
  <si>
    <t>08</t>
  </si>
  <si>
    <t>新たに発生する需要（＝最終需要増加額）すべてを県内産品で</t>
    <rPh sb="0" eb="1">
      <t>アラ</t>
    </rPh>
    <rPh sb="3" eb="5">
      <t>ハッセイ</t>
    </rPh>
    <rPh sb="7" eb="9">
      <t>ジュヨウ</t>
    </rPh>
    <rPh sb="11" eb="13">
      <t>サイシュウ</t>
    </rPh>
    <rPh sb="13" eb="15">
      <t>ジュヨウ</t>
    </rPh>
    <rPh sb="15" eb="17">
      <t>ゾウカ</t>
    </rPh>
    <rPh sb="17" eb="18">
      <t>ガク</t>
    </rPh>
    <phoneticPr fontId="3"/>
  </si>
  <si>
    <t>平成26年平均</t>
    <rPh sb="0" eb="2">
      <t>ヘイセイ</t>
    </rPh>
    <rPh sb="4" eb="5">
      <t>ネン</t>
    </rPh>
    <rPh sb="5" eb="7">
      <t>ヘイキン</t>
    </rPh>
    <phoneticPr fontId="3"/>
  </si>
  <si>
    <t>09</t>
  </si>
  <si>
    <t>まかなうと仮定する場合にのみ、枠内に「×」印を入力する。</t>
    <rPh sb="5" eb="7">
      <t>カテイ</t>
    </rPh>
    <rPh sb="9" eb="11">
      <t>バアイ</t>
    </rPh>
    <rPh sb="15" eb="17">
      <t>ワクナイ</t>
    </rPh>
    <rPh sb="21" eb="22">
      <t>ジルシ</t>
    </rPh>
    <rPh sb="23" eb="25">
      <t>ニュウリョク</t>
    </rPh>
    <phoneticPr fontId="3"/>
  </si>
  <si>
    <t>平成27年平均</t>
    <rPh sb="0" eb="2">
      <t>ヘイセイ</t>
    </rPh>
    <rPh sb="4" eb="5">
      <t>ネン</t>
    </rPh>
    <rPh sb="5" eb="7">
      <t>ヘイキン</t>
    </rPh>
    <phoneticPr fontId="3"/>
  </si>
  <si>
    <t>10</t>
  </si>
  <si>
    <t>最終需要を県内のみでまかなえない（他県からの移入品や輸入品も</t>
    <rPh sb="0" eb="2">
      <t>サイシュウ</t>
    </rPh>
    <rPh sb="2" eb="4">
      <t>ジュヨウ</t>
    </rPh>
    <rPh sb="5" eb="7">
      <t>ケンナイ</t>
    </rPh>
    <rPh sb="17" eb="19">
      <t>タケン</t>
    </rPh>
    <rPh sb="22" eb="24">
      <t>イニュウ</t>
    </rPh>
    <rPh sb="24" eb="25">
      <t>ヒン</t>
    </rPh>
    <rPh sb="26" eb="28">
      <t>ユニュウ</t>
    </rPh>
    <rPh sb="28" eb="29">
      <t>ヒン</t>
    </rPh>
    <phoneticPr fontId="3"/>
  </si>
  <si>
    <t>平成28年平均</t>
    <rPh sb="0" eb="2">
      <t>ヘイセイ</t>
    </rPh>
    <rPh sb="4" eb="5">
      <t>ネン</t>
    </rPh>
    <rPh sb="5" eb="7">
      <t>ヘイキン</t>
    </rPh>
    <phoneticPr fontId="3"/>
  </si>
  <si>
    <t>11</t>
  </si>
  <si>
    <t>平成29年平均</t>
    <rPh sb="0" eb="2">
      <t>ヘイセイ</t>
    </rPh>
    <rPh sb="4" eb="5">
      <t>ネン</t>
    </rPh>
    <rPh sb="5" eb="7">
      <t>ヘイキン</t>
    </rPh>
    <phoneticPr fontId="3"/>
  </si>
  <si>
    <t>12</t>
  </si>
  <si>
    <t>なお、４で任意の自給率を部門別に設定した場合にはそちらが優先される。</t>
    <rPh sb="5" eb="7">
      <t>ニンイ</t>
    </rPh>
    <rPh sb="8" eb="11">
      <t>ジキュウリツ</t>
    </rPh>
    <rPh sb="12" eb="14">
      <t>ブモン</t>
    </rPh>
    <rPh sb="14" eb="15">
      <t>ベツ</t>
    </rPh>
    <rPh sb="16" eb="18">
      <t>セッテイ</t>
    </rPh>
    <rPh sb="20" eb="22">
      <t>バアイ</t>
    </rPh>
    <rPh sb="28" eb="30">
      <t>ユウセン</t>
    </rPh>
    <phoneticPr fontId="3"/>
  </si>
  <si>
    <t>平成30年平均</t>
    <rPh sb="0" eb="2">
      <t>ヘイセイ</t>
    </rPh>
    <rPh sb="4" eb="5">
      <t>ネン</t>
    </rPh>
    <rPh sb="5" eb="7">
      <t>ヘイキン</t>
    </rPh>
    <phoneticPr fontId="3"/>
  </si>
  <si>
    <t>13</t>
  </si>
  <si>
    <t>※１　×を入れても第1次間接効果および２次効果以降には自動的に自給率が掛かる。</t>
    <rPh sb="5" eb="6">
      <t>イ</t>
    </rPh>
    <rPh sb="9" eb="10">
      <t>ダイ</t>
    </rPh>
    <rPh sb="11" eb="12">
      <t>ジ</t>
    </rPh>
    <rPh sb="12" eb="14">
      <t>カンセツ</t>
    </rPh>
    <rPh sb="14" eb="16">
      <t>コウカ</t>
    </rPh>
    <rPh sb="20" eb="21">
      <t>ジ</t>
    </rPh>
    <rPh sb="21" eb="23">
      <t>コウカ</t>
    </rPh>
    <rPh sb="23" eb="25">
      <t>イコウ</t>
    </rPh>
    <rPh sb="27" eb="30">
      <t>ジドウテキ</t>
    </rPh>
    <rPh sb="35" eb="36">
      <t>カ</t>
    </rPh>
    <phoneticPr fontId="3"/>
  </si>
  <si>
    <t>14</t>
  </si>
  <si>
    <t>※２　ここで使用する県内自給率は、産業連関表から算出した自給率を指す。</t>
    <rPh sb="6" eb="8">
      <t>シヨウ</t>
    </rPh>
    <rPh sb="10" eb="12">
      <t>ケンナイ</t>
    </rPh>
    <rPh sb="12" eb="15">
      <t>ジキュウリツ</t>
    </rPh>
    <rPh sb="17" eb="19">
      <t>サンギョウ</t>
    </rPh>
    <rPh sb="19" eb="21">
      <t>レンカン</t>
    </rPh>
    <rPh sb="21" eb="22">
      <t>ヒョウ</t>
    </rPh>
    <rPh sb="24" eb="26">
      <t>サンシュツ</t>
    </rPh>
    <rPh sb="28" eb="31">
      <t>ジキュウリツ</t>
    </rPh>
    <rPh sb="32" eb="33">
      <t>サ</t>
    </rPh>
    <phoneticPr fontId="3"/>
  </si>
  <si>
    <t>15</t>
  </si>
  <si>
    <t>16</t>
  </si>
  <si>
    <t>17</t>
  </si>
  <si>
    <t>18</t>
  </si>
  <si>
    <t>５．入力した需要増加額が購入者価格表示か</t>
    <rPh sb="2" eb="4">
      <t>ニュウリョク</t>
    </rPh>
    <rPh sb="6" eb="8">
      <t>ジュヨウ</t>
    </rPh>
    <rPh sb="8" eb="10">
      <t>ゾウカ</t>
    </rPh>
    <rPh sb="10" eb="11">
      <t>ガク</t>
    </rPh>
    <rPh sb="12" eb="15">
      <t>コウニュウシャ</t>
    </rPh>
    <rPh sb="15" eb="17">
      <t>カカク</t>
    </rPh>
    <rPh sb="17" eb="19">
      <t>ヒョウジ</t>
    </rPh>
    <phoneticPr fontId="3"/>
  </si>
  <si>
    <t>購入者価格</t>
  </si>
  <si>
    <t>19</t>
  </si>
  <si>
    <t>20</t>
  </si>
  <si>
    <t>「購入者価格」を選択した場合、自動的に生産者価格に変換される。</t>
    <rPh sb="1" eb="4">
      <t>コウニュウシャ</t>
    </rPh>
    <rPh sb="4" eb="6">
      <t>カカク</t>
    </rPh>
    <rPh sb="8" eb="10">
      <t>センタク</t>
    </rPh>
    <rPh sb="12" eb="14">
      <t>バアイ</t>
    </rPh>
    <rPh sb="15" eb="18">
      <t>ジドウテキ</t>
    </rPh>
    <rPh sb="19" eb="22">
      <t>セイサンシャ</t>
    </rPh>
    <rPh sb="22" eb="24">
      <t>カカク</t>
    </rPh>
    <rPh sb="25" eb="27">
      <t>ヘンカン</t>
    </rPh>
    <phoneticPr fontId="3"/>
  </si>
  <si>
    <t>21</t>
  </si>
  <si>
    <t>購入者価格…消費者が実際に店で購入するときの価格で、</t>
    <rPh sb="0" eb="3">
      <t>コウニュウシャ</t>
    </rPh>
    <rPh sb="3" eb="5">
      <t>カカク</t>
    </rPh>
    <rPh sb="6" eb="9">
      <t>ショウヒシャ</t>
    </rPh>
    <rPh sb="10" eb="12">
      <t>ジッサイ</t>
    </rPh>
    <rPh sb="13" eb="14">
      <t>テン</t>
    </rPh>
    <rPh sb="15" eb="17">
      <t>コウニュウ</t>
    </rPh>
    <rPh sb="22" eb="24">
      <t>カカク</t>
    </rPh>
    <phoneticPr fontId="3"/>
  </si>
  <si>
    <t>22</t>
  </si>
  <si>
    <t>　　　流通コスト（商業マージン、貨物運賃）が含まれている。</t>
    <rPh sb="3" eb="5">
      <t>リュウツウ</t>
    </rPh>
    <rPh sb="9" eb="11">
      <t>ショウギョウ</t>
    </rPh>
    <rPh sb="16" eb="18">
      <t>カモツ</t>
    </rPh>
    <rPh sb="18" eb="20">
      <t>ウンチン</t>
    </rPh>
    <rPh sb="22" eb="23">
      <t>フク</t>
    </rPh>
    <phoneticPr fontId="3"/>
  </si>
  <si>
    <t>23</t>
  </si>
  <si>
    <t>水道</t>
  </si>
  <si>
    <t>生産者価格…生産者が出荷するときの価格</t>
    <rPh sb="0" eb="3">
      <t>セイサンシャ</t>
    </rPh>
    <rPh sb="3" eb="5">
      <t>カカク</t>
    </rPh>
    <rPh sb="6" eb="9">
      <t>セイサンシャ</t>
    </rPh>
    <rPh sb="10" eb="12">
      <t>シュッカ</t>
    </rPh>
    <rPh sb="17" eb="19">
      <t>カカク</t>
    </rPh>
    <phoneticPr fontId="3"/>
  </si>
  <si>
    <t>24</t>
  </si>
  <si>
    <t>廃棄物処理</t>
  </si>
  <si>
    <t>詳しい説明は　→</t>
    <rPh sb="0" eb="1">
      <t>クワ</t>
    </rPh>
    <rPh sb="3" eb="5">
      <t>セツメイ</t>
    </rPh>
    <phoneticPr fontId="3"/>
  </si>
  <si>
    <t>25</t>
  </si>
  <si>
    <t>（注）</t>
    <rPh sb="1" eb="2">
      <t>チュウ</t>
    </rPh>
    <phoneticPr fontId="3"/>
  </si>
  <si>
    <t>26</t>
  </si>
  <si>
    <t>産業連関表は生産者価格をベースに作成してあるため、購入者価格で</t>
    <rPh sb="0" eb="2">
      <t>サンギョウ</t>
    </rPh>
    <rPh sb="2" eb="4">
      <t>レンカン</t>
    </rPh>
    <rPh sb="4" eb="5">
      <t>ヒョウ</t>
    </rPh>
    <phoneticPr fontId="3"/>
  </si>
  <si>
    <t>27</t>
  </si>
  <si>
    <t>入力する場合は、生産者価格に変換してから分析する必要がある。</t>
    <rPh sb="0" eb="2">
      <t>ニュウリョク</t>
    </rPh>
    <rPh sb="4" eb="6">
      <t>バアイ</t>
    </rPh>
    <rPh sb="8" eb="11">
      <t>セイサンシャ</t>
    </rPh>
    <rPh sb="11" eb="13">
      <t>カカク</t>
    </rPh>
    <rPh sb="14" eb="16">
      <t>ヘンカン</t>
    </rPh>
    <rPh sb="20" eb="22">
      <t>ブンセキ</t>
    </rPh>
    <rPh sb="24" eb="26">
      <t>ヒツヨウ</t>
    </rPh>
    <phoneticPr fontId="3"/>
  </si>
  <si>
    <t>28</t>
  </si>
  <si>
    <t>具体的には、最終重要増加額から、商業マージン（卸売、小売業等の</t>
    <rPh sb="0" eb="3">
      <t>グタイテキ</t>
    </rPh>
    <rPh sb="16" eb="18">
      <t>ショウギョウ</t>
    </rPh>
    <rPh sb="23" eb="25">
      <t>オロシウリ</t>
    </rPh>
    <rPh sb="26" eb="28">
      <t>コウリ</t>
    </rPh>
    <rPh sb="28" eb="29">
      <t>ギョウ</t>
    </rPh>
    <rPh sb="29" eb="30">
      <t>トウ</t>
    </rPh>
    <phoneticPr fontId="3"/>
  </si>
  <si>
    <t>29</t>
  </si>
  <si>
    <t>営業コスト等）と運輸マージン（国内貨物運賃等）を抜き取り、それぞれ</t>
    <rPh sb="8" eb="10">
      <t>ウンユ</t>
    </rPh>
    <rPh sb="15" eb="17">
      <t>コクナイ</t>
    </rPh>
    <rPh sb="17" eb="19">
      <t>カモツ</t>
    </rPh>
    <rPh sb="19" eb="21">
      <t>ウンチン</t>
    </rPh>
    <rPh sb="21" eb="22">
      <t>トウ</t>
    </rPh>
    <rPh sb="24" eb="25">
      <t>ヌ</t>
    </rPh>
    <rPh sb="26" eb="27">
      <t>ト</t>
    </rPh>
    <phoneticPr fontId="3"/>
  </si>
  <si>
    <t>30</t>
  </si>
  <si>
    <t>商業部門、運輸部門に計上する。</t>
    <rPh sb="0" eb="2">
      <t>ショウギョウ</t>
    </rPh>
    <rPh sb="2" eb="4">
      <t>ブモン</t>
    </rPh>
    <rPh sb="5" eb="7">
      <t>ウンユ</t>
    </rPh>
    <rPh sb="7" eb="9">
      <t>ブモン</t>
    </rPh>
    <rPh sb="10" eb="12">
      <t>ケイジョウ</t>
    </rPh>
    <phoneticPr fontId="3"/>
  </si>
  <si>
    <t>31</t>
  </si>
  <si>
    <t>32</t>
  </si>
  <si>
    <t>33</t>
  </si>
  <si>
    <t>34</t>
  </si>
  <si>
    <t>対事業所サービス</t>
  </si>
  <si>
    <t>６．分析結果は</t>
    <rPh sb="2" eb="4">
      <t>ブンセキ</t>
    </rPh>
    <rPh sb="4" eb="6">
      <t>ケッカ</t>
    </rPh>
    <phoneticPr fontId="3"/>
  </si>
  <si>
    <t>35</t>
  </si>
  <si>
    <t>36</t>
  </si>
  <si>
    <t>37</t>
  </si>
  <si>
    <t>計</t>
  </si>
  <si>
    <t>経済波及効果分析結果</t>
    <rPh sb="0" eb="2">
      <t>ケイザイ</t>
    </rPh>
    <rPh sb="2" eb="4">
      <t>ハキュウ</t>
    </rPh>
    <rPh sb="4" eb="6">
      <t>コウカ</t>
    </rPh>
    <rPh sb="6" eb="8">
      <t>ブンセキ</t>
    </rPh>
    <rPh sb="8" eb="10">
      <t>ケッカ</t>
    </rPh>
    <phoneticPr fontId="3"/>
  </si>
  <si>
    <t>（単位：千円、人）</t>
    <rPh sb="1" eb="3">
      <t>タンイ</t>
    </rPh>
    <rPh sb="4" eb="5">
      <t>セン</t>
    </rPh>
    <rPh sb="5" eb="6">
      <t>エン</t>
    </rPh>
    <rPh sb="7" eb="8">
      <t>ニン</t>
    </rPh>
    <phoneticPr fontId="3"/>
  </si>
  <si>
    <t>生産誘発額</t>
  </si>
  <si>
    <t>粗付加価値誘発額</t>
  </si>
  <si>
    <t>雇用者所得誘発額</t>
  </si>
  <si>
    <t>就業者誘発数</t>
    <phoneticPr fontId="3"/>
  </si>
  <si>
    <t>１次波及効果</t>
    <rPh sb="1" eb="2">
      <t>ジ</t>
    </rPh>
    <rPh sb="2" eb="4">
      <t>ハキュウ</t>
    </rPh>
    <rPh sb="4" eb="6">
      <t>コウカ</t>
    </rPh>
    <phoneticPr fontId="3"/>
  </si>
  <si>
    <t>直接効果</t>
  </si>
  <si>
    <t>第１次間接効果</t>
    <rPh sb="0" eb="1">
      <t>ダイ</t>
    </rPh>
    <rPh sb="3" eb="5">
      <t>カンセツ</t>
    </rPh>
    <phoneticPr fontId="3"/>
  </si>
  <si>
    <t>２次波及効果</t>
    <rPh sb="2" eb="4">
      <t>ハキュウ</t>
    </rPh>
    <rPh sb="4" eb="6">
      <t>コウカ</t>
    </rPh>
    <phoneticPr fontId="3"/>
  </si>
  <si>
    <t>総計</t>
  </si>
  <si>
    <t>３次波及効果</t>
    <rPh sb="2" eb="4">
      <t>ハキュウ</t>
    </rPh>
    <rPh sb="4" eb="6">
      <t>コウカ</t>
    </rPh>
    <phoneticPr fontId="3"/>
  </si>
  <si>
    <t>４次波及効果</t>
    <rPh sb="2" eb="4">
      <t>ハキュウ</t>
    </rPh>
    <rPh sb="4" eb="6">
      <t>コウカ</t>
    </rPh>
    <phoneticPr fontId="3"/>
  </si>
  <si>
    <t>５次波及効果</t>
    <rPh sb="2" eb="4">
      <t>ハキュウ</t>
    </rPh>
    <rPh sb="4" eb="6">
      <t>コウカ</t>
    </rPh>
    <phoneticPr fontId="3"/>
  </si>
  <si>
    <t>※　通常の分析では、２次波及効果までの結果を使用する。</t>
    <rPh sb="2" eb="4">
      <t>ツウジョウ</t>
    </rPh>
    <rPh sb="5" eb="7">
      <t>ブンセキ</t>
    </rPh>
    <rPh sb="11" eb="12">
      <t>ジ</t>
    </rPh>
    <rPh sb="12" eb="14">
      <t>ハキュウ</t>
    </rPh>
    <rPh sb="14" eb="16">
      <t>コウカ</t>
    </rPh>
    <rPh sb="19" eb="21">
      <t>ケッカ</t>
    </rPh>
    <rPh sb="22" eb="24">
      <t>シヨウ</t>
    </rPh>
    <phoneticPr fontId="3"/>
  </si>
  <si>
    <t>《波及効果分析フロー（２次波及効果まで）》</t>
    <rPh sb="1" eb="3">
      <t>ハキュウ</t>
    </rPh>
    <rPh sb="3" eb="5">
      <t>コウカ</t>
    </rPh>
    <rPh sb="5" eb="7">
      <t>ブンセキ</t>
    </rPh>
    <rPh sb="12" eb="13">
      <t>ジ</t>
    </rPh>
    <rPh sb="13" eb="15">
      <t>ハキュウ</t>
    </rPh>
    <rPh sb="15" eb="17">
      <t>コウカ</t>
    </rPh>
    <phoneticPr fontId="8"/>
  </si>
  <si>
    <t>億円</t>
    <rPh sb="0" eb="2">
      <t>オクエン</t>
    </rPh>
    <phoneticPr fontId="3"/>
  </si>
  <si>
    <t>万円</t>
    <rPh sb="0" eb="2">
      <t>マンエン</t>
    </rPh>
    <phoneticPr fontId="3"/>
  </si>
  <si>
    <t>需要増加額</t>
    <rPh sb="0" eb="2">
      <t>ジュヨウ</t>
    </rPh>
    <rPh sb="2" eb="5">
      <t>ゾウカガク</t>
    </rPh>
    <phoneticPr fontId="8"/>
  </si>
  <si>
    <t>億円</t>
    <rPh sb="0" eb="2">
      <t>オクエン</t>
    </rPh>
    <phoneticPr fontId="8"/>
  </si>
  <si>
    <t>需要増加額Ａ</t>
  </si>
  <si>
    <t>〔×　自給率〕（県産品のみの場合は１００％）</t>
    <rPh sb="3" eb="6">
      <t>ジキュウリツ</t>
    </rPh>
    <rPh sb="8" eb="9">
      <t>ケン</t>
    </rPh>
    <rPh sb="14" eb="16">
      <t>バアイ</t>
    </rPh>
    <phoneticPr fontId="8"/>
  </si>
  <si>
    <t>直接効果</t>
    <rPh sb="0" eb="2">
      <t>チョクセツ</t>
    </rPh>
    <rPh sb="2" eb="4">
      <t>コウカ</t>
    </rPh>
    <phoneticPr fontId="8"/>
  </si>
  <si>
    <t>生産誘発額①</t>
    <rPh sb="0" eb="2">
      <t>セイサン</t>
    </rPh>
    <rPh sb="2" eb="4">
      <t>ユウハツ</t>
    </rPh>
    <rPh sb="4" eb="5">
      <t>ガク</t>
    </rPh>
    <phoneticPr fontId="8"/>
  </si>
  <si>
    <t>移輸入</t>
    <phoneticPr fontId="11"/>
  </si>
  <si>
    <t>県内需要増加額Ｃ</t>
  </si>
  <si>
    <t>原材料投入額Ｅ</t>
    <rPh sb="0" eb="3">
      <t>ゲンザイリョウ</t>
    </rPh>
    <rPh sb="3" eb="5">
      <t>トウニュウ</t>
    </rPh>
    <rPh sb="5" eb="6">
      <t>ガク</t>
    </rPh>
    <phoneticPr fontId="8"/>
  </si>
  <si>
    <t>〔×　中間投入率〕</t>
    <rPh sb="3" eb="5">
      <t>チュウカン</t>
    </rPh>
    <rPh sb="5" eb="7">
      <t>トウニュウ</t>
    </rPh>
    <rPh sb="7" eb="8">
      <t>リツ</t>
    </rPh>
    <phoneticPr fontId="8"/>
  </si>
  <si>
    <t>〔×　粗付加価値率、雇用者所得率〕</t>
    <rPh sb="3" eb="4">
      <t>ソ</t>
    </rPh>
    <rPh sb="4" eb="6">
      <t>フカ</t>
    </rPh>
    <rPh sb="6" eb="8">
      <t>カチ</t>
    </rPh>
    <rPh sb="8" eb="9">
      <t>リツ</t>
    </rPh>
    <rPh sb="10" eb="13">
      <t>コヨウシャ</t>
    </rPh>
    <rPh sb="13" eb="16">
      <t>ショトクリツ</t>
    </rPh>
    <phoneticPr fontId="8"/>
  </si>
  <si>
    <t>粗付加価値額Ｊ</t>
  </si>
  <si>
    <t>　うち雇用者所得額Ｍ</t>
  </si>
  <si>
    <t>うち雇用者所得額</t>
    <rPh sb="2" eb="5">
      <t>コヨウシャ</t>
    </rPh>
    <rPh sb="5" eb="7">
      <t>ショトク</t>
    </rPh>
    <rPh sb="7" eb="8">
      <t>ガク</t>
    </rPh>
    <phoneticPr fontId="8"/>
  </si>
  <si>
    <t>原材料投入額</t>
    <rPh sb="0" eb="3">
      <t>ゲンザイリョウ</t>
    </rPh>
    <rPh sb="3" eb="5">
      <t>トウニュウ</t>
    </rPh>
    <rPh sb="5" eb="6">
      <t>ガク</t>
    </rPh>
    <phoneticPr fontId="8"/>
  </si>
  <si>
    <t>　粗付加価値額</t>
    <rPh sb="1" eb="2">
      <t>ソ</t>
    </rPh>
    <rPh sb="2" eb="4">
      <t>フカ</t>
    </rPh>
    <rPh sb="4" eb="6">
      <t>カチ</t>
    </rPh>
    <rPh sb="6" eb="7">
      <t>ガク</t>
    </rPh>
    <phoneticPr fontId="8"/>
  </si>
  <si>
    <t>〔×　自給率〕</t>
    <rPh sb="3" eb="6">
      <t>ジキュウリツ</t>
    </rPh>
    <phoneticPr fontId="8"/>
  </si>
  <si>
    <t>第一次間接効果</t>
    <rPh sb="0" eb="1">
      <t>ダイ</t>
    </rPh>
    <rPh sb="1" eb="2">
      <t>イチ</t>
    </rPh>
    <rPh sb="2" eb="3">
      <t>ジ</t>
    </rPh>
    <rPh sb="3" eb="5">
      <t>カンセツ</t>
    </rPh>
    <rPh sb="5" eb="7">
      <t>コウカ</t>
    </rPh>
    <phoneticPr fontId="8"/>
  </si>
  <si>
    <t>県内需要額</t>
    <rPh sb="0" eb="2">
      <t>ケンナイ</t>
    </rPh>
    <rPh sb="2" eb="4">
      <t>ジュヨウ</t>
    </rPh>
    <rPh sb="4" eb="5">
      <t>ガク</t>
    </rPh>
    <phoneticPr fontId="8"/>
  </si>
  <si>
    <t>県内需要額Ｆ</t>
    <rPh sb="0" eb="2">
      <t>ケンナイ</t>
    </rPh>
    <rPh sb="2" eb="4">
      <t>ジュヨウ</t>
    </rPh>
    <rPh sb="4" eb="5">
      <t>ガク</t>
    </rPh>
    <phoneticPr fontId="8"/>
  </si>
  <si>
    <t>生産誘発額Ｈ</t>
    <rPh sb="0" eb="2">
      <t>セイサン</t>
    </rPh>
    <rPh sb="2" eb="5">
      <t>ユウハツガク</t>
    </rPh>
    <phoneticPr fontId="8"/>
  </si>
  <si>
    <t>粗付加価値誘発額Ｋ</t>
  </si>
  <si>
    <t>　うち雇用者所得額Ｎ</t>
    <rPh sb="3" eb="6">
      <t>コヨウシャ</t>
    </rPh>
    <rPh sb="6" eb="9">
      <t>ショトクガク</t>
    </rPh>
    <phoneticPr fontId="8"/>
  </si>
  <si>
    <t>生産誘発額②</t>
    <rPh sb="0" eb="2">
      <t>セイサン</t>
    </rPh>
    <rPh sb="2" eb="5">
      <t>ユウハツガク</t>
    </rPh>
    <phoneticPr fontId="8"/>
  </si>
  <si>
    <t>うち雇用者所得額</t>
    <rPh sb="2" eb="5">
      <t>コヨウシャ</t>
    </rPh>
    <rPh sb="5" eb="8">
      <t>ショトクガク</t>
    </rPh>
    <phoneticPr fontId="8"/>
  </si>
  <si>
    <t>　粗付加価値誘発額</t>
    <rPh sb="1" eb="2">
      <t>ソ</t>
    </rPh>
    <rPh sb="2" eb="4">
      <t>フカ</t>
    </rPh>
    <rPh sb="4" eb="6">
      <t>カチ</t>
    </rPh>
    <rPh sb="6" eb="9">
      <t>ユウハツガク</t>
    </rPh>
    <phoneticPr fontId="8"/>
  </si>
  <si>
    <t>二次波及効果</t>
    <rPh sb="0" eb="1">
      <t>ニ</t>
    </rPh>
    <rPh sb="1" eb="2">
      <t>ジ</t>
    </rPh>
    <rPh sb="2" eb="4">
      <t>ハキュウ</t>
    </rPh>
    <rPh sb="4" eb="6">
      <t>コウカ</t>
    </rPh>
    <phoneticPr fontId="8"/>
  </si>
  <si>
    <t>　うち雇用者所得額</t>
    <rPh sb="3" eb="6">
      <t>コヨウシャ</t>
    </rPh>
    <rPh sb="6" eb="8">
      <t>ショトク</t>
    </rPh>
    <rPh sb="8" eb="9">
      <t>ガク</t>
    </rPh>
    <phoneticPr fontId="8"/>
  </si>
  <si>
    <t>粗付加価値額</t>
    <rPh sb="0" eb="1">
      <t>ソ</t>
    </rPh>
    <rPh sb="1" eb="3">
      <t>フカ</t>
    </rPh>
    <rPh sb="3" eb="5">
      <t>カチ</t>
    </rPh>
    <rPh sb="5" eb="6">
      <t>ガク</t>
    </rPh>
    <phoneticPr fontId="8"/>
  </si>
  <si>
    <t>平均消費性向Ｐ</t>
    <rPh sb="0" eb="2">
      <t>ヘイキン</t>
    </rPh>
    <rPh sb="2" eb="4">
      <t>ショウヒ</t>
    </rPh>
    <rPh sb="4" eb="6">
      <t>セイコウ</t>
    </rPh>
    <phoneticPr fontId="8"/>
  </si>
  <si>
    <t>消費支出増加額Ｑ</t>
    <rPh sb="0" eb="2">
      <t>ショウヒ</t>
    </rPh>
    <rPh sb="2" eb="4">
      <t>シシュツ</t>
    </rPh>
    <rPh sb="4" eb="6">
      <t>ゾウカ</t>
    </rPh>
    <rPh sb="6" eb="7">
      <t>ガク</t>
    </rPh>
    <phoneticPr fontId="8"/>
  </si>
  <si>
    <t>消費支出増加額</t>
    <rPh sb="0" eb="2">
      <t>ショウヒ</t>
    </rPh>
    <rPh sb="2" eb="4">
      <t>シシュツ</t>
    </rPh>
    <rPh sb="4" eb="6">
      <t>ゾウカ</t>
    </rPh>
    <rPh sb="6" eb="7">
      <t>ガク</t>
    </rPh>
    <phoneticPr fontId="8"/>
  </si>
  <si>
    <t>平均消費性向</t>
    <rPh sb="0" eb="2">
      <t>ヘイキン</t>
    </rPh>
    <rPh sb="2" eb="4">
      <t>ショウヒ</t>
    </rPh>
    <rPh sb="4" eb="6">
      <t>セイコウ</t>
    </rPh>
    <phoneticPr fontId="8"/>
  </si>
  <si>
    <t>生産誘発額Ｓ</t>
    <rPh sb="0" eb="5">
      <t>セイサニュウハツガク</t>
    </rPh>
    <phoneticPr fontId="8"/>
  </si>
  <si>
    <t>粗付加価値誘発額Ｔ</t>
    <rPh sb="0" eb="1">
      <t>ソ</t>
    </rPh>
    <rPh sb="1" eb="3">
      <t>フカ</t>
    </rPh>
    <rPh sb="3" eb="5">
      <t>カチ</t>
    </rPh>
    <rPh sb="5" eb="8">
      <t>ユウハツガク</t>
    </rPh>
    <phoneticPr fontId="8"/>
  </si>
  <si>
    <t>　うち雇用者所得額Ｕ</t>
    <rPh sb="3" eb="6">
      <t>コヨウシャ</t>
    </rPh>
    <rPh sb="6" eb="8">
      <t>ショトク</t>
    </rPh>
    <rPh sb="8" eb="9">
      <t>ガク</t>
    </rPh>
    <phoneticPr fontId="8"/>
  </si>
  <si>
    <t>〔×　生産誘発係数（民間消費支出）〕</t>
    <rPh sb="3" eb="5">
      <t>セイサン</t>
    </rPh>
    <rPh sb="5" eb="7">
      <t>ユウハツ</t>
    </rPh>
    <rPh sb="7" eb="9">
      <t>ケイスウ</t>
    </rPh>
    <rPh sb="10" eb="12">
      <t>ミンカン</t>
    </rPh>
    <rPh sb="12" eb="14">
      <t>ショウヒ</t>
    </rPh>
    <rPh sb="14" eb="16">
      <t>シシュツ</t>
    </rPh>
    <phoneticPr fontId="8"/>
  </si>
  <si>
    <t>生産誘発額③</t>
    <rPh sb="0" eb="5">
      <t>セイサニュウハツガク</t>
    </rPh>
    <phoneticPr fontId="8"/>
  </si>
  <si>
    <t>生産誘発額（＝①+②+③）</t>
    <rPh sb="0" eb="2">
      <t>セイサン</t>
    </rPh>
    <rPh sb="2" eb="4">
      <t>ユウハツ</t>
    </rPh>
    <rPh sb="4" eb="5">
      <t>ガク</t>
    </rPh>
    <phoneticPr fontId="11"/>
  </si>
  <si>
    <t>億円</t>
    <rPh sb="0" eb="2">
      <t>オクエン</t>
    </rPh>
    <phoneticPr fontId="11"/>
  </si>
  <si>
    <t>生産誘発効果：需要増加額に対して</t>
    <rPh sb="0" eb="2">
      <t>セイサン</t>
    </rPh>
    <rPh sb="2" eb="4">
      <t>ユウハツ</t>
    </rPh>
    <rPh sb="4" eb="6">
      <t>コウカ</t>
    </rPh>
    <phoneticPr fontId="11"/>
  </si>
  <si>
    <t>倍</t>
    <rPh sb="0" eb="1">
      <t>バイ</t>
    </rPh>
    <phoneticPr fontId="11"/>
  </si>
  <si>
    <t>注）四捨五入により合計値が表示の数値と合わない場合があります。</t>
    <rPh sb="0" eb="1">
      <t>チュウ</t>
    </rPh>
    <rPh sb="2" eb="6">
      <t>シシャゴニュウ</t>
    </rPh>
    <rPh sb="9" eb="11">
      <t>ゴウケイ</t>
    </rPh>
    <rPh sb="11" eb="12">
      <t>チ</t>
    </rPh>
    <rPh sb="13" eb="15">
      <t>ヒョウジ</t>
    </rPh>
    <rPh sb="16" eb="18">
      <t>スウチ</t>
    </rPh>
    <rPh sb="19" eb="20">
      <t>ア</t>
    </rPh>
    <rPh sb="23" eb="25">
      <t>バアイ</t>
    </rPh>
    <phoneticPr fontId="8"/>
  </si>
  <si>
    <t>基本表（37部門）</t>
    <rPh sb="0" eb="2">
      <t>キホン</t>
    </rPh>
    <rPh sb="2" eb="3">
      <t>ヒョウ</t>
    </rPh>
    <rPh sb="6" eb="8">
      <t>ブモン</t>
    </rPh>
    <phoneticPr fontId="3"/>
  </si>
  <si>
    <t>単位：万円</t>
    <rPh sb="0" eb="2">
      <t>タンイ</t>
    </rPh>
    <rPh sb="3" eb="5">
      <t>マンエン</t>
    </rPh>
    <phoneticPr fontId="3"/>
  </si>
  <si>
    <t>02鉱業</t>
  </si>
  <si>
    <t>05パルプ・紙・木製品</t>
  </si>
  <si>
    <t>13はん用機械</t>
  </si>
  <si>
    <t>14生産用機械</t>
  </si>
  <si>
    <t>15業務用機械</t>
  </si>
  <si>
    <t>16電子部品</t>
  </si>
  <si>
    <t>23水道</t>
  </si>
  <si>
    <t>24廃棄物処理</t>
  </si>
  <si>
    <t>29情報通信</t>
  </si>
  <si>
    <t>32医療・福祉</t>
  </si>
  <si>
    <t>34対事業所サービス</t>
  </si>
  <si>
    <t>35対個人サービス</t>
  </si>
  <si>
    <t>38内生部門計</t>
    <phoneticPr fontId="3"/>
  </si>
  <si>
    <t>39家計外消費支出（列）</t>
    <phoneticPr fontId="3"/>
  </si>
  <si>
    <t>40民間消費支出</t>
    <phoneticPr fontId="3"/>
  </si>
  <si>
    <t>41一般政府消費支出</t>
    <rPh sb="8" eb="10">
      <t>シシュツ</t>
    </rPh>
    <phoneticPr fontId="3"/>
  </si>
  <si>
    <t>42県内総固定資本形成（公的）</t>
    <phoneticPr fontId="3"/>
  </si>
  <si>
    <t>43県内総固定資本形成（民間）</t>
    <phoneticPr fontId="3"/>
  </si>
  <si>
    <t>44在庫純増</t>
    <phoneticPr fontId="3"/>
  </si>
  <si>
    <t>52県内生産額</t>
    <rPh sb="2" eb="3">
      <t>ケン</t>
    </rPh>
    <phoneticPr fontId="3"/>
  </si>
  <si>
    <t>粗付加価値率</t>
    <rPh sb="0" eb="1">
      <t>ソ</t>
    </rPh>
    <rPh sb="1" eb="3">
      <t>フカ</t>
    </rPh>
    <rPh sb="3" eb="5">
      <t>カチ</t>
    </rPh>
    <rPh sb="5" eb="6">
      <t>リツ</t>
    </rPh>
    <phoneticPr fontId="3"/>
  </si>
  <si>
    <t>順位</t>
    <rPh sb="0" eb="2">
      <t>ジュンイ</t>
    </rPh>
    <phoneticPr fontId="3"/>
  </si>
  <si>
    <t>雇用者所得率</t>
    <rPh sb="0" eb="3">
      <t>コヨウシャ</t>
    </rPh>
    <rPh sb="3" eb="5">
      <t>ショトク</t>
    </rPh>
    <rPh sb="5" eb="6">
      <t>リツ</t>
    </rPh>
    <phoneticPr fontId="3"/>
  </si>
  <si>
    <t>付加価値率（簡易）</t>
    <rPh sb="0" eb="2">
      <t>フカ</t>
    </rPh>
    <rPh sb="2" eb="4">
      <t>カチ</t>
    </rPh>
    <rPh sb="4" eb="5">
      <t>リツ</t>
    </rPh>
    <rPh sb="6" eb="8">
      <t>カンイ</t>
    </rPh>
    <phoneticPr fontId="3"/>
  </si>
  <si>
    <t>逆行列係数表（37部門）</t>
    <rPh sb="0" eb="3">
      <t>ギャクギョウレツ</t>
    </rPh>
    <rPh sb="3" eb="5">
      <t>ケイスウ</t>
    </rPh>
    <rPh sb="5" eb="6">
      <t>ヒョウ</t>
    </rPh>
    <rPh sb="9" eb="11">
      <t>ブモン</t>
    </rPh>
    <phoneticPr fontId="3"/>
  </si>
  <si>
    <t>　　　型</t>
    <rPh sb="3" eb="4">
      <t>カタ</t>
    </rPh>
    <phoneticPr fontId="3"/>
  </si>
  <si>
    <t>事務用品</t>
    <rPh sb="0" eb="2">
      <t>ジム</t>
    </rPh>
    <rPh sb="2" eb="4">
      <t>ヨウヒン</t>
    </rPh>
    <phoneticPr fontId="1"/>
  </si>
  <si>
    <t>分類不明</t>
    <rPh sb="0" eb="2">
      <t>ブンルイ</t>
    </rPh>
    <rPh sb="2" eb="4">
      <t>フメイ</t>
    </rPh>
    <phoneticPr fontId="1"/>
  </si>
  <si>
    <t>行和</t>
    <rPh sb="0" eb="1">
      <t>ギョウ</t>
    </rPh>
    <rPh sb="1" eb="2">
      <t>ワ</t>
    </rPh>
    <phoneticPr fontId="3"/>
  </si>
  <si>
    <t>感応度係数</t>
    <rPh sb="0" eb="3">
      <t>カンノウド</t>
    </rPh>
    <rPh sb="3" eb="5">
      <t>ケイスウ</t>
    </rPh>
    <phoneticPr fontId="3"/>
  </si>
  <si>
    <t>列和</t>
    <rPh sb="0" eb="1">
      <t>レツ</t>
    </rPh>
    <rPh sb="1" eb="2">
      <t>ワ</t>
    </rPh>
    <phoneticPr fontId="3"/>
  </si>
  <si>
    <t>影響力係数</t>
    <rPh sb="0" eb="3">
      <t>エイキョウリョク</t>
    </rPh>
    <rPh sb="3" eb="5">
      <t>ケイスウ</t>
    </rPh>
    <phoneticPr fontId="3"/>
  </si>
  <si>
    <t>分析に必要なデータ（37部門）</t>
    <rPh sb="0" eb="2">
      <t>ブンセキ</t>
    </rPh>
    <rPh sb="3" eb="5">
      <t>ヒツヨウ</t>
    </rPh>
    <rPh sb="12" eb="14">
      <t>ブモン</t>
    </rPh>
    <phoneticPr fontId="3"/>
  </si>
  <si>
    <t>（注：この就業係数は千円単位の値）</t>
    <rPh sb="1" eb="2">
      <t>チュウ</t>
    </rPh>
    <rPh sb="5" eb="7">
      <t>シュウギョウ</t>
    </rPh>
    <rPh sb="7" eb="9">
      <t>ケイスウ</t>
    </rPh>
    <rPh sb="10" eb="11">
      <t>セン</t>
    </rPh>
    <rPh sb="11" eb="12">
      <t>エン</t>
    </rPh>
    <rPh sb="12" eb="14">
      <t>タンイ</t>
    </rPh>
    <rPh sb="15" eb="16">
      <t>アタイ</t>
    </rPh>
    <phoneticPr fontId="3"/>
  </si>
  <si>
    <t>（注：この就業係数等は万円単位（＝産業連関表の単位）の値）</t>
    <rPh sb="1" eb="2">
      <t>チュウ</t>
    </rPh>
    <rPh sb="5" eb="7">
      <t>シュウギョウ</t>
    </rPh>
    <rPh sb="7" eb="10">
      <t>ケイスウトウ</t>
    </rPh>
    <rPh sb="11" eb="13">
      <t>マンエン</t>
    </rPh>
    <rPh sb="13" eb="15">
      <t>タンイ</t>
    </rPh>
    <rPh sb="17" eb="19">
      <t>サンギョウ</t>
    </rPh>
    <rPh sb="19" eb="21">
      <t>レンカン</t>
    </rPh>
    <rPh sb="21" eb="22">
      <t>ヒョウ</t>
    </rPh>
    <rPh sb="23" eb="25">
      <t>タンイ</t>
    </rPh>
    <rPh sb="27" eb="28">
      <t>アタイ</t>
    </rPh>
    <phoneticPr fontId="3"/>
  </si>
  <si>
    <t>タテ</t>
    <phoneticPr fontId="3"/>
  </si>
  <si>
    <t>ヨコ</t>
    <phoneticPr fontId="3"/>
  </si>
  <si>
    <t>最終需要項目別生産誘発係数</t>
    <rPh sb="0" eb="2">
      <t>サイシュウ</t>
    </rPh>
    <rPh sb="2" eb="4">
      <t>ジュヨウ</t>
    </rPh>
    <rPh sb="4" eb="6">
      <t>コウモク</t>
    </rPh>
    <rPh sb="6" eb="7">
      <t>ベツ</t>
    </rPh>
    <rPh sb="7" eb="9">
      <t>セイサン</t>
    </rPh>
    <rPh sb="9" eb="11">
      <t>ユウハツ</t>
    </rPh>
    <rPh sb="11" eb="13">
      <t>ケイスウ</t>
    </rPh>
    <phoneticPr fontId="3"/>
  </si>
  <si>
    <t>粗付加価値率</t>
    <rPh sb="5" eb="6">
      <t>リツ</t>
    </rPh>
    <phoneticPr fontId="3"/>
  </si>
  <si>
    <t>雇用者所得率</t>
    <rPh sb="3" eb="5">
      <t>ショトク</t>
    </rPh>
    <rPh sb="5" eb="6">
      <t>リツ</t>
    </rPh>
    <phoneticPr fontId="3"/>
  </si>
  <si>
    <t>移輸入係数</t>
    <rPh sb="0" eb="1">
      <t>イ</t>
    </rPh>
    <rPh sb="1" eb="3">
      <t>ユニュウ</t>
    </rPh>
    <rPh sb="3" eb="5">
      <t>ケイスウ</t>
    </rPh>
    <phoneticPr fontId="3"/>
  </si>
  <si>
    <t>就業係数</t>
    <rPh sb="0" eb="2">
      <t>シュウギョウシャ</t>
    </rPh>
    <rPh sb="2" eb="4">
      <t>ケイスウ</t>
    </rPh>
    <phoneticPr fontId="3"/>
  </si>
  <si>
    <t>自給率</t>
    <rPh sb="0" eb="3">
      <t>ジキュウリツ</t>
    </rPh>
    <phoneticPr fontId="3"/>
  </si>
  <si>
    <t>従業者総数</t>
    <phoneticPr fontId="3"/>
  </si>
  <si>
    <t>（民間消費支出）</t>
    <rPh sb="1" eb="3">
      <t>ミンカン</t>
    </rPh>
    <rPh sb="3" eb="5">
      <t>ショウヒ</t>
    </rPh>
    <rPh sb="5" eb="7">
      <t>シシュツ</t>
    </rPh>
    <phoneticPr fontId="3"/>
  </si>
  <si>
    <t>就業係数</t>
  </si>
  <si>
    <t>雇用係数</t>
  </si>
  <si>
    <t>営業余剰率</t>
    <rPh sb="0" eb="2">
      <t>エイギョウ</t>
    </rPh>
    <rPh sb="2" eb="4">
      <t>ヨジョウ</t>
    </rPh>
    <rPh sb="4" eb="5">
      <t>リツ</t>
    </rPh>
    <phoneticPr fontId="3"/>
  </si>
  <si>
    <t>波及効果の計算（各部門別）</t>
    <rPh sb="0" eb="2">
      <t>ハキュウ</t>
    </rPh>
    <rPh sb="2" eb="4">
      <t>コウカ</t>
    </rPh>
    <rPh sb="5" eb="7">
      <t>ケイサン</t>
    </rPh>
    <rPh sb="8" eb="11">
      <t>カクブモン</t>
    </rPh>
    <rPh sb="11" eb="12">
      <t>ベツ</t>
    </rPh>
    <phoneticPr fontId="3"/>
  </si>
  <si>
    <t>直接効果</t>
    <rPh sb="0" eb="2">
      <t>チョクセツ</t>
    </rPh>
    <rPh sb="2" eb="4">
      <t>コウカ</t>
    </rPh>
    <phoneticPr fontId="3"/>
  </si>
  <si>
    <t>第1次間接効果</t>
    <rPh sb="0" eb="3">
      <t>ダイイチジ</t>
    </rPh>
    <rPh sb="3" eb="5">
      <t>カンセツ</t>
    </rPh>
    <rPh sb="5" eb="7">
      <t>コウカ</t>
    </rPh>
    <phoneticPr fontId="3"/>
  </si>
  <si>
    <t>２次波及効果（第2次間接効果）</t>
    <rPh sb="1" eb="2">
      <t>ジ</t>
    </rPh>
    <rPh sb="2" eb="4">
      <t>ハキュウ</t>
    </rPh>
    <rPh sb="4" eb="6">
      <t>コウカ</t>
    </rPh>
    <rPh sb="7" eb="10">
      <t>ダイイチジ</t>
    </rPh>
    <rPh sb="10" eb="12">
      <t>カンセツ</t>
    </rPh>
    <rPh sb="12" eb="14">
      <t>コウカ</t>
    </rPh>
    <phoneticPr fontId="3"/>
  </si>
  <si>
    <t>３次波及効果（第3次間接効果）</t>
    <rPh sb="1" eb="2">
      <t>ジ</t>
    </rPh>
    <rPh sb="2" eb="4">
      <t>ハキュウ</t>
    </rPh>
    <rPh sb="4" eb="6">
      <t>コウカ</t>
    </rPh>
    <rPh sb="7" eb="10">
      <t>ダイイチジ</t>
    </rPh>
    <rPh sb="10" eb="12">
      <t>カンセツ</t>
    </rPh>
    <rPh sb="12" eb="14">
      <t>コウカ</t>
    </rPh>
    <phoneticPr fontId="3"/>
  </si>
  <si>
    <t>４次波及効果（第4次間接効果）</t>
    <rPh sb="1" eb="2">
      <t>ジ</t>
    </rPh>
    <rPh sb="2" eb="4">
      <t>ハキュウ</t>
    </rPh>
    <rPh sb="4" eb="6">
      <t>コウカ</t>
    </rPh>
    <rPh sb="7" eb="10">
      <t>ダイイチジ</t>
    </rPh>
    <rPh sb="10" eb="12">
      <t>カンセツ</t>
    </rPh>
    <rPh sb="12" eb="14">
      <t>コウカ</t>
    </rPh>
    <phoneticPr fontId="3"/>
  </si>
  <si>
    <t>５次波及効果（第5次間接効果）</t>
    <rPh sb="1" eb="2">
      <t>ジ</t>
    </rPh>
    <rPh sb="2" eb="4">
      <t>ハキュウ</t>
    </rPh>
    <rPh sb="4" eb="6">
      <t>コウカ</t>
    </rPh>
    <rPh sb="7" eb="10">
      <t>ダイイチジ</t>
    </rPh>
    <rPh sb="10" eb="12">
      <t>カンセツ</t>
    </rPh>
    <rPh sb="12" eb="14">
      <t>コウカ</t>
    </rPh>
    <phoneticPr fontId="3"/>
  </si>
  <si>
    <t>生産誘発額</t>
    <rPh sb="0" eb="2">
      <t>セイサン</t>
    </rPh>
    <rPh sb="2" eb="4">
      <t>ユウハツ</t>
    </rPh>
    <rPh sb="4" eb="5">
      <t>ガク</t>
    </rPh>
    <phoneticPr fontId="3"/>
  </si>
  <si>
    <t>粗付加価値誘発額</t>
    <rPh sb="0" eb="1">
      <t>ソ</t>
    </rPh>
    <rPh sb="1" eb="3">
      <t>フカ</t>
    </rPh>
    <rPh sb="3" eb="5">
      <t>カチ</t>
    </rPh>
    <rPh sb="5" eb="7">
      <t>ユウハツ</t>
    </rPh>
    <rPh sb="7" eb="8">
      <t>ガク</t>
    </rPh>
    <phoneticPr fontId="3"/>
  </si>
  <si>
    <t>雇用者所得誘発額</t>
    <rPh sb="0" eb="3">
      <t>コヨウシャ</t>
    </rPh>
    <rPh sb="3" eb="5">
      <t>ショトク</t>
    </rPh>
    <rPh sb="5" eb="7">
      <t>ユウハツ</t>
    </rPh>
    <rPh sb="7" eb="8">
      <t>ガク</t>
    </rPh>
    <phoneticPr fontId="3"/>
  </si>
  <si>
    <t>就業者誘発数</t>
    <rPh sb="0" eb="3">
      <t>シュウギョウシャ</t>
    </rPh>
    <rPh sb="3" eb="5">
      <t>ユウハツ</t>
    </rPh>
    <rPh sb="5" eb="6">
      <t>スウ</t>
    </rPh>
    <phoneticPr fontId="3"/>
  </si>
  <si>
    <t>計</t>
    <rPh sb="0" eb="1">
      <t>ケイ</t>
    </rPh>
    <phoneticPr fontId="3"/>
  </si>
  <si>
    <t>１次波及効果（直接＋第1次間接効果）</t>
    <rPh sb="1" eb="2">
      <t>ジ</t>
    </rPh>
    <rPh sb="2" eb="4">
      <t>ハキュウ</t>
    </rPh>
    <rPh sb="4" eb="6">
      <t>コウカ</t>
    </rPh>
    <rPh sb="7" eb="9">
      <t>チョクセツ</t>
    </rPh>
    <rPh sb="10" eb="13">
      <t>ダイイチジ</t>
    </rPh>
    <rPh sb="13" eb="15">
      <t>カンセツ</t>
    </rPh>
    <rPh sb="15" eb="17">
      <t>コウカ</t>
    </rPh>
    <phoneticPr fontId="3"/>
  </si>
  <si>
    <t>直接＋第1次間接効果の</t>
    <rPh sb="0" eb="2">
      <t>チョクセツ</t>
    </rPh>
    <rPh sb="3" eb="6">
      <t>ダイイチジ</t>
    </rPh>
    <rPh sb="6" eb="8">
      <t>カンセツ</t>
    </rPh>
    <rPh sb="8" eb="10">
      <t>コウカ</t>
    </rPh>
    <phoneticPr fontId="3"/>
  </si>
  <si>
    <t>第2次間接効果の</t>
    <rPh sb="0" eb="3">
      <t>ダイイチジ</t>
    </rPh>
    <rPh sb="3" eb="5">
      <t>カンセツ</t>
    </rPh>
    <rPh sb="5" eb="7">
      <t>コウカ</t>
    </rPh>
    <phoneticPr fontId="3"/>
  </si>
  <si>
    <t>第3次間接効果の</t>
    <rPh sb="0" eb="3">
      <t>ダイイチジ</t>
    </rPh>
    <rPh sb="3" eb="5">
      <t>カンセツ</t>
    </rPh>
    <rPh sb="5" eb="7">
      <t>コウカ</t>
    </rPh>
    <phoneticPr fontId="3"/>
  </si>
  <si>
    <t>第4次間接効果の</t>
    <rPh sb="0" eb="3">
      <t>ダイイチジ</t>
    </rPh>
    <rPh sb="3" eb="5">
      <t>カンセツ</t>
    </rPh>
    <rPh sb="5" eb="7">
      <t>コウカ</t>
    </rPh>
    <phoneticPr fontId="3"/>
  </si>
  <si>
    <t>雇用者所得の増加による消費増加額</t>
    <rPh sb="0" eb="3">
      <t>コヨウシャ</t>
    </rPh>
    <rPh sb="3" eb="5">
      <t>ショトク</t>
    </rPh>
    <rPh sb="6" eb="8">
      <t>ゾウカ</t>
    </rPh>
    <rPh sb="11" eb="13">
      <t>ショウヒ</t>
    </rPh>
    <rPh sb="13" eb="15">
      <t>ゾウカ</t>
    </rPh>
    <rPh sb="15" eb="16">
      <t>ガク</t>
    </rPh>
    <phoneticPr fontId="3"/>
  </si>
  <si>
    <t>県内需要増加額</t>
    <rPh sb="0" eb="2">
      <t>ケンナイ</t>
    </rPh>
    <rPh sb="2" eb="4">
      <t>ジュヨウゾウ</t>
    </rPh>
    <rPh sb="4" eb="6">
      <t>ゾウカ</t>
    </rPh>
    <rPh sb="6" eb="7">
      <t>ガク</t>
    </rPh>
    <phoneticPr fontId="3"/>
  </si>
  <si>
    <t xml:space="preserve"> </t>
    <phoneticPr fontId="3"/>
  </si>
  <si>
    <t>中間投入（原材料）</t>
    <rPh sb="0" eb="2">
      <t>チュウカン</t>
    </rPh>
    <rPh sb="2" eb="4">
      <t>トウニュウ</t>
    </rPh>
    <rPh sb="5" eb="8">
      <t>ゲンザイリョウ</t>
    </rPh>
    <phoneticPr fontId="3"/>
  </si>
  <si>
    <t>県内需要発生額(第1次間接）</t>
    <rPh sb="0" eb="2">
      <t>ケンナイ</t>
    </rPh>
    <rPh sb="2" eb="4">
      <t>ジュヨウ</t>
    </rPh>
    <rPh sb="4" eb="6">
      <t>ハッセイ</t>
    </rPh>
    <rPh sb="6" eb="7">
      <t>ガク</t>
    </rPh>
    <rPh sb="8" eb="9">
      <t>ダイ</t>
    </rPh>
    <rPh sb="10" eb="11">
      <t>ジ</t>
    </rPh>
    <rPh sb="11" eb="13">
      <t>カンセツ</t>
    </rPh>
    <phoneticPr fontId="3"/>
  </si>
  <si>
    <t>平均消費性向とは</t>
    <rPh sb="0" eb="2">
      <t>ヘイキン</t>
    </rPh>
    <rPh sb="2" eb="4">
      <t>ショウヒ</t>
    </rPh>
    <rPh sb="4" eb="6">
      <t>セイコウ</t>
    </rPh>
    <phoneticPr fontId="3"/>
  </si>
  <si>
    <t>可処分所得に対する消費支出の割合をいう。</t>
    <rPh sb="0" eb="3">
      <t>カショブン</t>
    </rPh>
    <rPh sb="3" eb="5">
      <t>ショトク</t>
    </rPh>
    <rPh sb="6" eb="7">
      <t>タイ</t>
    </rPh>
    <rPh sb="9" eb="11">
      <t>ショウヒ</t>
    </rPh>
    <rPh sb="11" eb="13">
      <t>シシュツ</t>
    </rPh>
    <rPh sb="14" eb="16">
      <t>ワリアイ</t>
    </rPh>
    <phoneticPr fontId="3"/>
  </si>
  <si>
    <t>一般に消費に対する心理的傾向を表していると言われる。</t>
    <phoneticPr fontId="3"/>
  </si>
  <si>
    <t>この波及効果分析では、直接効果および第一次間接効果により誘発された雇用者所得のうち</t>
    <rPh sb="2" eb="4">
      <t>ハキュウ</t>
    </rPh>
    <rPh sb="4" eb="6">
      <t>コウカ</t>
    </rPh>
    <rPh sb="6" eb="8">
      <t>ブンセキ</t>
    </rPh>
    <rPh sb="11" eb="13">
      <t>チョクセツ</t>
    </rPh>
    <rPh sb="13" eb="15">
      <t>コウカ</t>
    </rPh>
    <rPh sb="18" eb="19">
      <t>ダイ</t>
    </rPh>
    <rPh sb="19" eb="21">
      <t>イチジ</t>
    </rPh>
    <rPh sb="21" eb="23">
      <t>カンセツ</t>
    </rPh>
    <rPh sb="23" eb="25">
      <t>コウカ</t>
    </rPh>
    <rPh sb="28" eb="30">
      <t>ユウハツ</t>
    </rPh>
    <rPh sb="33" eb="36">
      <t>コヨウシャ</t>
    </rPh>
    <rPh sb="36" eb="38">
      <t>ショトク</t>
    </rPh>
    <phoneticPr fontId="3"/>
  </si>
  <si>
    <t>どれだけの金額が新たな消費に回されるかという割合を示しており、この新たな消費により</t>
    <rPh sb="14" eb="15">
      <t>マワ</t>
    </rPh>
    <rPh sb="22" eb="24">
      <t>ワリアイ</t>
    </rPh>
    <rPh sb="25" eb="26">
      <t>シメ</t>
    </rPh>
    <rPh sb="33" eb="34">
      <t>アラ</t>
    </rPh>
    <rPh sb="36" eb="38">
      <t>ショウヒ</t>
    </rPh>
    <phoneticPr fontId="3"/>
  </si>
  <si>
    <t>次の生産が誘発されていく（第二次間接効果）ことになる。</t>
    <rPh sb="0" eb="1">
      <t>ツギ</t>
    </rPh>
    <rPh sb="2" eb="4">
      <t>セイサン</t>
    </rPh>
    <rPh sb="5" eb="7">
      <t>ユウハツ</t>
    </rPh>
    <rPh sb="13" eb="14">
      <t>ダイ</t>
    </rPh>
    <rPh sb="14" eb="16">
      <t>２ジ</t>
    </rPh>
    <rPh sb="16" eb="18">
      <t>カンセツ</t>
    </rPh>
    <rPh sb="18" eb="20">
      <t>コウカ</t>
    </rPh>
    <phoneticPr fontId="3"/>
  </si>
  <si>
    <t>（例）平均消費性向が0.651ならば、所得の65.1％の金額が消費支出に回されるということ</t>
    <rPh sb="1" eb="2">
      <t>レイ</t>
    </rPh>
    <rPh sb="3" eb="5">
      <t>ヘイキン</t>
    </rPh>
    <rPh sb="5" eb="7">
      <t>ショウヒ</t>
    </rPh>
    <rPh sb="7" eb="9">
      <t>セイコウ</t>
    </rPh>
    <rPh sb="19" eb="21">
      <t>ショトク</t>
    </rPh>
    <rPh sb="28" eb="30">
      <t>キンガク</t>
    </rPh>
    <rPh sb="31" eb="33">
      <t>ショウヒ</t>
    </rPh>
    <rPh sb="33" eb="35">
      <t>シシュツ</t>
    </rPh>
    <rPh sb="36" eb="37">
      <t>マワ</t>
    </rPh>
    <phoneticPr fontId="3"/>
  </si>
  <si>
    <t>雇用者報酬への転換比率</t>
    <rPh sb="0" eb="3">
      <t>コヨウシャ</t>
    </rPh>
    <rPh sb="3" eb="5">
      <t>ホウシュウ</t>
    </rPh>
    <rPh sb="7" eb="9">
      <t>テンカン</t>
    </rPh>
    <rPh sb="9" eb="11">
      <t>ヒリツ</t>
    </rPh>
    <phoneticPr fontId="3"/>
  </si>
  <si>
    <t>平均消費性向（総世帯のうち勤労者世帯）</t>
    <rPh sb="0" eb="2">
      <t>ヘイキン</t>
    </rPh>
    <rPh sb="7" eb="8">
      <t>ソウ</t>
    </rPh>
    <rPh sb="8" eb="10">
      <t>セタイ</t>
    </rPh>
    <rPh sb="13" eb="16">
      <t>キンロウシャ</t>
    </rPh>
    <rPh sb="16" eb="18">
      <t>セタイ</t>
    </rPh>
    <phoneticPr fontId="3"/>
  </si>
  <si>
    <t>平均消費性向（二人以上の世帯のうち勤労者世帯）</t>
    <rPh sb="0" eb="2">
      <t>ヘイキン</t>
    </rPh>
    <rPh sb="2" eb="4">
      <t>ショウヒ</t>
    </rPh>
    <rPh sb="4" eb="6">
      <t>セイコウ</t>
    </rPh>
    <rPh sb="7" eb="9">
      <t>フタリ</t>
    </rPh>
    <rPh sb="9" eb="11">
      <t>イジョウ</t>
    </rPh>
    <rPh sb="12" eb="14">
      <t>セタイ</t>
    </rPh>
    <rPh sb="17" eb="20">
      <t>キンロウシャ</t>
    </rPh>
    <rPh sb="20" eb="22">
      <t>セタイ</t>
    </rPh>
    <phoneticPr fontId="3"/>
  </si>
  <si>
    <t>実収入</t>
    <rPh sb="0" eb="3">
      <t>ジツシュウニュウ</t>
    </rPh>
    <phoneticPr fontId="3"/>
  </si>
  <si>
    <t>勤め先収入</t>
    <rPh sb="0" eb="1">
      <t>ツト</t>
    </rPh>
    <rPh sb="2" eb="3">
      <t>サキ</t>
    </rPh>
    <rPh sb="3" eb="5">
      <t>シュウニュウ</t>
    </rPh>
    <phoneticPr fontId="3"/>
  </si>
  <si>
    <t>※本分析ツールでは平均消費性向（消費支出／可処分所得）を用いて分析していますが、分母に実収入または</t>
    <rPh sb="1" eb="2">
      <t>ホン</t>
    </rPh>
    <rPh sb="2" eb="4">
      <t>ブンセキ</t>
    </rPh>
    <rPh sb="9" eb="11">
      <t>ヘイキン</t>
    </rPh>
    <rPh sb="11" eb="13">
      <t>ショウヒ</t>
    </rPh>
    <rPh sb="13" eb="15">
      <t>セイコウ</t>
    </rPh>
    <rPh sb="16" eb="18">
      <t>ショウヒ</t>
    </rPh>
    <rPh sb="18" eb="20">
      <t>シシュツ</t>
    </rPh>
    <rPh sb="21" eb="24">
      <t>カショブン</t>
    </rPh>
    <rPh sb="24" eb="26">
      <t>ショトク</t>
    </rPh>
    <rPh sb="28" eb="29">
      <t>モチ</t>
    </rPh>
    <rPh sb="31" eb="33">
      <t>ブンセキ</t>
    </rPh>
    <rPh sb="40" eb="42">
      <t>ブンボ</t>
    </rPh>
    <rPh sb="43" eb="46">
      <t>ジツシュウニュウ</t>
    </rPh>
    <phoneticPr fontId="3"/>
  </si>
  <si>
    <t>　勤め先収入を用いる場合には、入力事項シートの数値を上記の表の数値に置き換えて利用してください。</t>
    <rPh sb="1" eb="2">
      <t>ツト</t>
    </rPh>
    <rPh sb="3" eb="4">
      <t>サキ</t>
    </rPh>
    <rPh sb="4" eb="6">
      <t>シュウニュウ</t>
    </rPh>
    <rPh sb="7" eb="8">
      <t>モチ</t>
    </rPh>
    <rPh sb="10" eb="12">
      <t>バアイ</t>
    </rPh>
    <rPh sb="15" eb="17">
      <t>ニュウリョク</t>
    </rPh>
    <rPh sb="17" eb="19">
      <t>ジコウ</t>
    </rPh>
    <rPh sb="23" eb="25">
      <t>スウチ</t>
    </rPh>
    <rPh sb="26" eb="28">
      <t>ジョウキ</t>
    </rPh>
    <rPh sb="29" eb="30">
      <t>ヒョウ</t>
    </rPh>
    <rPh sb="31" eb="33">
      <t>スウチ</t>
    </rPh>
    <rPh sb="34" eb="35">
      <t>オ</t>
    </rPh>
    <rPh sb="36" eb="37">
      <t>カ</t>
    </rPh>
    <rPh sb="39" eb="41">
      <t>リヨウ</t>
    </rPh>
    <phoneticPr fontId="3"/>
  </si>
  <si>
    <t>　また、本分析ツールでは単年の値を採用していますが、標本調査である家計調査のサンプル替えの影響を排除</t>
    <rPh sb="4" eb="5">
      <t>ホン</t>
    </rPh>
    <rPh sb="5" eb="7">
      <t>ブンセキ</t>
    </rPh>
    <rPh sb="12" eb="14">
      <t>タンネン</t>
    </rPh>
    <rPh sb="15" eb="16">
      <t>アタイ</t>
    </rPh>
    <rPh sb="17" eb="19">
      <t>サイヨウ</t>
    </rPh>
    <rPh sb="26" eb="28">
      <t>ヒョウホン</t>
    </rPh>
    <rPh sb="28" eb="30">
      <t>チョウサ</t>
    </rPh>
    <rPh sb="33" eb="35">
      <t>カケイ</t>
    </rPh>
    <rPh sb="35" eb="37">
      <t>チョウサ</t>
    </rPh>
    <rPh sb="42" eb="43">
      <t>ガ</t>
    </rPh>
    <rPh sb="45" eb="47">
      <t>エイキョウ</t>
    </rPh>
    <rPh sb="48" eb="50">
      <t>ハイジョ</t>
    </rPh>
    <phoneticPr fontId="3"/>
  </si>
  <si>
    <t>　するため、３か年平均をとった値を採用する方法も考えられます。</t>
    <rPh sb="8" eb="9">
      <t>ネン</t>
    </rPh>
    <rPh sb="9" eb="11">
      <t>ヘイキン</t>
    </rPh>
    <rPh sb="15" eb="16">
      <t>アタイ</t>
    </rPh>
    <rPh sb="17" eb="19">
      <t>サイヨウ</t>
    </rPh>
    <rPh sb="21" eb="23">
      <t>ホウホウ</t>
    </rPh>
    <rPh sb="24" eb="25">
      <t>カンガ</t>
    </rPh>
    <phoneticPr fontId="3"/>
  </si>
  <si>
    <t>　分析者自身の判断に応じて、入力事項シートの数値を置き換えて利用・分析してください。</t>
    <rPh sb="1" eb="3">
      <t>ブンセキ</t>
    </rPh>
    <rPh sb="3" eb="4">
      <t>シャ</t>
    </rPh>
    <rPh sb="4" eb="6">
      <t>ジシン</t>
    </rPh>
    <rPh sb="7" eb="9">
      <t>ハンダン</t>
    </rPh>
    <rPh sb="10" eb="11">
      <t>オウ</t>
    </rPh>
    <rPh sb="14" eb="16">
      <t>ニュウリョク</t>
    </rPh>
    <rPh sb="16" eb="18">
      <t>ジコウ</t>
    </rPh>
    <rPh sb="22" eb="24">
      <t>スウチ</t>
    </rPh>
    <rPh sb="25" eb="26">
      <t>オ</t>
    </rPh>
    <rPh sb="27" eb="28">
      <t>カ</t>
    </rPh>
    <rPh sb="30" eb="32">
      <t>リヨウ</t>
    </rPh>
    <rPh sb="33" eb="35">
      <t>ブンセキ</t>
    </rPh>
    <phoneticPr fontId="3"/>
  </si>
  <si>
    <t>千円</t>
    <rPh sb="0" eb="1">
      <t>セン</t>
    </rPh>
    <rPh sb="1" eb="2">
      <t>エン</t>
    </rPh>
    <phoneticPr fontId="3"/>
  </si>
  <si>
    <t>購入者価格から生産者価格への変換（マージンはぎとり）</t>
    <rPh sb="0" eb="3">
      <t>コウニュウシャ</t>
    </rPh>
    <rPh sb="3" eb="5">
      <t>カカク</t>
    </rPh>
    <rPh sb="7" eb="10">
      <t>セイサンシャ</t>
    </rPh>
    <rPh sb="10" eb="12">
      <t>カカク</t>
    </rPh>
    <rPh sb="14" eb="16">
      <t>ヘンカン</t>
    </rPh>
    <phoneticPr fontId="3"/>
  </si>
  <si>
    <t>最終需要増加額（購入者価格）</t>
    <rPh sb="0" eb="2">
      <t>サイシュウ</t>
    </rPh>
    <rPh sb="2" eb="4">
      <t>ジュヨウ</t>
    </rPh>
    <rPh sb="4" eb="6">
      <t>ゾウカ</t>
    </rPh>
    <rPh sb="6" eb="7">
      <t>ガク</t>
    </rPh>
    <rPh sb="8" eb="11">
      <t>コウニュウシャ</t>
    </rPh>
    <rPh sb="11" eb="13">
      <t>カカク</t>
    </rPh>
    <phoneticPr fontId="3"/>
  </si>
  <si>
    <t>商業マージン</t>
    <rPh sb="0" eb="2">
      <t>ショウギョウ</t>
    </rPh>
    <phoneticPr fontId="3"/>
  </si>
  <si>
    <t>貨物運賃</t>
    <rPh sb="0" eb="2">
      <t>カモツ</t>
    </rPh>
    <rPh sb="2" eb="4">
      <t>ウンチン</t>
    </rPh>
    <phoneticPr fontId="3"/>
  </si>
  <si>
    <t>最終需要増加額（生産者価格）</t>
    <rPh sb="0" eb="2">
      <t>サイシュウ</t>
    </rPh>
    <rPh sb="2" eb="4">
      <t>ジュヨウ</t>
    </rPh>
    <rPh sb="4" eb="6">
      <t>ゾウカ</t>
    </rPh>
    <rPh sb="6" eb="7">
      <t>ガク</t>
    </rPh>
    <rPh sb="8" eb="11">
      <t>セイサンシャ</t>
    </rPh>
    <rPh sb="11" eb="13">
      <t>カカク</t>
    </rPh>
    <phoneticPr fontId="3"/>
  </si>
  <si>
    <t>（マージンはぎとり前）</t>
    <rPh sb="9" eb="10">
      <t>マエ</t>
    </rPh>
    <phoneticPr fontId="3"/>
  </si>
  <si>
    <t>（マージンはぎとり後）</t>
    <rPh sb="9" eb="10">
      <t>アト</t>
    </rPh>
    <phoneticPr fontId="3"/>
  </si>
  <si>
    <t>商業マージン率</t>
    <rPh sb="0" eb="2">
      <t>ショウギョウ</t>
    </rPh>
    <rPh sb="6" eb="7">
      <t>リツ</t>
    </rPh>
    <phoneticPr fontId="3"/>
  </si>
  <si>
    <t>運輸マージン率</t>
    <rPh sb="0" eb="2">
      <t>ウンユ</t>
    </rPh>
    <rPh sb="6" eb="7">
      <t>リツ</t>
    </rPh>
    <phoneticPr fontId="3"/>
  </si>
  <si>
    <t>※</t>
    <phoneticPr fontId="3"/>
  </si>
  <si>
    <t>生産者価格と購入者価格について</t>
    <rPh sb="0" eb="3">
      <t>セイサンシャ</t>
    </rPh>
    <rPh sb="3" eb="5">
      <t>カカク</t>
    </rPh>
    <rPh sb="6" eb="9">
      <t>コウニュウシャ</t>
    </rPh>
    <rPh sb="9" eb="11">
      <t>カカク</t>
    </rPh>
    <phoneticPr fontId="3"/>
  </si>
  <si>
    <t>　購入者価格とは、個々の取引に流通コスト（商業マージンおよび貨物運賃）が含まれているものをいい、購入者が実際に店頭などで</t>
    <rPh sb="1" eb="4">
      <t>コウニュウシャ</t>
    </rPh>
    <rPh sb="4" eb="6">
      <t>カカク</t>
    </rPh>
    <rPh sb="9" eb="11">
      <t>ココ</t>
    </rPh>
    <rPh sb="12" eb="14">
      <t>トリヒキ</t>
    </rPh>
    <rPh sb="15" eb="17">
      <t>リュウツウ</t>
    </rPh>
    <rPh sb="21" eb="23">
      <t>ショウギョウ</t>
    </rPh>
    <rPh sb="30" eb="32">
      <t>カモツ</t>
    </rPh>
    <rPh sb="32" eb="34">
      <t>ウンチン</t>
    </rPh>
    <rPh sb="36" eb="37">
      <t>フク</t>
    </rPh>
    <phoneticPr fontId="3"/>
  </si>
  <si>
    <t>購入する場合に支払う金額のことです。（下記の例を参照。）</t>
    <rPh sb="0" eb="2">
      <t>コウニュウ</t>
    </rPh>
    <rPh sb="4" eb="6">
      <t>バアイ</t>
    </rPh>
    <rPh sb="7" eb="9">
      <t>シハラ</t>
    </rPh>
    <rPh sb="10" eb="12">
      <t>キンガク</t>
    </rPh>
    <phoneticPr fontId="3"/>
  </si>
  <si>
    <t>　一方、生産者価格とは、生産者が出荷する際の価格のことで、これには流通コストは含まれていません。</t>
    <rPh sb="1" eb="3">
      <t>イッポウ</t>
    </rPh>
    <rPh sb="4" eb="7">
      <t>セイサンシャ</t>
    </rPh>
    <rPh sb="7" eb="9">
      <t>カカク</t>
    </rPh>
    <rPh sb="12" eb="15">
      <t>セイサンシャ</t>
    </rPh>
    <rPh sb="16" eb="18">
      <t>シュッカ</t>
    </rPh>
    <rPh sb="20" eb="21">
      <t>サイ</t>
    </rPh>
    <rPh sb="22" eb="24">
      <t>カカク</t>
    </rPh>
    <rPh sb="33" eb="35">
      <t>リュウツウ</t>
    </rPh>
    <rPh sb="39" eb="40">
      <t>フク</t>
    </rPh>
    <phoneticPr fontId="3"/>
  </si>
  <si>
    <t>　この分析ツールは、生産者価格表示による産業連関表をベースに作成されていますので、分析に入力する数字が生産者価格でないと、</t>
    <rPh sb="3" eb="5">
      <t>ブンセキ</t>
    </rPh>
    <rPh sb="10" eb="13">
      <t>セイサンシャ</t>
    </rPh>
    <rPh sb="13" eb="15">
      <t>カカク</t>
    </rPh>
    <rPh sb="15" eb="17">
      <t>ヒョウジ</t>
    </rPh>
    <rPh sb="20" eb="22">
      <t>サンギョウ</t>
    </rPh>
    <rPh sb="22" eb="24">
      <t>レンカン</t>
    </rPh>
    <rPh sb="24" eb="25">
      <t>ヒョウ</t>
    </rPh>
    <rPh sb="30" eb="32">
      <t>サクセイ</t>
    </rPh>
    <rPh sb="41" eb="43">
      <t>ブンセキ</t>
    </rPh>
    <rPh sb="44" eb="46">
      <t>ニュウリョク</t>
    </rPh>
    <rPh sb="48" eb="50">
      <t>スウジ</t>
    </rPh>
    <phoneticPr fontId="3"/>
  </si>
  <si>
    <t>正確な波及効果を測定することができません。</t>
    <rPh sb="0" eb="2">
      <t>セイカク</t>
    </rPh>
    <rPh sb="3" eb="5">
      <t>ハキュウ</t>
    </rPh>
    <rPh sb="5" eb="7">
      <t>コウカ</t>
    </rPh>
    <rPh sb="8" eb="10">
      <t>ソクテイ</t>
    </rPh>
    <phoneticPr fontId="3"/>
  </si>
  <si>
    <t>自動的に生産者価格に変換してから分析を行います。</t>
    <rPh sb="0" eb="3">
      <t>ジドウテキ</t>
    </rPh>
    <rPh sb="4" eb="7">
      <t>セイサンシャ</t>
    </rPh>
    <rPh sb="7" eb="9">
      <t>カカク</t>
    </rPh>
    <rPh sb="10" eb="12">
      <t>ヘンカン</t>
    </rPh>
    <rPh sb="16" eb="18">
      <t>ブンセキ</t>
    </rPh>
    <rPh sb="19" eb="20">
      <t>オコナ</t>
    </rPh>
    <phoneticPr fontId="3"/>
  </si>
  <si>
    <t>（例）流通コストの例</t>
    <rPh sb="1" eb="2">
      <t>レイ</t>
    </rPh>
    <rPh sb="3" eb="5">
      <t>リュウツウ</t>
    </rPh>
    <rPh sb="9" eb="10">
      <t>レイ</t>
    </rPh>
    <phoneticPr fontId="3"/>
  </si>
  <si>
    <t>販売店で120円の缶ジュースを買う場合、購入者は120円で購入することとなりますが、出荷された工場から店頭で購入されるまでに、</t>
    <rPh sb="0" eb="3">
      <t>ハンバイテン</t>
    </rPh>
    <rPh sb="7" eb="8">
      <t>エン</t>
    </rPh>
    <rPh sb="9" eb="10">
      <t>カン</t>
    </rPh>
    <rPh sb="15" eb="16">
      <t>カ</t>
    </rPh>
    <rPh sb="17" eb="19">
      <t>バアイ</t>
    </rPh>
    <rPh sb="20" eb="23">
      <t>コウニュウシャ</t>
    </rPh>
    <rPh sb="27" eb="28">
      <t>エン</t>
    </rPh>
    <rPh sb="29" eb="31">
      <t>コウニュウ</t>
    </rPh>
    <rPh sb="42" eb="44">
      <t>シュッカ</t>
    </rPh>
    <rPh sb="47" eb="49">
      <t>コウジョウ</t>
    </rPh>
    <phoneticPr fontId="3"/>
  </si>
  <si>
    <t>出荷額に流通コストが順次上乗せされていきます。（下記の金額は説明のための数字であり、正確なものではありません。）</t>
    <rPh sb="0" eb="2">
      <t>シュッカ</t>
    </rPh>
    <rPh sb="2" eb="3">
      <t>ガク</t>
    </rPh>
    <rPh sb="4" eb="6">
      <t>リュウツウ</t>
    </rPh>
    <rPh sb="10" eb="12">
      <t>ジュンジ</t>
    </rPh>
    <rPh sb="12" eb="14">
      <t>ウワノ</t>
    </rPh>
    <rPh sb="24" eb="26">
      <t>カキ</t>
    </rPh>
    <rPh sb="27" eb="29">
      <t>キンガク</t>
    </rPh>
    <rPh sb="30" eb="32">
      <t>セツメイ</t>
    </rPh>
    <rPh sb="36" eb="38">
      <t>スウジ</t>
    </rPh>
    <rPh sb="42" eb="44">
      <t>セイカク</t>
    </rPh>
    <phoneticPr fontId="3"/>
  </si>
  <si>
    <t>工場</t>
    <rPh sb="0" eb="2">
      <t>コウジョウ</t>
    </rPh>
    <phoneticPr fontId="3"/>
  </si>
  <si>
    <t>運送業者</t>
    <rPh sb="0" eb="2">
      <t>ウンソウ</t>
    </rPh>
    <rPh sb="2" eb="4">
      <t>ギョウシャ</t>
    </rPh>
    <phoneticPr fontId="3"/>
  </si>
  <si>
    <t>販売店</t>
    <rPh sb="0" eb="3">
      <t>ハンバイテン</t>
    </rPh>
    <phoneticPr fontId="3"/>
  </si>
  <si>
    <t>購入者</t>
    <rPh sb="0" eb="2">
      <t>コウニュウ</t>
    </rPh>
    <rPh sb="2" eb="3">
      <t>シャ</t>
    </rPh>
    <phoneticPr fontId="3"/>
  </si>
  <si>
    <t>出荷額</t>
    <rPh sb="0" eb="2">
      <t>シュッカ</t>
    </rPh>
    <rPh sb="2" eb="3">
      <t>ガク</t>
    </rPh>
    <phoneticPr fontId="3"/>
  </si>
  <si>
    <t>70円</t>
    <rPh sb="2" eb="3">
      <t>エン</t>
    </rPh>
    <phoneticPr fontId="3"/>
  </si>
  <si>
    <t>70円は食料品部門へ</t>
    <rPh sb="2" eb="3">
      <t>エン</t>
    </rPh>
    <rPh sb="4" eb="7">
      <t>ショクリョウヒン</t>
    </rPh>
    <rPh sb="7" eb="9">
      <t>ブモン</t>
    </rPh>
    <phoneticPr fontId="3"/>
  </si>
  <si>
    <t>商品価格</t>
    <rPh sb="0" eb="2">
      <t>ショウヒン</t>
    </rPh>
    <rPh sb="2" eb="4">
      <t>カカク</t>
    </rPh>
    <phoneticPr fontId="3"/>
  </si>
  <si>
    <t>20円は運輸部門へ</t>
    <rPh sb="2" eb="3">
      <t>エン</t>
    </rPh>
    <rPh sb="4" eb="6">
      <t>ウンユ</t>
    </rPh>
    <rPh sb="6" eb="8">
      <t>ブモン</t>
    </rPh>
    <phoneticPr fontId="3"/>
  </si>
  <si>
    <t>20円</t>
    <rPh sb="2" eb="3">
      <t>エン</t>
    </rPh>
    <phoneticPr fontId="3"/>
  </si>
  <si>
    <t>30円</t>
    <rPh sb="2" eb="3">
      <t>エン</t>
    </rPh>
    <phoneticPr fontId="3"/>
  </si>
  <si>
    <t>120円</t>
    <rPh sb="3" eb="4">
      <t>エン</t>
    </rPh>
    <phoneticPr fontId="3"/>
  </si>
  <si>
    <t>30円は商業部門へ</t>
    <rPh sb="2" eb="3">
      <t>エン</t>
    </rPh>
    <rPh sb="4" eb="6">
      <t>ショウギョウ</t>
    </rPh>
    <rPh sb="6" eb="8">
      <t>ブモン</t>
    </rPh>
    <phoneticPr fontId="3"/>
  </si>
  <si>
    <t>=生産者価格</t>
    <phoneticPr fontId="3"/>
  </si>
  <si>
    <t>=購入者価格</t>
    <phoneticPr fontId="3"/>
  </si>
  <si>
    <t>波及効果分析では、購入価格の120円で分析するのではなく、出荷額70円＋貨物運賃20円＋商業マージン30円＝120円というふうに</t>
    <rPh sb="0" eb="2">
      <t>ハキュウ</t>
    </rPh>
    <rPh sb="2" eb="4">
      <t>コウカ</t>
    </rPh>
    <rPh sb="4" eb="6">
      <t>ブンセキ</t>
    </rPh>
    <rPh sb="9" eb="11">
      <t>コウニュウ</t>
    </rPh>
    <rPh sb="11" eb="13">
      <t>カカク</t>
    </rPh>
    <rPh sb="17" eb="18">
      <t>エン</t>
    </rPh>
    <rPh sb="19" eb="21">
      <t>ブンセキ</t>
    </rPh>
    <rPh sb="29" eb="31">
      <t>シュッカ</t>
    </rPh>
    <rPh sb="31" eb="32">
      <t>ガク</t>
    </rPh>
    <rPh sb="34" eb="35">
      <t>エン</t>
    </rPh>
    <rPh sb="44" eb="46">
      <t>ショウギョウ</t>
    </rPh>
    <rPh sb="52" eb="53">
      <t>エン</t>
    </rPh>
    <phoneticPr fontId="3"/>
  </si>
  <si>
    <t>各要素（部門）に振り分けてから分析を行う必要があります。</t>
    <rPh sb="8" eb="9">
      <t>フ</t>
    </rPh>
    <rPh sb="10" eb="11">
      <t>ワ</t>
    </rPh>
    <rPh sb="15" eb="17">
      <t>ブンセキ</t>
    </rPh>
    <rPh sb="18" eb="19">
      <t>オコナ</t>
    </rPh>
    <rPh sb="20" eb="22">
      <t>ヒツヨウ</t>
    </rPh>
    <phoneticPr fontId="3"/>
  </si>
  <si>
    <t>入力シートにもどる</t>
    <rPh sb="0" eb="2">
      <t>ニュウリョク</t>
    </rPh>
    <phoneticPr fontId="3"/>
  </si>
  <si>
    <t>福井県未来創造部統計調査課　統計分析グループ</t>
    <rPh sb="0" eb="3">
      <t>フクイケン</t>
    </rPh>
    <rPh sb="3" eb="7">
      <t>ミライソウゾウ</t>
    </rPh>
    <rPh sb="7" eb="8">
      <t>ブ</t>
    </rPh>
    <rPh sb="8" eb="10">
      <t>トウケイ</t>
    </rPh>
    <rPh sb="10" eb="12">
      <t>チョウサ</t>
    </rPh>
    <rPh sb="12" eb="13">
      <t>カ</t>
    </rPh>
    <rPh sb="14" eb="16">
      <t>トウケイ</t>
    </rPh>
    <rPh sb="16" eb="18">
      <t>ブンセキ</t>
    </rPh>
    <phoneticPr fontId="3"/>
  </si>
  <si>
    <t>E-mail:toukei@pref.fukui.lg.jp</t>
    <phoneticPr fontId="3"/>
  </si>
  <si>
    <t>令和3年平均</t>
    <rPh sb="0" eb="2">
      <t>レイワ</t>
    </rPh>
    <rPh sb="3" eb="4">
      <t>ネン</t>
    </rPh>
    <rPh sb="4" eb="6">
      <t>ヘイキン</t>
    </rPh>
    <phoneticPr fontId="3"/>
  </si>
  <si>
    <t>令和4年平均</t>
    <rPh sb="0" eb="2">
      <t>レイワ</t>
    </rPh>
    <rPh sb="3" eb="4">
      <t>ネン</t>
    </rPh>
    <rPh sb="4" eb="6">
      <t>ヘイキン</t>
    </rPh>
    <phoneticPr fontId="3"/>
  </si>
  <si>
    <t>令和5年平均</t>
    <rPh sb="0" eb="2">
      <t>レイワ</t>
    </rPh>
    <rPh sb="3" eb="4">
      <t>ネン</t>
    </rPh>
    <rPh sb="4" eb="6">
      <t>ヘイキン</t>
    </rPh>
    <phoneticPr fontId="3"/>
  </si>
  <si>
    <t>令和1年平均</t>
    <rPh sb="0" eb="2">
      <t>レイワ</t>
    </rPh>
    <rPh sb="3" eb="4">
      <t>ネン</t>
    </rPh>
    <rPh sb="4" eb="6">
      <t>ヘイキン</t>
    </rPh>
    <phoneticPr fontId="3"/>
  </si>
  <si>
    <t>　率は総務省ほか９府省庁作成の令和２（2020）年産業連関表によるマージン率を用いています。</t>
    <rPh sb="9" eb="11">
      <t>フショウ</t>
    </rPh>
    <rPh sb="11" eb="12">
      <t>チョウ</t>
    </rPh>
    <rPh sb="12" eb="14">
      <t>サクセイ</t>
    </rPh>
    <rPh sb="15" eb="17">
      <t>レイワ</t>
    </rPh>
    <rPh sb="25" eb="27">
      <t>サンギョウ</t>
    </rPh>
    <rPh sb="27" eb="29">
      <t>レンカン</t>
    </rPh>
    <rPh sb="29" eb="30">
      <t>ヒョウ</t>
    </rPh>
    <rPh sb="37" eb="38">
      <t>リツ</t>
    </rPh>
    <rPh sb="39" eb="40">
      <t>モチ</t>
    </rPh>
    <phoneticPr fontId="3"/>
  </si>
  <si>
    <r>
      <t>・この分析ツールは、３７部門で作成しており、［Ｉ－（Ｉ－Ｍ）Ａ］</t>
    </r>
    <r>
      <rPr>
        <vertAlign val="superscript"/>
        <sz val="11"/>
        <rFont val="BIZ UD明朝 Medium"/>
        <family val="1"/>
        <charset val="128"/>
      </rPr>
      <t>-1</t>
    </r>
    <r>
      <rPr>
        <sz val="11"/>
        <rFont val="BIZ UD明朝 Medium"/>
        <family val="1"/>
        <charset val="128"/>
      </rPr>
      <t>型の逆行列係数を用いています。</t>
    </r>
    <rPh sb="3" eb="5">
      <t>ブンセキ</t>
    </rPh>
    <rPh sb="12" eb="14">
      <t>ブモン</t>
    </rPh>
    <rPh sb="15" eb="17">
      <t>サクセイ</t>
    </rPh>
    <phoneticPr fontId="3"/>
  </si>
  <si>
    <t>・分析に使用している産業構造は令和２年のものであり、その後の産業構造の変化や技術革新、</t>
    <rPh sb="15" eb="17">
      <t>レイワ</t>
    </rPh>
    <rPh sb="38" eb="40">
      <t>ギジュツ</t>
    </rPh>
    <rPh sb="40" eb="42">
      <t>カクシン</t>
    </rPh>
    <phoneticPr fontId="3"/>
  </si>
  <si>
    <t>　この分析ツールは、「令和２年福井県産業連関表」を用いて、ある産業に需要が発生した場合</t>
    <rPh sb="3" eb="5">
      <t>ブンセキ</t>
    </rPh>
    <rPh sb="11" eb="13">
      <t>レイワ</t>
    </rPh>
    <rPh sb="31" eb="33">
      <t>サンギョウ</t>
    </rPh>
    <rPh sb="34" eb="36">
      <t>ジュヨウ</t>
    </rPh>
    <rPh sb="37" eb="39">
      <t>ハッセイ</t>
    </rPh>
    <rPh sb="41" eb="43">
      <t>バアイ</t>
    </rPh>
    <phoneticPr fontId="3"/>
  </si>
  <si>
    <t>（平均消費性向の説明は、平均消費性向シート参照）→</t>
    <rPh sb="1" eb="3">
      <t>ヘイキン</t>
    </rPh>
    <rPh sb="3" eb="5">
      <t>ショウヒ</t>
    </rPh>
    <rPh sb="5" eb="7">
      <t>セイコウ</t>
    </rPh>
    <rPh sb="8" eb="10">
      <t>セツメイ</t>
    </rPh>
    <phoneticPr fontId="3"/>
  </si>
  <si>
    <t>　１．家計調査（総世帯のうち勤労者世帯）の結果から、分析に使用する「平均消費性向」の値を選択する。（表への直接入力も可）</t>
    <phoneticPr fontId="3"/>
  </si>
  <si>
    <t>【波及効果算定の手順】</t>
    <rPh sb="1" eb="3">
      <t>ハキュウ</t>
    </rPh>
    <rPh sb="3" eb="5">
      <t>コウカ</t>
    </rPh>
    <rPh sb="5" eb="7">
      <t>サンテイ</t>
    </rPh>
    <rPh sb="8" eb="10">
      <t>テジュン</t>
    </rPh>
    <phoneticPr fontId="3"/>
  </si>
  <si>
    <r>
      <t>１．分析に使用する平均消費性向（年）を選択</t>
    </r>
    <r>
      <rPr>
        <sz val="12"/>
        <rFont val="BIZ UDゴシック"/>
        <family val="3"/>
        <charset val="128"/>
      </rPr>
      <t>（＝どの時点での分析をするか）</t>
    </r>
    <rPh sb="2" eb="4">
      <t>ブンセキ</t>
    </rPh>
    <rPh sb="5" eb="7">
      <t>シヨウ</t>
    </rPh>
    <rPh sb="9" eb="11">
      <t>ヘイキン</t>
    </rPh>
    <rPh sb="11" eb="13">
      <t>ショウヒ</t>
    </rPh>
    <rPh sb="13" eb="15">
      <t>セイコウ</t>
    </rPh>
    <rPh sb="16" eb="17">
      <t>ネン</t>
    </rPh>
    <rPh sb="19" eb="21">
      <t>センタク</t>
    </rPh>
    <rPh sb="25" eb="27">
      <t>ジテン</t>
    </rPh>
    <rPh sb="29" eb="31">
      <t>ブンセキ</t>
    </rPh>
    <phoneticPr fontId="3"/>
  </si>
  <si>
    <r>
      <t>使って需要を満たす）場合には「○」印を入力する。（</t>
    </r>
    <r>
      <rPr>
        <sz val="10"/>
        <rFont val="BIZ UD明朝 Medium"/>
        <family val="1"/>
        <charset val="128"/>
      </rPr>
      <t>※２</t>
    </r>
    <r>
      <rPr>
        <sz val="11"/>
        <rFont val="BIZ UD明朝 Medium"/>
        <family val="1"/>
        <charset val="128"/>
      </rPr>
      <t>）</t>
    </r>
    <rPh sb="0" eb="1">
      <t>ツカ</t>
    </rPh>
    <rPh sb="3" eb="5">
      <t>ジュヨウ</t>
    </rPh>
    <rPh sb="6" eb="7">
      <t>ミ</t>
    </rPh>
    <rPh sb="10" eb="12">
      <t>バアイ</t>
    </rPh>
    <rPh sb="17" eb="18">
      <t>ジルシ</t>
    </rPh>
    <rPh sb="19" eb="21">
      <t>ニュウリョク</t>
    </rPh>
    <phoneticPr fontId="3"/>
  </si>
  <si>
    <t>農林漁業</t>
  </si>
  <si>
    <t>鉱業</t>
  </si>
  <si>
    <t>飲食料品</t>
  </si>
  <si>
    <t>繊維製品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</si>
  <si>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</si>
  <si>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</si>
  <si>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</si>
  <si>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</si>
  <si>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</si>
  <si>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</si>
  <si>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</si>
  <si>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</si>
  <si>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</si>
  <si>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</si>
  <si>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</si>
  <si>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</si>
  <si>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</si>
  <si>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</si>
  <si>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rPh sb="2" eb="3">
      <t>タ</t>
    </rPh>
    <rPh sb="4" eb="8">
      <t>セイゾウコウギョウ</t>
    </rPh>
    <rPh sb="8" eb="10">
      <t>セイヒン</t>
    </rPh>
    <phoneticPr fontId="1"/>
  </si>
  <si>
    <t>建設</t>
  </si>
  <si>
    <t>電気・ガス・熱供給</t>
    <rPh sb="0" eb="2">
      <t>デンキ</t>
    </rPh>
    <phoneticPr fontId="1"/>
  </si>
  <si>
    <t>商業</t>
  </si>
  <si>
    <t>金融・保険</t>
  </si>
  <si>
    <t>不動産</t>
  </si>
  <si>
    <t>運輸・郵便</t>
  </si>
  <si>
    <t>情報通信</t>
  </si>
  <si>
    <t>公務</t>
  </si>
  <si>
    <t>教育・研究</t>
  </si>
  <si>
    <t>医療・福祉</t>
  </si>
  <si>
    <t>他に分類されない会員制団体</t>
  </si>
  <si>
    <t>対個人サービス</t>
  </si>
  <si>
    <t>　　生産者価格表示かを選択する。</t>
    <rPh sb="7" eb="9">
      <t>ヒョウジ</t>
    </rPh>
    <rPh sb="11" eb="13">
      <t>センタク</t>
    </rPh>
    <phoneticPr fontId="3"/>
  </si>
  <si>
    <t>※　マージンの算出には、令和2年産業連関表（全国表）から算出したマージン率を用いて計算しています。</t>
    <rPh sb="7" eb="9">
      <t>サンシュツ</t>
    </rPh>
    <rPh sb="12" eb="14">
      <t>レイワ</t>
    </rPh>
    <rPh sb="15" eb="16">
      <t>ネン</t>
    </rPh>
    <rPh sb="16" eb="18">
      <t>サンギョウ</t>
    </rPh>
    <rPh sb="18" eb="20">
      <t>レンカン</t>
    </rPh>
    <rPh sb="20" eb="21">
      <t>ヒョウ</t>
    </rPh>
    <rPh sb="22" eb="24">
      <t>ゼンコク</t>
    </rPh>
    <rPh sb="24" eb="25">
      <t>ヒョウ</t>
    </rPh>
    <rPh sb="28" eb="30">
      <t>サンシュツ</t>
    </rPh>
    <rPh sb="36" eb="37">
      <t>リツ</t>
    </rPh>
    <rPh sb="38" eb="39">
      <t>モチ</t>
    </rPh>
    <rPh sb="41" eb="43">
      <t>ケイサン</t>
    </rPh>
    <phoneticPr fontId="3"/>
  </si>
  <si>
    <t>令和6年平均</t>
    <rPh sb="0" eb="2">
      <t>レイワ</t>
    </rPh>
    <rPh sb="3" eb="4">
      <t>ネン</t>
    </rPh>
    <rPh sb="4" eb="6">
      <t>ヘイキン</t>
    </rPh>
    <phoneticPr fontId="3"/>
  </si>
  <si>
    <t>　このため、分析に使用する需要増加額が購入者価格である場合には、ドロップダウンリストから「購入者価格」を選択することにより、</t>
    <rPh sb="6" eb="8">
      <t>ブンセキ</t>
    </rPh>
    <rPh sb="9" eb="11">
      <t>シヨウ</t>
    </rPh>
    <rPh sb="13" eb="15">
      <t>ジュヨウ</t>
    </rPh>
    <rPh sb="15" eb="17">
      <t>ゾウカ</t>
    </rPh>
    <rPh sb="17" eb="18">
      <t>ガク</t>
    </rPh>
    <rPh sb="19" eb="22">
      <t>コウニュウシャ</t>
    </rPh>
    <rPh sb="22" eb="24">
      <t>カカク</t>
    </rPh>
    <rPh sb="27" eb="29">
      <t>バアイ</t>
    </rPh>
    <rPh sb="45" eb="48">
      <t>コウニュウシャ</t>
    </rPh>
    <rPh sb="48" eb="50">
      <t>カカク</t>
    </rPh>
    <phoneticPr fontId="3"/>
  </si>
  <si>
    <t>01農林漁業</t>
  </si>
  <si>
    <t>01農林漁業</t>
    <phoneticPr fontId="3"/>
  </si>
  <si>
    <t>02鉱業</t>
    <phoneticPr fontId="3"/>
  </si>
  <si>
    <t>03飲食料品</t>
  </si>
  <si>
    <t>03飲食料品</t>
    <phoneticPr fontId="3"/>
  </si>
  <si>
    <t>04繊維製品</t>
  </si>
  <si>
    <t>04繊維製品</t>
    <phoneticPr fontId="3"/>
  </si>
  <si>
    <t>05パルプ・紙・木製品</t>
    <phoneticPr fontId="3"/>
  </si>
  <si>
    <t>06化学製品</t>
  </si>
  <si>
    <t>06化学製品</t>
    <phoneticPr fontId="3"/>
  </si>
  <si>
    <t>07石油・石炭製品</t>
  </si>
  <si>
    <t>07石油・石炭製品</t>
    <phoneticPr fontId="3"/>
  </si>
  <si>
    <t>08プラスチック・ゴム製品</t>
  </si>
  <si>
    <t>08プラスチック・ゴム製品</t>
    <phoneticPr fontId="3"/>
  </si>
  <si>
    <t>09窯業・土石製品</t>
  </si>
  <si>
    <t>09窯業・土石製品</t>
    <phoneticPr fontId="3"/>
  </si>
  <si>
    <t>10鉄鋼</t>
  </si>
  <si>
    <t>10鉄鋼</t>
    <phoneticPr fontId="3"/>
  </si>
  <si>
    <t>11非鉄金属</t>
  </si>
  <si>
    <t>11非鉄金属</t>
    <phoneticPr fontId="3"/>
  </si>
  <si>
    <t>12金属製品</t>
  </si>
  <si>
    <t>12金属製品</t>
    <phoneticPr fontId="3"/>
  </si>
  <si>
    <t>13はん用機械</t>
    <phoneticPr fontId="3"/>
  </si>
  <si>
    <t>14生産用機械</t>
    <phoneticPr fontId="3"/>
  </si>
  <si>
    <t>15業務用機械</t>
    <phoneticPr fontId="3"/>
  </si>
  <si>
    <t>16電子部品</t>
    <phoneticPr fontId="3"/>
  </si>
  <si>
    <t>17電気機械</t>
  </si>
  <si>
    <t>17電気機械</t>
    <phoneticPr fontId="3"/>
  </si>
  <si>
    <t>18情報通信機器</t>
  </si>
  <si>
    <t>18情報通信機器</t>
    <phoneticPr fontId="3"/>
  </si>
  <si>
    <t>19輸送機械</t>
  </si>
  <si>
    <t>19輸送機械</t>
    <phoneticPr fontId="3"/>
  </si>
  <si>
    <t>20その他の製造工業製品</t>
    <rPh sb="4" eb="5">
      <t>タ</t>
    </rPh>
    <rPh sb="6" eb="10">
      <t>セイゾウコウギョウ</t>
    </rPh>
    <rPh sb="10" eb="12">
      <t>セイヒン</t>
    </rPh>
    <phoneticPr fontId="1"/>
  </si>
  <si>
    <t>21建設</t>
  </si>
  <si>
    <t>21建設</t>
    <phoneticPr fontId="3"/>
  </si>
  <si>
    <t>22電気・ガス・熱供給</t>
    <rPh sb="2" eb="4">
      <t>デンキ</t>
    </rPh>
    <phoneticPr fontId="1"/>
  </si>
  <si>
    <t>23水道</t>
    <phoneticPr fontId="3"/>
  </si>
  <si>
    <t>24廃棄物処理</t>
    <phoneticPr fontId="3"/>
  </si>
  <si>
    <t>25商業</t>
  </si>
  <si>
    <t>25商業</t>
    <phoneticPr fontId="3"/>
  </si>
  <si>
    <t>26金融・保険</t>
  </si>
  <si>
    <t>26金融・保険</t>
    <phoneticPr fontId="3"/>
  </si>
  <si>
    <t>27不動産</t>
  </si>
  <si>
    <t>27不動産</t>
    <phoneticPr fontId="3"/>
  </si>
  <si>
    <t>28運輸・郵便</t>
  </si>
  <si>
    <t>28運輸・郵便</t>
    <phoneticPr fontId="3"/>
  </si>
  <si>
    <t>29情報通信</t>
    <phoneticPr fontId="3"/>
  </si>
  <si>
    <t>30公務</t>
  </si>
  <si>
    <t>30公務</t>
    <phoneticPr fontId="3"/>
  </si>
  <si>
    <t>31教育・研究</t>
  </si>
  <si>
    <t>31教育・研究</t>
    <phoneticPr fontId="3"/>
  </si>
  <si>
    <t>32医療・福祉</t>
    <phoneticPr fontId="3"/>
  </si>
  <si>
    <t>33他に分類されない会員制団体</t>
  </si>
  <si>
    <t>33他に分類されない会員制団体</t>
    <phoneticPr fontId="3"/>
  </si>
  <si>
    <t>34対事業所サービス</t>
    <phoneticPr fontId="3"/>
  </si>
  <si>
    <t>35対個人サービス</t>
    <phoneticPr fontId="3"/>
  </si>
  <si>
    <t>36事務用品</t>
    <rPh sb="2" eb="4">
      <t>ジム</t>
    </rPh>
    <rPh sb="4" eb="6">
      <t>ヨウヒン</t>
    </rPh>
    <phoneticPr fontId="1"/>
  </si>
  <si>
    <t>37分類不明</t>
    <rPh sb="2" eb="4">
      <t>ブンルイ</t>
    </rPh>
    <rPh sb="4" eb="6">
      <t>フメイ</t>
    </rPh>
    <phoneticPr fontId="1"/>
  </si>
  <si>
    <t>38内生部門計</t>
    <phoneticPr fontId="3"/>
  </si>
  <si>
    <t>39家計外消費支出（行）</t>
    <phoneticPr fontId="3"/>
  </si>
  <si>
    <t>40雇用者所得</t>
    <rPh sb="2" eb="7">
      <t>コヨウシャショトク</t>
    </rPh>
    <phoneticPr fontId="1"/>
  </si>
  <si>
    <t>41営業余剰</t>
    <phoneticPr fontId="3"/>
  </si>
  <si>
    <t>42資本減耗引当</t>
    <phoneticPr fontId="3"/>
  </si>
  <si>
    <t>43間接税（関税・輸入品商品税を除く。）</t>
    <rPh sb="9" eb="11">
      <t>ユニュウ</t>
    </rPh>
    <rPh sb="11" eb="12">
      <t>ヒン</t>
    </rPh>
    <rPh sb="12" eb="14">
      <t>ショウヒン</t>
    </rPh>
    <rPh sb="14" eb="15">
      <t>ゼイ</t>
    </rPh>
    <phoneticPr fontId="1"/>
  </si>
  <si>
    <t>44（控除）経常補助金</t>
    <phoneticPr fontId="3"/>
  </si>
  <si>
    <t>51粗付加価値部門計</t>
    <phoneticPr fontId="3"/>
  </si>
  <si>
    <t>52県内生産額</t>
    <rPh sb="2" eb="3">
      <t>ケン</t>
    </rPh>
    <phoneticPr fontId="1"/>
  </si>
  <si>
    <t>45県内最終需要計</t>
    <rPh sb="2" eb="3">
      <t>ケン</t>
    </rPh>
    <phoneticPr fontId="3"/>
  </si>
  <si>
    <t>46県内需要合計</t>
    <rPh sb="2" eb="3">
      <t>ケン</t>
    </rPh>
    <phoneticPr fontId="3"/>
  </si>
  <si>
    <t>47移輸出</t>
    <rPh sb="2" eb="3">
      <t>イ</t>
    </rPh>
    <phoneticPr fontId="3"/>
  </si>
  <si>
    <t>48最終需要計</t>
    <phoneticPr fontId="3"/>
  </si>
  <si>
    <t>49需要合計</t>
    <phoneticPr fontId="3"/>
  </si>
  <si>
    <t>50（控除）移輸入</t>
    <phoneticPr fontId="3"/>
  </si>
  <si>
    <t>51最終需要部門計</t>
    <rPh sb="8" eb="9">
      <t>ケイ</t>
    </rPh>
    <phoneticPr fontId="3"/>
  </si>
  <si>
    <t>商業マージン率、運輸マージン率は、「令和2年（2020年）産業連関表」（総務省）から算出している。</t>
    <rPh sb="0" eb="2">
      <t>ショウギョウ</t>
    </rPh>
    <rPh sb="6" eb="7">
      <t>リツ</t>
    </rPh>
    <rPh sb="8" eb="10">
      <t>ウンユ</t>
    </rPh>
    <rPh sb="14" eb="15">
      <t>リツ</t>
    </rPh>
    <rPh sb="18" eb="20">
      <t>レイワ</t>
    </rPh>
    <rPh sb="42" eb="44">
      <t>サンシュツ</t>
    </rPh>
    <phoneticPr fontId="3"/>
  </si>
  <si>
    <t>なお、各マージン率の算出にあたっては、国内需要合計の値を用いている。</t>
    <rPh sb="3" eb="4">
      <t>カク</t>
    </rPh>
    <rPh sb="8" eb="9">
      <t>リツ</t>
    </rPh>
    <rPh sb="10" eb="12">
      <t>サンシュツ</t>
    </rPh>
    <rPh sb="19" eb="21">
      <t>コクナイ</t>
    </rPh>
    <rPh sb="21" eb="23">
      <t>ジュヨウ</t>
    </rPh>
    <rPh sb="23" eb="25">
      <t>ゴウケイ</t>
    </rPh>
    <rPh sb="26" eb="27">
      <t>アタイ</t>
    </rPh>
    <rPh sb="28" eb="29">
      <t>モチ</t>
    </rPh>
    <phoneticPr fontId="3"/>
  </si>
  <si>
    <r>
      <t>〔×　逆行列係数〔Ｉ－（Ｉ－Ｍ）Ａ〕</t>
    </r>
    <r>
      <rPr>
        <vertAlign val="superscript"/>
        <sz val="10"/>
        <rFont val="BIZ UDゴシック"/>
        <family val="3"/>
        <charset val="128"/>
      </rPr>
      <t>-1</t>
    </r>
    <r>
      <rPr>
        <sz val="10"/>
        <rFont val="BIZ UDゴシック"/>
        <family val="3"/>
        <charset val="128"/>
      </rPr>
      <t>〕</t>
    </r>
    <phoneticPr fontId="11"/>
  </si>
  <si>
    <t>総務省「家計調査」</t>
    <rPh sb="0" eb="3">
      <t>ソウムショウ</t>
    </rPh>
    <rPh sb="4" eb="6">
      <t>カケイ</t>
    </rPh>
    <rPh sb="6" eb="8">
      <t>チョウサ</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</si>
</sst>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0000"/>
    <numFmt numFmtId="177" formatCode="#,##0.0;[Red]\-#,##0.0"/>
    <numFmt numFmtId="178" formatCode="#,##0.0000;[Red]\-#,##0.0000"/>
    <numFmt numFmtId="179" formatCode="#,##0.000000;[Red]\-#,##0.000000"/>
    <numFmt numFmtId="180" formatCode="0.00_ "/>
    <numFmt numFmtId="181" formatCode="0.00_);[Red]\(0.00\)"/>
    <numFmt numFmtId="182" formatCode="0.000000_ ;[Red]\-0.000000\ "/>
    <numFmt numFmtId="183" formatCode="0_ ;[Red]\-0\ "/>
    <numFmt numFmtId="184" formatCode="#,##0_ ;[Red]\-#,##0\ "/>
    <numFmt numFmtId="185" formatCode="0.000000_ "/>
    <numFmt numFmtId="186" formatCode="#,##0.000000"/>
    <numFmt numFmtId="187" formatCode="#,##0.000_ ;[Red]\-#,##0.000\ "/>
    <numFmt numFmtId="188" formatCode="0.000"/>
    <numFmt numFmtId="189" formatCode="0.00000000"/>
    <numFmt numFmtId="190" formatCode="0.00000_ "/>
    <numFmt numFmtId="191" formatCode="0.0000000_ "/>
  </numFmts>
  <fonts count="45"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sz val="14"/>
      <name val="ＭＳ 明朝"/>
      <family val="1"/>
      <charset val="128"/>
    </font>
    <font>
      <sz val="11"/>
      <color indexed="11"/>
      <name val="ＭＳ Ｐゴシック"/>
      <family val="3"/>
      <charset val="128"/>
    </font>
    <font>
      <b/>
      <sz val="11"/>
      <name val="ＭＳ Ｐゴシック"/>
      <family val="3"/>
      <charset val="128"/>
    </font>
    <font>
      <sz val="6"/>
      <name val="ＭＳ ゴシック"/>
      <family val="3"/>
      <charset val="128"/>
    </font>
    <font>
      <u/>
      <sz val="11"/>
      <color indexed="12"/>
      <name val="ＭＳ Ｐゴシック"/>
      <family val="3"/>
      <charset val="128"/>
    </font>
    <font>
      <sz val="14"/>
      <name val="ＭＳ Ｐゴシック"/>
      <family val="3"/>
      <charset val="128"/>
    </font>
    <font>
      <sz val="6"/>
      <name val="ＭＳ 明朝"/>
      <family val="1"/>
      <charset val="128"/>
    </font>
    <font>
      <sz val="9"/>
      <color indexed="81"/>
      <name val="ＭＳ Ｐゴシック"/>
      <family val="3"/>
      <charset val="128"/>
    </font>
    <font>
      <sz val="11"/>
      <name val="BIZ UDゴシック"/>
      <family val="3"/>
      <charset val="128"/>
    </font>
    <font>
      <sz val="11"/>
      <name val="BIZ UD明朝 Medium"/>
      <family val="1"/>
      <charset val="128"/>
    </font>
    <font>
      <sz val="9"/>
      <name val="BIZ UD明朝 Medium"/>
      <family val="1"/>
      <charset val="128"/>
    </font>
    <font>
      <sz val="11"/>
      <name val="BIZ UDP明朝 Medium"/>
      <family val="1"/>
      <charset val="128"/>
    </font>
    <font>
      <vertAlign val="superscript"/>
      <sz val="11"/>
      <name val="BIZ UD明朝 Medium"/>
      <family val="1"/>
      <charset val="128"/>
    </font>
    <font>
      <sz val="14"/>
      <name val="BIZ UDゴシック"/>
      <family val="3"/>
      <charset val="128"/>
    </font>
    <font>
      <u/>
      <sz val="11"/>
      <color indexed="12"/>
      <name val="BIZ UDゴシック"/>
      <family val="3"/>
      <charset val="128"/>
    </font>
    <font>
      <b/>
      <sz val="11"/>
      <name val="BIZ UDゴシック"/>
      <family val="3"/>
      <charset val="128"/>
    </font>
    <font>
      <sz val="11"/>
      <color indexed="8"/>
      <name val="BIZ UDゴシック"/>
      <family val="3"/>
      <charset val="128"/>
    </font>
    <font>
      <sz val="11"/>
      <color indexed="11"/>
      <name val="BIZ UDゴシック"/>
      <family val="3"/>
      <charset val="128"/>
    </font>
    <font>
      <b/>
      <sz val="12"/>
      <name val="BIZ UDゴシック"/>
      <family val="3"/>
      <charset val="128"/>
    </font>
    <font>
      <sz val="12"/>
      <name val="BIZ UDゴシック"/>
      <family val="3"/>
      <charset val="128"/>
    </font>
    <font>
      <b/>
      <sz val="14"/>
      <name val="BIZ UDゴシック"/>
      <family val="3"/>
      <charset val="128"/>
    </font>
    <font>
      <b/>
      <sz val="11"/>
      <name val="BIZ UD明朝 Medium"/>
      <family val="1"/>
      <charset val="128"/>
    </font>
    <font>
      <sz val="10"/>
      <name val="BIZ UD明朝 Medium"/>
      <family val="1"/>
      <charset val="128"/>
    </font>
    <font>
      <sz val="11"/>
      <color rgb="FFFF0000"/>
      <name val="BIZ UD明朝 Medium"/>
      <family val="1"/>
      <charset val="128"/>
    </font>
    <font>
      <sz val="11"/>
      <color indexed="11"/>
      <name val="BIZ UD明朝 Medium"/>
      <family val="1"/>
      <charset val="128"/>
    </font>
    <font>
      <sz val="11"/>
      <color theme="0"/>
      <name val="BIZ UDゴシック"/>
      <family val="3"/>
      <charset val="128"/>
    </font>
    <font>
      <u/>
      <sz val="11"/>
      <color indexed="12"/>
      <name val="BIZ UD明朝 Medium"/>
      <family val="1"/>
      <charset val="128"/>
    </font>
    <font>
      <u/>
      <sz val="12"/>
      <color indexed="12"/>
      <name val="BIZ UDゴシック"/>
      <family val="3"/>
      <charset val="128"/>
    </font>
    <font>
      <sz val="10"/>
      <name val="BIZ UDゴシック"/>
      <family val="3"/>
      <charset val="128"/>
    </font>
    <font>
      <sz val="9"/>
      <name val="BIZ UDゴシック"/>
      <family val="3"/>
      <charset val="128"/>
    </font>
    <font>
      <sz val="11"/>
      <color indexed="10"/>
      <name val="BIZ UDゴシック"/>
      <family val="3"/>
      <charset val="128"/>
    </font>
    <font>
      <b/>
      <sz val="11"/>
      <color indexed="10"/>
      <name val="BIZ UDゴシック"/>
      <family val="3"/>
      <charset val="128"/>
    </font>
    <font>
      <sz val="11"/>
      <color indexed="12"/>
      <name val="BIZ UDゴシック"/>
      <family val="3"/>
      <charset val="128"/>
    </font>
    <font>
      <sz val="11"/>
      <color theme="1"/>
      <name val="BIZ UDゴシック"/>
      <family val="3"/>
      <charset val="128"/>
    </font>
    <font>
      <sz val="11"/>
      <color indexed="40"/>
      <name val="BIZ UDゴシック"/>
      <family val="3"/>
      <charset val="128"/>
    </font>
    <font>
      <sz val="10"/>
      <color theme="1"/>
      <name val="BIZ UDゴシック"/>
      <family val="3"/>
      <charset val="128"/>
    </font>
    <font>
      <sz val="11"/>
      <color rgb="FFFF0000"/>
      <name val="BIZ UDゴシック"/>
      <family val="3"/>
      <charset val="128"/>
    </font>
    <font>
      <b/>
      <u/>
      <sz val="10"/>
      <color indexed="12"/>
      <name val="BIZ UDゴシック"/>
      <family val="3"/>
      <charset val="128"/>
    </font>
    <font>
      <sz val="10"/>
      <color indexed="10"/>
      <name val="BIZ UDゴシック"/>
      <family val="3"/>
      <charset val="128"/>
    </font>
    <font>
      <vertAlign val="superscript"/>
      <sz val="10"/>
      <name val="BIZ UDゴシック"/>
      <family val="3"/>
      <charset val="128"/>
    </font>
  </fonts>
  <fills count="9">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99FF"/>
        <bgColor indexed="64"/>
      </patternFill>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10">
    <xf numFmtId="0" fontId="0" fillId="0" borderId="0"/>
    <xf numFmtId="0" fontId="9" fillId="0" borderId="0" applyNumberFormat="0" applyFill="0" applyBorder="0" applyAlignment="0" applyProtection="0">
      <alignment vertical="top"/>
      <protection locked="0"/>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alignment vertical="center"/>
    </xf>
    <xf numFmtId="0" fontId="5" fillId="0" borderId="0"/>
    <xf numFmtId="0" fontId="10" fillId="0" borderId="0"/>
    <xf numFmtId="38" fontId="1" fillId="0" borderId="0" applyFont="0" applyFill="0" applyBorder="0" applyAlignment="0" applyProtection="0"/>
    <xf numFmtId="38" fontId="1" fillId="0" borderId="0" applyFont="0" applyFill="0" applyBorder="0" applyAlignment="0" applyProtection="0">
      <alignment vertical="center"/>
    </xf>
    <xf numFmtId="0" fontId="1" fillId="0" borderId="0">
      <alignment vertical="center"/>
    </xf>
  </cellStyleXfs>
  <cellXfs count="231">
    <xf numFmtId="0" fontId="0" fillId="0" borderId="0" xfId="0"/>
    <xf numFmtId="38" fontId="0" fillId="0" borderId="0" xfId="2" applyFont="1"/>
    <xf numFmtId="38" fontId="0" fillId="0" borderId="0" xfId="0" applyNumberFormat="1"/>
    <xf numFmtId="38" fontId="1" fillId="0" borderId="0" xfId="2" applyFont="1"/>
    <xf numFmtId="38" fontId="4" fillId="0" borderId="0" xfId="2" applyFont="1"/>
    <xf numFmtId="38" fontId="4" fillId="0" borderId="0" xfId="0" applyNumberFormat="1" applyFont="1"/>
    <xf numFmtId="38" fontId="6" fillId="0" borderId="0" xfId="2" applyFont="1"/>
    <xf numFmtId="38" fontId="2" fillId="0" borderId="0" xfId="2"/>
    <xf numFmtId="38" fontId="0" fillId="0" borderId="0" xfId="2" applyFont="1" applyAlignment="1">
      <alignment horizontal="center"/>
    </xf>
    <xf numFmtId="176" fontId="0" fillId="0" borderId="0" xfId="0" applyNumberFormat="1"/>
    <xf numFmtId="38" fontId="1" fillId="0" borderId="0" xfId="2" applyFont="1" applyFill="1" applyBorder="1"/>
    <xf numFmtId="0" fontId="13" fillId="0" borderId="0" xfId="0" applyFont="1" applyAlignment="1">
      <alignment horizontal="center"/>
    </xf>
    <xf numFmtId="0" fontId="13" fillId="0" borderId="0" xfId="0" applyFont="1"/>
    <xf numFmtId="0" fontId="14" fillId="0" borderId="0" xfId="0" applyFont="1"/>
    <xf numFmtId="0" fontId="15" fillId="0" borderId="0" xfId="0" applyFont="1"/>
    <xf numFmtId="0" fontId="16" fillId="0" borderId="0" xfId="0" applyFont="1"/>
    <xf numFmtId="0" fontId="19" fillId="0" borderId="0" xfId="1" applyFont="1" applyAlignment="1" applyProtection="1"/>
    <xf numFmtId="0" fontId="13" fillId="6" borderId="16" xfId="0" applyFont="1" applyFill="1" applyBorder="1"/>
    <xf numFmtId="0" fontId="13" fillId="0" borderId="1" xfId="0" applyFont="1" applyBorder="1"/>
    <xf numFmtId="38" fontId="13" fillId="0" borderId="5" xfId="2" applyFont="1" applyFill="1" applyBorder="1"/>
    <xf numFmtId="38" fontId="13" fillId="0" borderId="0" xfId="2" applyFont="1"/>
    <xf numFmtId="38" fontId="13" fillId="0" borderId="1" xfId="2" applyFont="1" applyFill="1" applyBorder="1"/>
    <xf numFmtId="0" fontId="21" fillId="0" borderId="1" xfId="0" applyFont="1" applyBorder="1"/>
    <xf numFmtId="176" fontId="13" fillId="0" borderId="0" xfId="0" applyNumberFormat="1" applyFont="1"/>
    <xf numFmtId="38" fontId="22" fillId="0" borderId="0" xfId="2" applyFont="1"/>
    <xf numFmtId="38" fontId="20" fillId="0" borderId="0" xfId="2" applyFont="1"/>
    <xf numFmtId="38" fontId="13" fillId="6" borderId="16" xfId="2" applyFont="1" applyFill="1" applyBorder="1" applyAlignment="1">
      <alignment horizontal="center"/>
    </xf>
    <xf numFmtId="0" fontId="23" fillId="0" borderId="0" xfId="0" applyFont="1"/>
    <xf numFmtId="0" fontId="24" fillId="0" borderId="0" xfId="0" applyFont="1"/>
    <xf numFmtId="0" fontId="18" fillId="0" borderId="0" xfId="0" applyFont="1"/>
    <xf numFmtId="38" fontId="23" fillId="0" borderId="0" xfId="2" applyFont="1"/>
    <xf numFmtId="38" fontId="14" fillId="0" borderId="0" xfId="2" applyFont="1" applyAlignment="1">
      <alignment horizontal="left" indent="1"/>
    </xf>
    <xf numFmtId="38" fontId="26" fillId="0" borderId="0" xfId="2" applyFont="1"/>
    <xf numFmtId="38" fontId="14" fillId="0" borderId="0" xfId="2" applyFont="1" applyAlignment="1">
      <alignment horizontal="center"/>
    </xf>
    <xf numFmtId="38" fontId="14" fillId="0" borderId="0" xfId="2" applyFont="1" applyBorder="1" applyAlignment="1">
      <alignment horizontal="center"/>
    </xf>
    <xf numFmtId="38" fontId="28" fillId="0" borderId="0" xfId="2" applyFont="1" applyAlignment="1">
      <alignment horizontal="left" indent="1"/>
    </xf>
    <xf numFmtId="38" fontId="27" fillId="0" borderId="0" xfId="2" applyFont="1" applyAlignment="1">
      <alignment horizontal="left" indent="1"/>
    </xf>
    <xf numFmtId="38" fontId="14" fillId="0" borderId="0" xfId="2" applyFont="1"/>
    <xf numFmtId="38" fontId="29" fillId="0" borderId="0" xfId="2" applyFont="1"/>
    <xf numFmtId="0" fontId="25" fillId="0" borderId="0" xfId="0" applyFont="1" applyAlignment="1">
      <alignment horizontal="right" vertical="center"/>
    </xf>
    <xf numFmtId="0" fontId="25" fillId="6" borderId="0" xfId="0" applyFont="1" applyFill="1" applyAlignment="1">
      <alignment vertical="center"/>
    </xf>
    <xf numFmtId="0" fontId="20" fillId="6" borderId="0" xfId="0" applyFont="1" applyFill="1"/>
    <xf numFmtId="0" fontId="7" fillId="6" borderId="0" xfId="0" applyFont="1" applyFill="1"/>
    <xf numFmtId="0" fontId="23" fillId="0" borderId="0" xfId="0" applyFont="1" applyAlignment="1">
      <alignment horizontal="left"/>
    </xf>
    <xf numFmtId="0" fontId="13" fillId="0" borderId="2" xfId="0" applyFont="1" applyBorder="1"/>
    <xf numFmtId="0" fontId="13" fillId="0" borderId="1" xfId="0" applyFont="1" applyBorder="1" applyAlignment="1">
      <alignment horizontal="center"/>
    </xf>
    <xf numFmtId="38" fontId="13" fillId="2" borderId="1" xfId="2" applyFont="1" applyFill="1" applyBorder="1"/>
    <xf numFmtId="177" fontId="13" fillId="2" borderId="1" xfId="2" applyNumberFormat="1" applyFont="1" applyFill="1" applyBorder="1"/>
    <xf numFmtId="0" fontId="13" fillId="0" borderId="1" xfId="0" applyFont="1" applyBorder="1" applyAlignment="1">
      <alignment shrinkToFit="1"/>
    </xf>
    <xf numFmtId="38" fontId="13" fillId="0" borderId="1" xfId="2" applyFont="1" applyBorder="1"/>
    <xf numFmtId="38" fontId="30" fillId="0" borderId="0" xfId="2" applyFont="1" applyBorder="1" applyAlignment="1">
      <alignment horizontal="center"/>
    </xf>
    <xf numFmtId="0" fontId="14" fillId="0" borderId="0" xfId="0" applyFont="1" applyAlignment="1">
      <alignment horizontal="left" indent="1"/>
    </xf>
    <xf numFmtId="38" fontId="31" fillId="0" borderId="0" xfId="1" applyNumberFormat="1" applyFont="1" applyAlignment="1" applyProtection="1"/>
    <xf numFmtId="0" fontId="27" fillId="0" borderId="0" xfId="0" applyFont="1" applyAlignment="1">
      <alignment horizontal="left" indent="1"/>
    </xf>
    <xf numFmtId="38" fontId="32" fillId="0" borderId="0" xfId="1" applyNumberFormat="1" applyFont="1" applyAlignment="1" applyProtection="1"/>
    <xf numFmtId="0" fontId="33" fillId="0" borderId="0" xfId="0" applyFont="1" applyAlignment="1">
      <alignment vertical="center"/>
    </xf>
    <xf numFmtId="0" fontId="34" fillId="7" borderId="3" xfId="0" applyFont="1" applyFill="1" applyBorder="1" applyAlignment="1">
      <alignment horizontal="center"/>
    </xf>
    <xf numFmtId="0" fontId="13" fillId="7" borderId="7" xfId="0" applyFont="1" applyFill="1" applyBorder="1" applyAlignment="1">
      <alignment horizontal="center"/>
    </xf>
    <xf numFmtId="0" fontId="13" fillId="7" borderId="5" xfId="0" applyFont="1" applyFill="1" applyBorder="1"/>
    <xf numFmtId="0" fontId="34" fillId="5" borderId="3" xfId="0" applyFont="1" applyFill="1" applyBorder="1" applyAlignment="1">
      <alignment horizontal="center"/>
    </xf>
    <xf numFmtId="0" fontId="34" fillId="6" borderId="3" xfId="0" applyFont="1" applyFill="1" applyBorder="1" applyAlignment="1">
      <alignment horizontal="center" shrinkToFit="1"/>
    </xf>
    <xf numFmtId="0" fontId="13" fillId="7" borderId="5" xfId="0" applyFont="1" applyFill="1" applyBorder="1" applyAlignment="1">
      <alignment horizontal="center"/>
    </xf>
    <xf numFmtId="0" fontId="34" fillId="0" borderId="0" xfId="0" applyFont="1" applyAlignment="1">
      <alignment horizontal="center"/>
    </xf>
    <xf numFmtId="0" fontId="13" fillId="5" borderId="5" xfId="0" applyFont="1" applyFill="1" applyBorder="1" applyAlignment="1">
      <alignment horizontal="center"/>
    </xf>
    <xf numFmtId="0" fontId="13" fillId="6" borderId="5" xfId="0" applyFont="1" applyFill="1" applyBorder="1" applyAlignment="1">
      <alignment horizontal="center"/>
    </xf>
    <xf numFmtId="0" fontId="13" fillId="5" borderId="3" xfId="0" applyFont="1" applyFill="1" applyBorder="1" applyAlignment="1">
      <alignment horizontal="center"/>
    </xf>
    <xf numFmtId="0" fontId="13" fillId="0" borderId="0" xfId="0" quotePrefix="1" applyFont="1"/>
    <xf numFmtId="0" fontId="13" fillId="6" borderId="7" xfId="0" applyFont="1" applyFill="1" applyBorder="1" applyAlignment="1">
      <alignment horizontal="center"/>
    </xf>
    <xf numFmtId="0" fontId="13" fillId="0" borderId="0" xfId="0" applyFont="1" applyAlignment="1">
      <alignment vertical="center"/>
    </xf>
    <xf numFmtId="0" fontId="13" fillId="0" borderId="3" xfId="0" applyFont="1" applyBorder="1"/>
    <xf numFmtId="0" fontId="33" fillId="0" borderId="4" xfId="0" applyFont="1" applyBorder="1"/>
    <xf numFmtId="0" fontId="13" fillId="0" borderId="4" xfId="0" applyFont="1" applyBorder="1"/>
    <xf numFmtId="0" fontId="13" fillId="0" borderId="9" xfId="0" applyFont="1" applyBorder="1"/>
    <xf numFmtId="0" fontId="33" fillId="0" borderId="9" xfId="0" applyFont="1" applyBorder="1"/>
    <xf numFmtId="0" fontId="33" fillId="0" borderId="15" xfId="0" applyFont="1" applyBorder="1"/>
    <xf numFmtId="0" fontId="13" fillId="0" borderId="12" xfId="0" applyFont="1" applyBorder="1"/>
    <xf numFmtId="0" fontId="13" fillId="0" borderId="15" xfId="0" applyFont="1" applyBorder="1"/>
    <xf numFmtId="0" fontId="13" fillId="0" borderId="5" xfId="0" applyFont="1" applyBorder="1"/>
    <xf numFmtId="0" fontId="33" fillId="4" borderId="12" xfId="0" applyFont="1" applyFill="1" applyBorder="1"/>
    <xf numFmtId="38" fontId="13" fillId="0" borderId="3" xfId="2" applyFont="1" applyBorder="1"/>
    <xf numFmtId="0" fontId="33" fillId="4" borderId="6" xfId="0" applyFont="1" applyFill="1" applyBorder="1"/>
    <xf numFmtId="38" fontId="13" fillId="0" borderId="7" xfId="2" applyFont="1" applyBorder="1"/>
    <xf numFmtId="0" fontId="33" fillId="4" borderId="13" xfId="0" applyFont="1" applyFill="1" applyBorder="1"/>
    <xf numFmtId="38" fontId="13" fillId="0" borderId="5" xfId="2" applyFont="1" applyBorder="1"/>
    <xf numFmtId="0" fontId="23" fillId="0" borderId="0" xfId="0" applyFont="1" applyAlignment="1">
      <alignment vertical="center"/>
    </xf>
    <xf numFmtId="187" fontId="13" fillId="0" borderId="3" xfId="0" applyNumberFormat="1" applyFont="1" applyBorder="1"/>
    <xf numFmtId="187" fontId="13" fillId="0" borderId="7" xfId="0" applyNumberFormat="1" applyFont="1" applyBorder="1"/>
    <xf numFmtId="187" fontId="13" fillId="0" borderId="5" xfId="0" applyNumberFormat="1" applyFont="1" applyBorder="1"/>
    <xf numFmtId="187" fontId="13" fillId="4" borderId="3" xfId="2" applyNumberFormat="1" applyFont="1" applyFill="1" applyBorder="1"/>
    <xf numFmtId="187" fontId="13" fillId="4" borderId="7" xfId="2" applyNumberFormat="1" applyFont="1" applyFill="1" applyBorder="1"/>
    <xf numFmtId="187" fontId="13" fillId="4" borderId="5" xfId="2" applyNumberFormat="1" applyFont="1" applyFill="1" applyBorder="1"/>
    <xf numFmtId="188" fontId="13" fillId="0" borderId="1" xfId="0" applyNumberFormat="1" applyFont="1" applyBorder="1"/>
    <xf numFmtId="0" fontId="13" fillId="0" borderId="0" xfId="4" applyFont="1">
      <alignment vertical="center"/>
    </xf>
    <xf numFmtId="0" fontId="13" fillId="0" borderId="2" xfId="4" applyFont="1" applyBorder="1" applyAlignment="1"/>
    <xf numFmtId="0" fontId="13" fillId="0" borderId="1" xfId="4" applyFont="1" applyBorder="1" applyAlignment="1"/>
    <xf numFmtId="0" fontId="13" fillId="0" borderId="1" xfId="4" applyFont="1" applyBorder="1" applyAlignment="1">
      <alignment horizontal="right"/>
    </xf>
    <xf numFmtId="0" fontId="13" fillId="0" borderId="0" xfId="4" applyFont="1" applyAlignment="1">
      <alignment horizontal="center" vertical="center"/>
    </xf>
    <xf numFmtId="0" fontId="13" fillId="0" borderId="0" xfId="4" applyFont="1" applyAlignment="1">
      <alignment horizontal="centerContinuous" vertical="center"/>
    </xf>
    <xf numFmtId="0" fontId="13" fillId="0" borderId="1" xfId="4" applyFont="1" applyBorder="1" applyAlignment="1">
      <alignment vertical="center"/>
    </xf>
    <xf numFmtId="0" fontId="13" fillId="0" borderId="1" xfId="0" applyFont="1" applyBorder="1" applyAlignment="1">
      <alignment vertical="center"/>
    </xf>
    <xf numFmtId="38" fontId="13" fillId="2" borderId="1" xfId="3" applyFont="1" applyFill="1" applyBorder="1" applyAlignment="1">
      <alignment vertical="center"/>
    </xf>
    <xf numFmtId="0" fontId="13" fillId="0" borderId="0" xfId="4" applyFont="1" applyAlignment="1">
      <alignment vertical="center"/>
    </xf>
    <xf numFmtId="38" fontId="13" fillId="5" borderId="1" xfId="3" applyFont="1" applyFill="1" applyBorder="1" applyAlignment="1">
      <alignment vertical="center"/>
    </xf>
    <xf numFmtId="0" fontId="13" fillId="0" borderId="1" xfId="0" applyFont="1" applyBorder="1" applyAlignment="1">
      <alignment vertical="center" shrinkToFit="1"/>
    </xf>
    <xf numFmtId="38" fontId="13" fillId="0" borderId="0" xfId="4" applyNumberFormat="1" applyFont="1" applyAlignment="1">
      <alignment vertical="center"/>
    </xf>
    <xf numFmtId="189" fontId="13" fillId="5" borderId="1" xfId="3" applyNumberFormat="1" applyFont="1" applyFill="1" applyBorder="1" applyAlignment="1">
      <alignment vertical="center"/>
    </xf>
    <xf numFmtId="0" fontId="35" fillId="0" borderId="0" xfId="0" applyFont="1"/>
    <xf numFmtId="0" fontId="35" fillId="0" borderId="0" xfId="0" applyFont="1" applyAlignment="1">
      <alignment vertical="center"/>
    </xf>
    <xf numFmtId="0" fontId="36" fillId="6" borderId="0" xfId="0" applyFont="1" applyFill="1" applyAlignment="1">
      <alignment horizontal="right" vertical="center"/>
    </xf>
    <xf numFmtId="38" fontId="37" fillId="0" borderId="0" xfId="2" applyFont="1" applyAlignment="1">
      <alignment vertical="center"/>
    </xf>
    <xf numFmtId="38" fontId="35" fillId="0" borderId="0" xfId="2" applyFont="1" applyAlignment="1">
      <alignment vertical="center"/>
    </xf>
    <xf numFmtId="182" fontId="13" fillId="0" borderId="0" xfId="0" applyNumberFormat="1" applyFont="1"/>
    <xf numFmtId="183" fontId="13" fillId="0" borderId="0" xfId="0" applyNumberFormat="1" applyFont="1"/>
    <xf numFmtId="182" fontId="13" fillId="0" borderId="0" xfId="0" applyNumberFormat="1" applyFont="1" applyAlignment="1">
      <alignment vertical="center"/>
    </xf>
    <xf numFmtId="183" fontId="13" fillId="0" borderId="0" xfId="0" applyNumberFormat="1" applyFont="1" applyAlignment="1">
      <alignment vertical="center"/>
    </xf>
    <xf numFmtId="0" fontId="37" fillId="0" borderId="0" xfId="0" applyFont="1"/>
    <xf numFmtId="0" fontId="38" fillId="0" borderId="0" xfId="0" applyFont="1"/>
    <xf numFmtId="0" fontId="37" fillId="0" borderId="0" xfId="0" applyFont="1" applyAlignment="1">
      <alignment vertical="center"/>
    </xf>
    <xf numFmtId="0" fontId="38" fillId="0" borderId="0" xfId="5" applyFont="1" applyAlignment="1">
      <alignment horizontal="center" vertical="center"/>
    </xf>
    <xf numFmtId="0" fontId="38" fillId="0" borderId="0" xfId="0" applyFont="1" applyAlignment="1">
      <alignment vertical="center"/>
    </xf>
    <xf numFmtId="0" fontId="37" fillId="0" borderId="0" xfId="0" applyFont="1" applyAlignment="1">
      <alignment horizontal="center" vertical="center"/>
    </xf>
    <xf numFmtId="0" fontId="39" fillId="0" borderId="0" xfId="0" applyFont="1" applyAlignment="1">
      <alignment vertical="center"/>
    </xf>
    <xf numFmtId="38" fontId="38" fillId="0" borderId="0" xfId="2" applyFont="1" applyAlignment="1">
      <alignment vertical="center"/>
    </xf>
    <xf numFmtId="176" fontId="38" fillId="0" borderId="0" xfId="0" applyNumberFormat="1" applyFont="1" applyAlignment="1">
      <alignment vertical="center"/>
    </xf>
    <xf numFmtId="179" fontId="38" fillId="0" borderId="0" xfId="2" applyNumberFormat="1" applyFont="1" applyAlignment="1">
      <alignment vertical="center"/>
    </xf>
    <xf numFmtId="38" fontId="38" fillId="2" borderId="0" xfId="2" applyFont="1" applyFill="1" applyBorder="1" applyAlignment="1">
      <alignment vertical="center"/>
    </xf>
    <xf numFmtId="186" fontId="38" fillId="0" borderId="0" xfId="0" applyNumberFormat="1" applyFont="1" applyAlignment="1">
      <alignment vertical="center"/>
    </xf>
    <xf numFmtId="185" fontId="38" fillId="0" borderId="0" xfId="0" applyNumberFormat="1" applyFont="1" applyAlignment="1">
      <alignment vertical="center"/>
    </xf>
    <xf numFmtId="38" fontId="38" fillId="0" borderId="0" xfId="0" applyNumberFormat="1" applyFont="1" applyAlignment="1">
      <alignment vertical="center"/>
    </xf>
    <xf numFmtId="185" fontId="40" fillId="0" borderId="0" xfId="0" quotePrefix="1" applyNumberFormat="1" applyFont="1" applyAlignment="1">
      <alignment vertical="center"/>
    </xf>
    <xf numFmtId="190" fontId="38" fillId="0" borderId="0" xfId="0" applyNumberFormat="1" applyFont="1" applyAlignment="1">
      <alignment vertical="center"/>
    </xf>
    <xf numFmtId="38" fontId="13" fillId="2" borderId="0" xfId="2" applyFont="1" applyFill="1"/>
    <xf numFmtId="38" fontId="13" fillId="0" borderId="0" xfId="2" applyFont="1" applyFill="1"/>
    <xf numFmtId="38" fontId="13" fillId="0" borderId="0" xfId="0" applyNumberFormat="1" applyFont="1"/>
    <xf numFmtId="38" fontId="35" fillId="0" borderId="0" xfId="2" applyFont="1" applyFill="1"/>
    <xf numFmtId="38" fontId="35" fillId="0" borderId="0" xfId="0" applyNumberFormat="1" applyFont="1"/>
    <xf numFmtId="0" fontId="21" fillId="0" borderId="0" xfId="0" applyFont="1"/>
    <xf numFmtId="38" fontId="13" fillId="6" borderId="0" xfId="2" applyFont="1" applyFill="1"/>
    <xf numFmtId="38" fontId="41" fillId="0" borderId="0" xfId="0" applyNumberFormat="1" applyFont="1"/>
    <xf numFmtId="38" fontId="13" fillId="0" borderId="0" xfId="2" applyFont="1" applyFill="1" applyAlignment="1">
      <alignment horizontal="right"/>
    </xf>
    <xf numFmtId="38" fontId="13" fillId="0" borderId="0" xfId="2" applyFont="1" applyAlignment="1">
      <alignment horizontal="right"/>
    </xf>
    <xf numFmtId="0" fontId="33" fillId="0" borderId="0" xfId="0" applyFont="1"/>
    <xf numFmtId="38" fontId="33" fillId="0" borderId="0" xfId="0" applyNumberFormat="1" applyFont="1"/>
    <xf numFmtId="0" fontId="33" fillId="0" borderId="0" xfId="0" applyFont="1" applyAlignment="1">
      <alignment horizontal="left" vertical="center"/>
    </xf>
    <xf numFmtId="0" fontId="33" fillId="0" borderId="0" xfId="0" applyFont="1" applyAlignment="1">
      <alignment horizontal="center" vertical="center"/>
    </xf>
    <xf numFmtId="0" fontId="13" fillId="0" borderId="2" xfId="0" applyFont="1" applyBorder="1" applyAlignment="1">
      <alignment vertical="center"/>
    </xf>
    <xf numFmtId="0" fontId="13" fillId="0" borderId="10" xfId="0" applyFont="1" applyBorder="1" applyAlignment="1">
      <alignment vertical="center"/>
    </xf>
    <xf numFmtId="0" fontId="13" fillId="0" borderId="1" xfId="0" applyFont="1" applyBorder="1" applyAlignment="1">
      <alignment horizontal="center" vertical="center"/>
    </xf>
    <xf numFmtId="0" fontId="13" fillId="0" borderId="1" xfId="0" applyFont="1" applyBorder="1" applyAlignment="1">
      <alignment horizontal="center" vertical="center" shrinkToFit="1"/>
    </xf>
    <xf numFmtId="0" fontId="13" fillId="0" borderId="12" xfId="0" applyFont="1" applyBorder="1" applyAlignment="1">
      <alignment vertical="center"/>
    </xf>
    <xf numFmtId="38" fontId="13" fillId="0" borderId="1" xfId="2" applyFont="1" applyBorder="1" applyAlignment="1">
      <alignment vertical="center"/>
    </xf>
    <xf numFmtId="0" fontId="13" fillId="0" borderId="7" xfId="0" applyFont="1" applyBorder="1" applyAlignment="1">
      <alignment vertical="center"/>
    </xf>
    <xf numFmtId="0" fontId="13" fillId="0" borderId="5" xfId="0" applyFont="1" applyBorder="1" applyAlignment="1">
      <alignment vertical="center"/>
    </xf>
    <xf numFmtId="0" fontId="33" fillId="0" borderId="0" xfId="0" applyFont="1" applyAlignment="1">
      <alignment horizontal="right" vertical="center"/>
    </xf>
    <xf numFmtId="38" fontId="33" fillId="0" borderId="0" xfId="2" applyFont="1" applyBorder="1" applyAlignment="1">
      <alignment vertical="center"/>
    </xf>
    <xf numFmtId="38" fontId="33" fillId="0" borderId="0" xfId="0" applyNumberFormat="1" applyFont="1" applyAlignment="1">
      <alignment vertical="center"/>
    </xf>
    <xf numFmtId="38" fontId="33" fillId="0" borderId="0" xfId="2" applyFont="1" applyFill="1" applyBorder="1" applyAlignment="1">
      <alignment vertical="center"/>
    </xf>
    <xf numFmtId="40" fontId="33" fillId="0" borderId="0" xfId="2" applyNumberFormat="1" applyFont="1" applyFill="1" applyBorder="1" applyAlignment="1">
      <alignment vertical="center"/>
    </xf>
    <xf numFmtId="0" fontId="42" fillId="0" borderId="0" xfId="1" applyFont="1" applyAlignment="1" applyProtection="1"/>
    <xf numFmtId="0" fontId="33" fillId="0" borderId="2" xfId="0" applyFont="1" applyBorder="1"/>
    <xf numFmtId="0" fontId="33" fillId="0" borderId="9" xfId="0" applyFont="1" applyBorder="1" applyAlignment="1">
      <alignment horizontal="left" vertical="center"/>
    </xf>
    <xf numFmtId="177" fontId="33" fillId="0" borderId="9" xfId="0" applyNumberFormat="1" applyFont="1" applyBorder="1" applyAlignment="1">
      <alignment vertical="center"/>
    </xf>
    <xf numFmtId="0" fontId="33" fillId="0" borderId="9" xfId="0" applyFont="1" applyBorder="1" applyAlignment="1">
      <alignment vertical="center"/>
    </xf>
    <xf numFmtId="0" fontId="33" fillId="0" borderId="10" xfId="0" applyFont="1" applyBorder="1"/>
    <xf numFmtId="0" fontId="43" fillId="0" borderId="0" xfId="0" applyFont="1"/>
    <xf numFmtId="177" fontId="43" fillId="0" borderId="0" xfId="2" applyNumberFormat="1" applyFont="1" applyBorder="1"/>
    <xf numFmtId="38" fontId="43" fillId="0" borderId="0" xfId="2" applyFont="1" applyBorder="1"/>
    <xf numFmtId="0" fontId="33" fillId="0" borderId="2" xfId="0" applyFont="1" applyBorder="1" applyAlignment="1">
      <alignment horizontal="center" vertical="center"/>
    </xf>
    <xf numFmtId="0" fontId="33" fillId="0" borderId="9" xfId="0" applyFont="1" applyBorder="1" applyAlignment="1">
      <alignment horizontal="center" vertical="center"/>
    </xf>
    <xf numFmtId="177" fontId="33" fillId="0" borderId="9" xfId="0" applyNumberFormat="1" applyFont="1" applyBorder="1" applyAlignment="1">
      <alignment horizontal="right" vertical="center"/>
    </xf>
    <xf numFmtId="0" fontId="33" fillId="0" borderId="11" xfId="0" applyFont="1" applyBorder="1"/>
    <xf numFmtId="0" fontId="33" fillId="0" borderId="12" xfId="0" applyFont="1" applyBorder="1"/>
    <xf numFmtId="0" fontId="33" fillId="0" borderId="4" xfId="0" applyFont="1" applyBorder="1" applyAlignment="1">
      <alignment horizontal="left" vertical="top"/>
    </xf>
    <xf numFmtId="0" fontId="33" fillId="0" borderId="2" xfId="0" applyFont="1" applyBorder="1" applyAlignment="1">
      <alignment horizontal="left" vertical="center"/>
    </xf>
    <xf numFmtId="0" fontId="33" fillId="0" borderId="10" xfId="0" applyFont="1" applyBorder="1" applyAlignment="1">
      <alignment horizontal="left" vertical="center"/>
    </xf>
    <xf numFmtId="0" fontId="33" fillId="0" borderId="13" xfId="0" applyFont="1" applyBorder="1"/>
    <xf numFmtId="0" fontId="33" fillId="0" borderId="11" xfId="0" applyFont="1" applyBorder="1" applyAlignment="1">
      <alignment horizontal="left" vertical="center"/>
    </xf>
    <xf numFmtId="0" fontId="33" fillId="0" borderId="11" xfId="0" applyFont="1" applyBorder="1" applyAlignment="1">
      <alignment horizontal="center"/>
    </xf>
    <xf numFmtId="177" fontId="33" fillId="0" borderId="11" xfId="0" applyNumberFormat="1" applyFont="1" applyBorder="1" applyAlignment="1">
      <alignment horizontal="right" vertical="center"/>
    </xf>
    <xf numFmtId="0" fontId="33" fillId="0" borderId="13" xfId="0" applyFont="1" applyBorder="1" applyAlignment="1">
      <alignment vertical="center"/>
    </xf>
    <xf numFmtId="0" fontId="33" fillId="0" borderId="14" xfId="0" applyFont="1" applyBorder="1"/>
    <xf numFmtId="38" fontId="33" fillId="0" borderId="0" xfId="0" applyNumberFormat="1" applyFont="1" applyAlignment="1">
      <alignment horizontal="right" vertical="center"/>
    </xf>
    <xf numFmtId="38" fontId="33" fillId="0" borderId="9" xfId="0" applyNumberFormat="1" applyFont="1" applyBorder="1" applyAlignment="1">
      <alignment horizontal="center" vertical="center"/>
    </xf>
    <xf numFmtId="0" fontId="33" fillId="0" borderId="10" xfId="0" applyFont="1" applyBorder="1" applyAlignment="1">
      <alignment horizontal="center" vertical="center"/>
    </xf>
    <xf numFmtId="38" fontId="33" fillId="0" borderId="0" xfId="0" applyNumberFormat="1" applyFont="1" applyAlignment="1">
      <alignment horizontal="center" vertical="center"/>
    </xf>
    <xf numFmtId="38" fontId="33" fillId="0" borderId="9" xfId="0" applyNumberFormat="1" applyFont="1" applyBorder="1" applyAlignment="1">
      <alignment horizontal="left" vertical="center"/>
    </xf>
    <xf numFmtId="38" fontId="33" fillId="0" borderId="0" xfId="0" applyNumberFormat="1" applyFont="1" applyAlignment="1">
      <alignment horizontal="left" vertical="center"/>
    </xf>
    <xf numFmtId="0" fontId="33" fillId="0" borderId="2" xfId="0" applyFont="1" applyBorder="1" applyAlignment="1">
      <alignment vertical="center"/>
    </xf>
    <xf numFmtId="0" fontId="33" fillId="0" borderId="13" xfId="0" applyFont="1" applyBorder="1" applyAlignment="1">
      <alignment horizontal="left" vertical="center"/>
    </xf>
    <xf numFmtId="38" fontId="33" fillId="0" borderId="11" xfId="0" applyNumberFormat="1" applyFont="1" applyBorder="1" applyAlignment="1">
      <alignment horizontal="left" vertical="center"/>
    </xf>
    <xf numFmtId="0" fontId="33" fillId="0" borderId="11" xfId="0" applyFont="1" applyBorder="1" applyAlignment="1">
      <alignment horizontal="center" vertical="center"/>
    </xf>
    <xf numFmtId="40" fontId="43" fillId="0" borderId="0" xfId="2" applyNumberFormat="1" applyFont="1" applyBorder="1"/>
    <xf numFmtId="178" fontId="43" fillId="0" borderId="0" xfId="2" applyNumberFormat="1" applyFont="1" applyBorder="1"/>
    <xf numFmtId="0" fontId="33" fillId="0" borderId="4" xfId="0" applyFont="1" applyBorder="1" applyAlignment="1">
      <alignment vertical="center"/>
    </xf>
    <xf numFmtId="0" fontId="33" fillId="0" borderId="12" xfId="0" applyFont="1" applyBorder="1" applyAlignment="1">
      <alignment vertical="center"/>
    </xf>
    <xf numFmtId="177" fontId="33" fillId="0" borderId="11" xfId="0" applyNumberFormat="1" applyFont="1" applyBorder="1" applyAlignment="1">
      <alignment vertical="center"/>
    </xf>
    <xf numFmtId="0" fontId="33" fillId="0" borderId="11" xfId="0" applyFont="1" applyBorder="1" applyAlignment="1">
      <alignment vertical="center"/>
    </xf>
    <xf numFmtId="177" fontId="33" fillId="0" borderId="0" xfId="0" applyNumberFormat="1" applyFont="1"/>
    <xf numFmtId="0" fontId="33" fillId="0" borderId="0" xfId="0" applyFont="1" applyAlignment="1">
      <alignment vertical="center" shrinkToFit="1"/>
    </xf>
    <xf numFmtId="40" fontId="33" fillId="0" borderId="0" xfId="0" applyNumberFormat="1" applyFont="1"/>
    <xf numFmtId="180" fontId="33" fillId="0" borderId="0" xfId="0" applyNumberFormat="1" applyFont="1"/>
    <xf numFmtId="0" fontId="13" fillId="0" borderId="6" xfId="0" applyFont="1" applyBorder="1" applyAlignment="1">
      <alignment vertical="center"/>
    </xf>
    <xf numFmtId="0" fontId="13" fillId="0" borderId="0" xfId="0" applyFont="1" applyBorder="1"/>
    <xf numFmtId="191" fontId="13" fillId="0" borderId="0" xfId="0" applyNumberFormat="1" applyFont="1" applyAlignment="1">
      <alignment vertical="center"/>
    </xf>
    <xf numFmtId="38" fontId="13" fillId="8" borderId="1" xfId="3" applyFont="1" applyFill="1" applyBorder="1" applyAlignment="1">
      <alignment vertical="center"/>
    </xf>
    <xf numFmtId="184" fontId="13" fillId="4" borderId="8" xfId="7" applyNumberFormat="1" applyFont="1" applyFill="1" applyBorder="1"/>
    <xf numFmtId="184" fontId="13" fillId="4" borderId="7" xfId="0" applyNumberFormat="1" applyFont="1" applyFill="1" applyBorder="1"/>
    <xf numFmtId="184" fontId="13" fillId="4" borderId="7" xfId="7" applyNumberFormat="1" applyFont="1" applyFill="1" applyBorder="1"/>
    <xf numFmtId="184" fontId="13" fillId="4" borderId="8" xfId="0" applyNumberFormat="1" applyFont="1" applyFill="1" applyBorder="1"/>
    <xf numFmtId="184" fontId="13" fillId="4" borderId="14" xfId="0" applyNumberFormat="1" applyFont="1" applyFill="1" applyBorder="1"/>
    <xf numFmtId="184" fontId="13" fillId="4" borderId="5" xfId="0" applyNumberFormat="1" applyFont="1" applyFill="1" applyBorder="1"/>
    <xf numFmtId="184" fontId="13" fillId="4" borderId="15" xfId="7" applyNumberFormat="1" applyFont="1" applyFill="1" applyBorder="1"/>
    <xf numFmtId="184" fontId="13" fillId="4" borderId="3" xfId="0" applyNumberFormat="1" applyFont="1" applyFill="1" applyBorder="1"/>
    <xf numFmtId="184" fontId="13" fillId="4" borderId="3" xfId="7" applyNumberFormat="1" applyFont="1" applyFill="1" applyBorder="1"/>
    <xf numFmtId="0" fontId="18" fillId="0" borderId="0" xfId="0" applyFont="1" applyAlignment="1">
      <alignment horizontal="center"/>
    </xf>
    <xf numFmtId="0" fontId="14" fillId="0" borderId="12" xfId="0" applyFont="1" applyBorder="1" applyAlignment="1">
      <alignment horizontal="center"/>
    </xf>
    <xf numFmtId="0" fontId="14" fillId="0" borderId="4" xfId="0" applyFont="1" applyBorder="1" applyAlignment="1">
      <alignment horizontal="center"/>
    </xf>
    <xf numFmtId="0" fontId="14" fillId="0" borderId="15" xfId="0" applyFont="1" applyBorder="1" applyAlignment="1">
      <alignment horizontal="center"/>
    </xf>
    <xf numFmtId="0" fontId="14" fillId="0" borderId="6" xfId="0" applyFont="1" applyBorder="1" applyAlignment="1">
      <alignment horizontal="center"/>
    </xf>
    <xf numFmtId="0" fontId="14" fillId="0" borderId="0" xfId="0" applyFont="1" applyAlignment="1">
      <alignment horizontal="center"/>
    </xf>
    <xf numFmtId="0" fontId="14" fillId="0" borderId="8" xfId="0" applyFont="1" applyBorder="1" applyAlignment="1">
      <alignment horizontal="center"/>
    </xf>
    <xf numFmtId="0" fontId="14" fillId="0" borderId="13" xfId="0" applyFont="1" applyBorder="1" applyAlignment="1">
      <alignment horizontal="center"/>
    </xf>
    <xf numFmtId="0" fontId="14" fillId="0" borderId="11" xfId="0" applyFont="1" applyBorder="1" applyAlignment="1">
      <alignment horizontal="center"/>
    </xf>
    <xf numFmtId="0" fontId="14" fillId="0" borderId="14" xfId="0" applyFont="1" applyBorder="1" applyAlignment="1">
      <alignment horizontal="center"/>
    </xf>
    <xf numFmtId="0" fontId="33" fillId="3" borderId="0" xfId="0" applyFont="1" applyFill="1" applyAlignment="1">
      <alignment horizontal="center" vertical="center" textRotation="255"/>
    </xf>
    <xf numFmtId="0" fontId="33" fillId="3" borderId="0" xfId="0" applyFont="1" applyFill="1" applyAlignment="1">
      <alignment vertical="center" textRotation="255"/>
    </xf>
    <xf numFmtId="0" fontId="33" fillId="0" borderId="2" xfId="0" applyFont="1" applyBorder="1" applyAlignment="1">
      <alignment horizontal="center" vertical="center"/>
    </xf>
    <xf numFmtId="0" fontId="33" fillId="0" borderId="9" xfId="0" applyFont="1" applyBorder="1" applyAlignment="1">
      <alignment horizontal="center" vertical="center"/>
    </xf>
    <xf numFmtId="0" fontId="33" fillId="0" borderId="10" xfId="0" applyFont="1" applyBorder="1" applyAlignment="1">
      <alignment horizontal="center" vertical="center"/>
    </xf>
    <xf numFmtId="181" fontId="43" fillId="0" borderId="11" xfId="0" applyNumberFormat="1" applyFont="1" applyBorder="1" applyAlignment="1">
      <alignment vertical="center"/>
    </xf>
    <xf numFmtId="181" fontId="43" fillId="0" borderId="11" xfId="0" applyNumberFormat="1" applyFont="1" applyBorder="1" applyAlignment="1"/>
  </cellXfs>
  <cellStyles count="10">
    <cellStyle name="ハイパーリンク" xfId="1" builtinId="8"/>
    <cellStyle name="桁区切り" xfId="2" builtinId="6"/>
    <cellStyle name="桁区切り 2" xfId="3" xr:uid="{00000000-0005-0000-0000-000002000000}"/>
    <cellStyle name="桁区切り 2 2" xfId="8" xr:uid="{DDB37897-9098-40E3-896A-88163B7D697A}"/>
    <cellStyle name="桁区切り 3" xfId="7" xr:uid="{653E7E18-F6F2-40F3-823A-450092ED3DB4}"/>
    <cellStyle name="標準" xfId="0" builtinId="0"/>
    <cellStyle name="標準 2" xfId="4" xr:uid="{00000000-0005-0000-0000-000004000000}"/>
    <cellStyle name="標準 2 2" xfId="9" xr:uid="{C9552354-3FC7-402C-AF37-0C9FC95E1D52}"/>
    <cellStyle name="標準_Sheet1" xfId="5" xr:uid="{00000000-0005-0000-0000-000005000000}"/>
    <cellStyle name="未定義"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133350</xdr:colOff>
      <xdr:row>23</xdr:row>
      <xdr:rowOff>238125</xdr:rowOff>
    </xdr:from>
    <xdr:to>
      <xdr:col>7</xdr:col>
      <xdr:colOff>133350</xdr:colOff>
      <xdr:row>26</xdr:row>
      <xdr:rowOff>28575</xdr:rowOff>
    </xdr:to>
    <xdr:sp macro="" textlink="">
      <xdr:nvSpPr>
        <xdr:cNvPr id="22448" name="Line 1">
          <a:extLst>
            <a:ext uri="{FF2B5EF4-FFF2-40B4-BE49-F238E27FC236}">
              <a16:creationId xmlns:a16="http://schemas.microsoft.com/office/drawing/2014/main" id="{00000000-0008-0000-0300-0000B0570000}"/>
            </a:ext>
          </a:extLst>
        </xdr:cNvPr>
        <xdr:cNvSpPr>
          <a:spLocks noChangeShapeType="1"/>
        </xdr:cNvSpPr>
      </xdr:nvSpPr>
      <xdr:spPr bwMode="auto">
        <a:xfrm>
          <a:off x="2476500" y="4114800"/>
          <a:ext cx="0"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142875</xdr:colOff>
      <xdr:row>26</xdr:row>
      <xdr:rowOff>28575</xdr:rowOff>
    </xdr:from>
    <xdr:to>
      <xdr:col>19</xdr:col>
      <xdr:colOff>142875</xdr:colOff>
      <xdr:row>26</xdr:row>
      <xdr:rowOff>28575</xdr:rowOff>
    </xdr:to>
    <xdr:sp macro="" textlink="">
      <xdr:nvSpPr>
        <xdr:cNvPr id="22449" name="Line 2">
          <a:extLst>
            <a:ext uri="{FF2B5EF4-FFF2-40B4-BE49-F238E27FC236}">
              <a16:creationId xmlns:a16="http://schemas.microsoft.com/office/drawing/2014/main" id="{00000000-0008-0000-0300-0000B1570000}"/>
            </a:ext>
          </a:extLst>
        </xdr:cNvPr>
        <xdr:cNvSpPr>
          <a:spLocks noChangeShapeType="1"/>
        </xdr:cNvSpPr>
      </xdr:nvSpPr>
      <xdr:spPr bwMode="auto">
        <a:xfrm>
          <a:off x="2486025" y="4486275"/>
          <a:ext cx="4400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180975</xdr:colOff>
      <xdr:row>26</xdr:row>
      <xdr:rowOff>38100</xdr:rowOff>
    </xdr:from>
    <xdr:to>
      <xdr:col>12</xdr:col>
      <xdr:colOff>180975</xdr:colOff>
      <xdr:row>28</xdr:row>
      <xdr:rowOff>9525</xdr:rowOff>
    </xdr:to>
    <xdr:sp macro="" textlink="">
      <xdr:nvSpPr>
        <xdr:cNvPr id="22450" name="Line 3">
          <a:extLst>
            <a:ext uri="{FF2B5EF4-FFF2-40B4-BE49-F238E27FC236}">
              <a16:creationId xmlns:a16="http://schemas.microsoft.com/office/drawing/2014/main" id="{00000000-0008-0000-0300-0000B2570000}"/>
            </a:ext>
          </a:extLst>
        </xdr:cNvPr>
        <xdr:cNvSpPr>
          <a:spLocks noChangeShapeType="1"/>
        </xdr:cNvSpPr>
      </xdr:nvSpPr>
      <xdr:spPr bwMode="auto">
        <a:xfrm>
          <a:off x="4495800" y="4495800"/>
          <a:ext cx="0" cy="3143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28575</xdr:colOff>
      <xdr:row>33</xdr:row>
      <xdr:rowOff>0</xdr:rowOff>
    </xdr:from>
    <xdr:to>
      <xdr:col>11</xdr:col>
      <xdr:colOff>314325</xdr:colOff>
      <xdr:row>33</xdr:row>
      <xdr:rowOff>0</xdr:rowOff>
    </xdr:to>
    <xdr:sp macro="" textlink="">
      <xdr:nvSpPr>
        <xdr:cNvPr id="22451" name="Line 4">
          <a:extLst>
            <a:ext uri="{FF2B5EF4-FFF2-40B4-BE49-F238E27FC236}">
              <a16:creationId xmlns:a16="http://schemas.microsoft.com/office/drawing/2014/main" id="{00000000-0008-0000-0300-0000B3570000}"/>
            </a:ext>
          </a:extLst>
        </xdr:cNvPr>
        <xdr:cNvSpPr>
          <a:spLocks noChangeShapeType="1"/>
        </xdr:cNvSpPr>
      </xdr:nvSpPr>
      <xdr:spPr bwMode="auto">
        <a:xfrm flipH="1">
          <a:off x="3124200" y="5657850"/>
          <a:ext cx="10382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200025</xdr:colOff>
      <xdr:row>7</xdr:row>
      <xdr:rowOff>28575</xdr:rowOff>
    </xdr:from>
    <xdr:to>
      <xdr:col>4</xdr:col>
      <xdr:colOff>200025</xdr:colOff>
      <xdr:row>9</xdr:row>
      <xdr:rowOff>161925</xdr:rowOff>
    </xdr:to>
    <xdr:sp macro="" textlink="">
      <xdr:nvSpPr>
        <xdr:cNvPr id="22452" name="Line 5">
          <a:extLst>
            <a:ext uri="{FF2B5EF4-FFF2-40B4-BE49-F238E27FC236}">
              <a16:creationId xmlns:a16="http://schemas.microsoft.com/office/drawing/2014/main" id="{00000000-0008-0000-0300-0000B4570000}"/>
            </a:ext>
          </a:extLst>
        </xdr:cNvPr>
        <xdr:cNvSpPr>
          <a:spLocks noChangeShapeType="1"/>
        </xdr:cNvSpPr>
      </xdr:nvSpPr>
      <xdr:spPr bwMode="auto">
        <a:xfrm>
          <a:off x="1381125" y="1228725"/>
          <a:ext cx="0" cy="4762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209550</xdr:colOff>
      <xdr:row>12</xdr:row>
      <xdr:rowOff>38100</xdr:rowOff>
    </xdr:from>
    <xdr:to>
      <xdr:col>4</xdr:col>
      <xdr:colOff>209550</xdr:colOff>
      <xdr:row>15</xdr:row>
      <xdr:rowOff>9525</xdr:rowOff>
    </xdr:to>
    <xdr:sp macro="" textlink="">
      <xdr:nvSpPr>
        <xdr:cNvPr id="22453" name="Line 6">
          <a:extLst>
            <a:ext uri="{FF2B5EF4-FFF2-40B4-BE49-F238E27FC236}">
              <a16:creationId xmlns:a16="http://schemas.microsoft.com/office/drawing/2014/main" id="{00000000-0008-0000-0300-0000B5570000}"/>
            </a:ext>
          </a:extLst>
        </xdr:cNvPr>
        <xdr:cNvSpPr>
          <a:spLocks noChangeShapeType="1"/>
        </xdr:cNvSpPr>
      </xdr:nvSpPr>
      <xdr:spPr bwMode="auto">
        <a:xfrm>
          <a:off x="1390650" y="2095500"/>
          <a:ext cx="0" cy="4857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209550</xdr:colOff>
      <xdr:row>16</xdr:row>
      <xdr:rowOff>19050</xdr:rowOff>
    </xdr:from>
    <xdr:to>
      <xdr:col>4</xdr:col>
      <xdr:colOff>209550</xdr:colOff>
      <xdr:row>19</xdr:row>
      <xdr:rowOff>0</xdr:rowOff>
    </xdr:to>
    <xdr:sp macro="" textlink="">
      <xdr:nvSpPr>
        <xdr:cNvPr id="22454" name="Line 7">
          <a:extLst>
            <a:ext uri="{FF2B5EF4-FFF2-40B4-BE49-F238E27FC236}">
              <a16:creationId xmlns:a16="http://schemas.microsoft.com/office/drawing/2014/main" id="{00000000-0008-0000-0300-0000B6570000}"/>
            </a:ext>
          </a:extLst>
        </xdr:cNvPr>
        <xdr:cNvSpPr>
          <a:spLocks noChangeShapeType="1"/>
        </xdr:cNvSpPr>
      </xdr:nvSpPr>
      <xdr:spPr bwMode="auto">
        <a:xfrm>
          <a:off x="1390650" y="2762250"/>
          <a:ext cx="0" cy="495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209550</xdr:colOff>
      <xdr:row>20</xdr:row>
      <xdr:rowOff>9525</xdr:rowOff>
    </xdr:from>
    <xdr:to>
      <xdr:col>4</xdr:col>
      <xdr:colOff>209550</xdr:colOff>
      <xdr:row>23</xdr:row>
      <xdr:rowOff>0</xdr:rowOff>
    </xdr:to>
    <xdr:sp macro="" textlink="">
      <xdr:nvSpPr>
        <xdr:cNvPr id="22455" name="Line 8">
          <a:extLst>
            <a:ext uri="{FF2B5EF4-FFF2-40B4-BE49-F238E27FC236}">
              <a16:creationId xmlns:a16="http://schemas.microsoft.com/office/drawing/2014/main" id="{00000000-0008-0000-0300-0000B7570000}"/>
            </a:ext>
          </a:extLst>
        </xdr:cNvPr>
        <xdr:cNvSpPr>
          <a:spLocks noChangeShapeType="1"/>
        </xdr:cNvSpPr>
      </xdr:nvSpPr>
      <xdr:spPr bwMode="auto">
        <a:xfrm>
          <a:off x="1390650" y="3438525"/>
          <a:ext cx="0" cy="5048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171450</xdr:colOff>
      <xdr:row>38</xdr:row>
      <xdr:rowOff>19050</xdr:rowOff>
    </xdr:from>
    <xdr:to>
      <xdr:col>4</xdr:col>
      <xdr:colOff>171450</xdr:colOff>
      <xdr:row>41</xdr:row>
      <xdr:rowOff>0</xdr:rowOff>
    </xdr:to>
    <xdr:sp macro="" textlink="">
      <xdr:nvSpPr>
        <xdr:cNvPr id="22456" name="Line 9">
          <a:extLst>
            <a:ext uri="{FF2B5EF4-FFF2-40B4-BE49-F238E27FC236}">
              <a16:creationId xmlns:a16="http://schemas.microsoft.com/office/drawing/2014/main" id="{00000000-0008-0000-0300-0000B8570000}"/>
            </a:ext>
          </a:extLst>
        </xdr:cNvPr>
        <xdr:cNvSpPr>
          <a:spLocks noChangeShapeType="1"/>
        </xdr:cNvSpPr>
      </xdr:nvSpPr>
      <xdr:spPr bwMode="auto">
        <a:xfrm>
          <a:off x="1352550" y="6534150"/>
          <a:ext cx="0" cy="495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152400</xdr:colOff>
      <xdr:row>29</xdr:row>
      <xdr:rowOff>9525</xdr:rowOff>
    </xdr:from>
    <xdr:to>
      <xdr:col>15</xdr:col>
      <xdr:colOff>152400</xdr:colOff>
      <xdr:row>32</xdr:row>
      <xdr:rowOff>19050</xdr:rowOff>
    </xdr:to>
    <xdr:sp macro="" textlink="">
      <xdr:nvSpPr>
        <xdr:cNvPr id="22457" name="Line 10">
          <a:extLst>
            <a:ext uri="{FF2B5EF4-FFF2-40B4-BE49-F238E27FC236}">
              <a16:creationId xmlns:a16="http://schemas.microsoft.com/office/drawing/2014/main" id="{00000000-0008-0000-0300-0000B9570000}"/>
            </a:ext>
          </a:extLst>
        </xdr:cNvPr>
        <xdr:cNvSpPr>
          <a:spLocks noChangeShapeType="1"/>
        </xdr:cNvSpPr>
      </xdr:nvSpPr>
      <xdr:spPr bwMode="auto">
        <a:xfrm>
          <a:off x="5438775" y="4981575"/>
          <a:ext cx="0" cy="5238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142875</xdr:colOff>
      <xdr:row>10</xdr:row>
      <xdr:rowOff>228600</xdr:rowOff>
    </xdr:from>
    <xdr:to>
      <xdr:col>19</xdr:col>
      <xdr:colOff>142875</xdr:colOff>
      <xdr:row>26</xdr:row>
      <xdr:rowOff>38100</xdr:rowOff>
    </xdr:to>
    <xdr:sp macro="" textlink="">
      <xdr:nvSpPr>
        <xdr:cNvPr id="22458" name="Line 11">
          <a:extLst>
            <a:ext uri="{FF2B5EF4-FFF2-40B4-BE49-F238E27FC236}">
              <a16:creationId xmlns:a16="http://schemas.microsoft.com/office/drawing/2014/main" id="{00000000-0008-0000-0300-0000BA570000}"/>
            </a:ext>
          </a:extLst>
        </xdr:cNvPr>
        <xdr:cNvSpPr>
          <a:spLocks noChangeShapeType="1"/>
        </xdr:cNvSpPr>
      </xdr:nvSpPr>
      <xdr:spPr bwMode="auto">
        <a:xfrm>
          <a:off x="6886575" y="1885950"/>
          <a:ext cx="0" cy="2609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152400</xdr:colOff>
      <xdr:row>34</xdr:row>
      <xdr:rowOff>0</xdr:rowOff>
    </xdr:from>
    <xdr:to>
      <xdr:col>4</xdr:col>
      <xdr:colOff>152400</xdr:colOff>
      <xdr:row>36</xdr:row>
      <xdr:rowOff>152400</xdr:rowOff>
    </xdr:to>
    <xdr:sp macro="" textlink="">
      <xdr:nvSpPr>
        <xdr:cNvPr id="22459" name="Line 12">
          <a:extLst>
            <a:ext uri="{FF2B5EF4-FFF2-40B4-BE49-F238E27FC236}">
              <a16:creationId xmlns:a16="http://schemas.microsoft.com/office/drawing/2014/main" id="{00000000-0008-0000-0300-0000BB570000}"/>
            </a:ext>
          </a:extLst>
        </xdr:cNvPr>
        <xdr:cNvSpPr>
          <a:spLocks noChangeShapeType="1"/>
        </xdr:cNvSpPr>
      </xdr:nvSpPr>
      <xdr:spPr bwMode="auto">
        <a:xfrm>
          <a:off x="1333500" y="5829300"/>
          <a:ext cx="0" cy="495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14</xdr:col>
      <xdr:colOff>0</xdr:colOff>
      <xdr:row>19</xdr:row>
      <xdr:rowOff>123825</xdr:rowOff>
    </xdr:from>
    <xdr:to>
      <xdr:col>14</xdr:col>
      <xdr:colOff>76200</xdr:colOff>
      <xdr:row>20</xdr:row>
      <xdr:rowOff>133350</xdr:rowOff>
    </xdr:to>
    <xdr:sp macro="" textlink="">
      <xdr:nvSpPr>
        <xdr:cNvPr id="22460" name="Text Box 13">
          <a:extLst>
            <a:ext uri="{FF2B5EF4-FFF2-40B4-BE49-F238E27FC236}">
              <a16:creationId xmlns:a16="http://schemas.microsoft.com/office/drawing/2014/main" id="{00000000-0008-0000-0300-0000BC570000}"/>
            </a:ext>
          </a:extLst>
        </xdr:cNvPr>
        <xdr:cNvSpPr txBox="1">
          <a:spLocks noChangeArrowheads="1"/>
        </xdr:cNvSpPr>
      </xdr:nvSpPr>
      <xdr:spPr bwMode="auto">
        <a:xfrm>
          <a:off x="4886325" y="338137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9</xdr:col>
      <xdr:colOff>285750</xdr:colOff>
      <xdr:row>3</xdr:row>
      <xdr:rowOff>28575</xdr:rowOff>
    </xdr:from>
    <xdr:to>
      <xdr:col>9</xdr:col>
      <xdr:colOff>285750</xdr:colOff>
      <xdr:row>5</xdr:row>
      <xdr:rowOff>142875</xdr:rowOff>
    </xdr:to>
    <xdr:sp macro="" textlink="">
      <xdr:nvSpPr>
        <xdr:cNvPr id="22461" name="Line 14">
          <a:extLst>
            <a:ext uri="{FF2B5EF4-FFF2-40B4-BE49-F238E27FC236}">
              <a16:creationId xmlns:a16="http://schemas.microsoft.com/office/drawing/2014/main" id="{00000000-0008-0000-0300-0000BD570000}"/>
            </a:ext>
          </a:extLst>
        </xdr:cNvPr>
        <xdr:cNvSpPr>
          <a:spLocks noChangeShapeType="1"/>
        </xdr:cNvSpPr>
      </xdr:nvSpPr>
      <xdr:spPr bwMode="auto">
        <a:xfrm>
          <a:off x="3381375" y="542925"/>
          <a:ext cx="0" cy="4572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200025</xdr:colOff>
      <xdr:row>7</xdr:row>
      <xdr:rowOff>28575</xdr:rowOff>
    </xdr:from>
    <xdr:to>
      <xdr:col>12</xdr:col>
      <xdr:colOff>200025</xdr:colOff>
      <xdr:row>9</xdr:row>
      <xdr:rowOff>161925</xdr:rowOff>
    </xdr:to>
    <xdr:sp macro="" textlink="">
      <xdr:nvSpPr>
        <xdr:cNvPr id="22462" name="Line 15">
          <a:extLst>
            <a:ext uri="{FF2B5EF4-FFF2-40B4-BE49-F238E27FC236}">
              <a16:creationId xmlns:a16="http://schemas.microsoft.com/office/drawing/2014/main" id="{00000000-0008-0000-0300-0000BE570000}"/>
            </a:ext>
          </a:extLst>
        </xdr:cNvPr>
        <xdr:cNvSpPr>
          <a:spLocks noChangeShapeType="1"/>
        </xdr:cNvSpPr>
      </xdr:nvSpPr>
      <xdr:spPr bwMode="auto">
        <a:xfrm>
          <a:off x="4514850" y="1228725"/>
          <a:ext cx="0" cy="4762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23</xdr:row>
      <xdr:rowOff>238125</xdr:rowOff>
    </xdr:from>
    <xdr:to>
      <xdr:col>0</xdr:col>
      <xdr:colOff>0</xdr:colOff>
      <xdr:row>26</xdr:row>
      <xdr:rowOff>28575</xdr:rowOff>
    </xdr:to>
    <xdr:sp macro="" textlink="">
      <xdr:nvSpPr>
        <xdr:cNvPr id="21124" name="Line 1">
          <a:extLst>
            <a:ext uri="{FF2B5EF4-FFF2-40B4-BE49-F238E27FC236}">
              <a16:creationId xmlns:a16="http://schemas.microsoft.com/office/drawing/2014/main" id="{00000000-0008-0000-0400-000084520000}"/>
            </a:ext>
          </a:extLst>
        </xdr:cNvPr>
        <xdr:cNvSpPr>
          <a:spLocks noChangeShapeType="1"/>
        </xdr:cNvSpPr>
      </xdr:nvSpPr>
      <xdr:spPr bwMode="auto">
        <a:xfrm>
          <a:off x="0" y="4114800"/>
          <a:ext cx="0"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26</xdr:row>
      <xdr:rowOff>28575</xdr:rowOff>
    </xdr:from>
    <xdr:to>
      <xdr:col>0</xdr:col>
      <xdr:colOff>0</xdr:colOff>
      <xdr:row>26</xdr:row>
      <xdr:rowOff>28575</xdr:rowOff>
    </xdr:to>
    <xdr:sp macro="" textlink="">
      <xdr:nvSpPr>
        <xdr:cNvPr id="21125" name="Line 2">
          <a:extLst>
            <a:ext uri="{FF2B5EF4-FFF2-40B4-BE49-F238E27FC236}">
              <a16:creationId xmlns:a16="http://schemas.microsoft.com/office/drawing/2014/main" id="{00000000-0008-0000-0400-000085520000}"/>
            </a:ext>
          </a:extLst>
        </xdr:cNvPr>
        <xdr:cNvSpPr>
          <a:spLocks noChangeShapeType="1"/>
        </xdr:cNvSpPr>
      </xdr:nvSpPr>
      <xdr:spPr bwMode="auto">
        <a:xfrm>
          <a:off x="0" y="4486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0</xdr:col>
      <xdr:colOff>0</xdr:colOff>
      <xdr:row>33</xdr:row>
      <xdr:rowOff>0</xdr:rowOff>
    </xdr:to>
    <xdr:sp macro="" textlink="">
      <xdr:nvSpPr>
        <xdr:cNvPr id="21126" name="Line 4">
          <a:extLst>
            <a:ext uri="{FF2B5EF4-FFF2-40B4-BE49-F238E27FC236}">
              <a16:creationId xmlns:a16="http://schemas.microsoft.com/office/drawing/2014/main" id="{00000000-0008-0000-0400-000086520000}"/>
            </a:ext>
          </a:extLst>
        </xdr:cNvPr>
        <xdr:cNvSpPr>
          <a:spLocks noChangeShapeType="1"/>
        </xdr:cNvSpPr>
      </xdr:nvSpPr>
      <xdr:spPr bwMode="auto">
        <a:xfrm flipH="1">
          <a:off x="0" y="565785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10</xdr:row>
      <xdr:rowOff>228600</xdr:rowOff>
    </xdr:from>
    <xdr:to>
      <xdr:col>0</xdr:col>
      <xdr:colOff>0</xdr:colOff>
      <xdr:row>26</xdr:row>
      <xdr:rowOff>38100</xdr:rowOff>
    </xdr:to>
    <xdr:sp macro="" textlink="">
      <xdr:nvSpPr>
        <xdr:cNvPr id="21127" name="Line 11">
          <a:extLst>
            <a:ext uri="{FF2B5EF4-FFF2-40B4-BE49-F238E27FC236}">
              <a16:creationId xmlns:a16="http://schemas.microsoft.com/office/drawing/2014/main" id="{00000000-0008-0000-0400-000087520000}"/>
            </a:ext>
          </a:extLst>
        </xdr:cNvPr>
        <xdr:cNvSpPr>
          <a:spLocks noChangeShapeType="1"/>
        </xdr:cNvSpPr>
      </xdr:nvSpPr>
      <xdr:spPr bwMode="auto">
        <a:xfrm>
          <a:off x="0" y="1885950"/>
          <a:ext cx="0" cy="2609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0</xdr:colOff>
      <xdr:row>19</xdr:row>
      <xdr:rowOff>123825</xdr:rowOff>
    </xdr:from>
    <xdr:to>
      <xdr:col>1</xdr:col>
      <xdr:colOff>76200</xdr:colOff>
      <xdr:row>20</xdr:row>
      <xdr:rowOff>129540</xdr:rowOff>
    </xdr:to>
    <xdr:sp macro="" textlink="">
      <xdr:nvSpPr>
        <xdr:cNvPr id="21128" name="Text Box 13">
          <a:extLst>
            <a:ext uri="{FF2B5EF4-FFF2-40B4-BE49-F238E27FC236}">
              <a16:creationId xmlns:a16="http://schemas.microsoft.com/office/drawing/2014/main" id="{00000000-0008-0000-0400-000088520000}"/>
            </a:ext>
          </a:extLst>
        </xdr:cNvPr>
        <xdr:cNvSpPr txBox="1">
          <a:spLocks noChangeArrowheads="1"/>
        </xdr:cNvSpPr>
      </xdr:nvSpPr>
      <xdr:spPr bwMode="auto">
        <a:xfrm>
          <a:off x="1409700" y="338137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6</xdr:row>
      <xdr:rowOff>66675</xdr:rowOff>
    </xdr:from>
    <xdr:to>
      <xdr:col>0</xdr:col>
      <xdr:colOff>0</xdr:colOff>
      <xdr:row>12</xdr:row>
      <xdr:rowOff>47625</xdr:rowOff>
    </xdr:to>
    <xdr:sp macro="" textlink="">
      <xdr:nvSpPr>
        <xdr:cNvPr id="21129" name="AutoShape 14">
          <a:extLst>
            <a:ext uri="{FF2B5EF4-FFF2-40B4-BE49-F238E27FC236}">
              <a16:creationId xmlns:a16="http://schemas.microsoft.com/office/drawing/2014/main" id="{00000000-0008-0000-0400-000089520000}"/>
            </a:ext>
          </a:extLst>
        </xdr:cNvPr>
        <xdr:cNvSpPr>
          <a:spLocks/>
        </xdr:cNvSpPr>
      </xdr:nvSpPr>
      <xdr:spPr bwMode="auto">
        <a:xfrm>
          <a:off x="0" y="1095375"/>
          <a:ext cx="0" cy="100965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15</xdr:row>
      <xdr:rowOff>66675</xdr:rowOff>
    </xdr:from>
    <xdr:to>
      <xdr:col>0</xdr:col>
      <xdr:colOff>0</xdr:colOff>
      <xdr:row>24</xdr:row>
      <xdr:rowOff>304800</xdr:rowOff>
    </xdr:to>
    <xdr:sp macro="" textlink="">
      <xdr:nvSpPr>
        <xdr:cNvPr id="21130" name="AutoShape 15">
          <a:extLst>
            <a:ext uri="{FF2B5EF4-FFF2-40B4-BE49-F238E27FC236}">
              <a16:creationId xmlns:a16="http://schemas.microsoft.com/office/drawing/2014/main" id="{00000000-0008-0000-0400-00008A520000}"/>
            </a:ext>
          </a:extLst>
        </xdr:cNvPr>
        <xdr:cNvSpPr>
          <a:spLocks/>
        </xdr:cNvSpPr>
      </xdr:nvSpPr>
      <xdr:spPr bwMode="auto">
        <a:xfrm>
          <a:off x="0" y="2638425"/>
          <a:ext cx="0" cy="1647825"/>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19</xdr:row>
      <xdr:rowOff>123825</xdr:rowOff>
    </xdr:from>
    <xdr:to>
      <xdr:col>0</xdr:col>
      <xdr:colOff>76200</xdr:colOff>
      <xdr:row>20</xdr:row>
      <xdr:rowOff>129540</xdr:rowOff>
    </xdr:to>
    <xdr:sp macro="" textlink="">
      <xdr:nvSpPr>
        <xdr:cNvPr id="21132" name="Text Box 44">
          <a:extLst>
            <a:ext uri="{FF2B5EF4-FFF2-40B4-BE49-F238E27FC236}">
              <a16:creationId xmlns:a16="http://schemas.microsoft.com/office/drawing/2014/main" id="{00000000-0008-0000-0400-00008C520000}"/>
            </a:ext>
          </a:extLst>
        </xdr:cNvPr>
        <xdr:cNvSpPr txBox="1">
          <a:spLocks noChangeArrowheads="1"/>
        </xdr:cNvSpPr>
      </xdr:nvSpPr>
      <xdr:spPr bwMode="auto">
        <a:xfrm>
          <a:off x="0" y="338137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182880</xdr:colOff>
          <xdr:row>0</xdr:row>
          <xdr:rowOff>0</xdr:rowOff>
        </xdr:from>
        <xdr:to>
          <xdr:col>3</xdr:col>
          <xdr:colOff>106680</xdr:colOff>
          <xdr:row>1</xdr:row>
          <xdr:rowOff>45720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8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200025</xdr:colOff>
      <xdr:row>19</xdr:row>
      <xdr:rowOff>152400</xdr:rowOff>
    </xdr:from>
    <xdr:to>
      <xdr:col>4</xdr:col>
      <xdr:colOff>542925</xdr:colOff>
      <xdr:row>22</xdr:row>
      <xdr:rowOff>133350</xdr:rowOff>
    </xdr:to>
    <xdr:sp macro="" textlink="">
      <xdr:nvSpPr>
        <xdr:cNvPr id="2" name="右矢印 1">
          <a:extLst>
            <a:ext uri="{FF2B5EF4-FFF2-40B4-BE49-F238E27FC236}">
              <a16:creationId xmlns:a16="http://schemas.microsoft.com/office/drawing/2014/main" id="{00000000-0008-0000-0A00-000002000000}"/>
            </a:ext>
          </a:extLst>
        </xdr:cNvPr>
        <xdr:cNvSpPr/>
      </xdr:nvSpPr>
      <xdr:spPr>
        <a:xfrm>
          <a:off x="4276725" y="3409950"/>
          <a:ext cx="342900" cy="495300"/>
        </a:xfrm>
        <a:prstGeom prst="rightArrow">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endParaRPr lang="ja-JP" altLang="en-US"/>
        </a:p>
      </xdr:txBody>
    </xdr:sp>
    <xdr:clientData/>
  </xdr:twoCellAnchor>
  <xdr:twoCellAnchor>
    <xdr:from>
      <xdr:col>9</xdr:col>
      <xdr:colOff>219075</xdr:colOff>
      <xdr:row>19</xdr:row>
      <xdr:rowOff>142875</xdr:rowOff>
    </xdr:from>
    <xdr:to>
      <xdr:col>9</xdr:col>
      <xdr:colOff>561975</xdr:colOff>
      <xdr:row>22</xdr:row>
      <xdr:rowOff>123825</xdr:rowOff>
    </xdr:to>
    <xdr:sp macro="" textlink="">
      <xdr:nvSpPr>
        <xdr:cNvPr id="3" name="右矢印 2">
          <a:extLst>
            <a:ext uri="{FF2B5EF4-FFF2-40B4-BE49-F238E27FC236}">
              <a16:creationId xmlns:a16="http://schemas.microsoft.com/office/drawing/2014/main" id="{00000000-0008-0000-0A00-000003000000}"/>
            </a:ext>
          </a:extLst>
        </xdr:cNvPr>
        <xdr:cNvSpPr/>
      </xdr:nvSpPr>
      <xdr:spPr>
        <a:xfrm>
          <a:off x="7286625" y="3400425"/>
          <a:ext cx="342900" cy="495300"/>
        </a:xfrm>
        <a:prstGeom prst="rightArrow">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285750</xdr:colOff>
      <xdr:row>17</xdr:row>
      <xdr:rowOff>9525</xdr:rowOff>
    </xdr:from>
    <xdr:to>
      <xdr:col>8</xdr:col>
      <xdr:colOff>523875</xdr:colOff>
      <xdr:row>24</xdr:row>
      <xdr:rowOff>161925</xdr:rowOff>
    </xdr:to>
    <xdr:sp macro="" textlink="">
      <xdr:nvSpPr>
        <xdr:cNvPr id="23754" name="右中かっこ 1">
          <a:extLst>
            <a:ext uri="{FF2B5EF4-FFF2-40B4-BE49-F238E27FC236}">
              <a16:creationId xmlns:a16="http://schemas.microsoft.com/office/drawing/2014/main" id="{00000000-0008-0000-0B00-0000CA5C0000}"/>
            </a:ext>
          </a:extLst>
        </xdr:cNvPr>
        <xdr:cNvSpPr>
          <a:spLocks/>
        </xdr:cNvSpPr>
      </xdr:nvSpPr>
      <xdr:spPr bwMode="auto">
        <a:xfrm>
          <a:off x="5410200" y="2971800"/>
          <a:ext cx="238125" cy="1352550"/>
        </a:xfrm>
        <a:prstGeom prst="rightBrace">
          <a:avLst>
            <a:gd name="adj1" fmla="val 52330"/>
            <a:gd name="adj2" fmla="val 50000"/>
          </a:avLst>
        </a:prstGeom>
        <a:solidFill>
          <a:srgbClr val="FFFFFF"/>
        </a:solidFill>
        <a:ln w="6350" algn="ctr">
          <a:solidFill>
            <a:srgbClr val="000000"/>
          </a:solidFill>
          <a:round/>
          <a:headEnd/>
          <a:tailEnd/>
        </a:ln>
      </xdr:spPr>
    </xdr:sp>
    <xdr:clientData/>
  </xdr:twoCellAnchor>
  <xdr:twoCellAnchor>
    <xdr:from>
      <xdr:col>2</xdr:col>
      <xdr:colOff>171450</xdr:colOff>
      <xdr:row>17</xdr:row>
      <xdr:rowOff>47625</xdr:rowOff>
    </xdr:from>
    <xdr:to>
      <xdr:col>6</xdr:col>
      <xdr:colOff>571500</xdr:colOff>
      <xdr:row>18</xdr:row>
      <xdr:rowOff>57150</xdr:rowOff>
    </xdr:to>
    <xdr:sp macro="" textlink="">
      <xdr:nvSpPr>
        <xdr:cNvPr id="23755" name="右矢印 2">
          <a:extLst>
            <a:ext uri="{FF2B5EF4-FFF2-40B4-BE49-F238E27FC236}">
              <a16:creationId xmlns:a16="http://schemas.microsoft.com/office/drawing/2014/main" id="{00000000-0008-0000-0B00-0000CB5C0000}"/>
            </a:ext>
          </a:extLst>
        </xdr:cNvPr>
        <xdr:cNvSpPr>
          <a:spLocks noChangeArrowheads="1"/>
        </xdr:cNvSpPr>
      </xdr:nvSpPr>
      <xdr:spPr bwMode="auto">
        <a:xfrm>
          <a:off x="1181100" y="3009900"/>
          <a:ext cx="3143250" cy="180975"/>
        </a:xfrm>
        <a:prstGeom prst="rightArrow">
          <a:avLst>
            <a:gd name="adj1" fmla="val 50000"/>
            <a:gd name="adj2" fmla="val 50015"/>
          </a:avLst>
        </a:prstGeom>
        <a:solidFill>
          <a:srgbClr val="FFFFFF"/>
        </a:solidFill>
        <a:ln w="9525" algn="ctr">
          <a:solidFill>
            <a:srgbClr val="000000"/>
          </a:solidFill>
          <a:round/>
          <a:headEnd/>
          <a:tailEnd/>
        </a:ln>
      </xdr:spPr>
    </xdr:sp>
    <xdr:clientData/>
  </xdr:twoCellAnchor>
  <xdr:twoCellAnchor>
    <xdr:from>
      <xdr:col>3</xdr:col>
      <xdr:colOff>266700</xdr:colOff>
      <xdr:row>18</xdr:row>
      <xdr:rowOff>66675</xdr:rowOff>
    </xdr:from>
    <xdr:to>
      <xdr:col>3</xdr:col>
      <xdr:colOff>419100</xdr:colOff>
      <xdr:row>19</xdr:row>
      <xdr:rowOff>152400</xdr:rowOff>
    </xdr:to>
    <xdr:sp macro="" textlink="">
      <xdr:nvSpPr>
        <xdr:cNvPr id="23756" name="上矢印 3">
          <a:extLst>
            <a:ext uri="{FF2B5EF4-FFF2-40B4-BE49-F238E27FC236}">
              <a16:creationId xmlns:a16="http://schemas.microsoft.com/office/drawing/2014/main" id="{00000000-0008-0000-0B00-0000CC5C0000}"/>
            </a:ext>
          </a:extLst>
        </xdr:cNvPr>
        <xdr:cNvSpPr>
          <a:spLocks noChangeArrowheads="1"/>
        </xdr:cNvSpPr>
      </xdr:nvSpPr>
      <xdr:spPr bwMode="auto">
        <a:xfrm>
          <a:off x="1962150" y="3200400"/>
          <a:ext cx="152400" cy="257175"/>
        </a:xfrm>
        <a:prstGeom prst="upArrow">
          <a:avLst>
            <a:gd name="adj1" fmla="val 50000"/>
            <a:gd name="adj2" fmla="val 50000"/>
          </a:avLst>
        </a:prstGeom>
        <a:solidFill>
          <a:srgbClr val="FFFFFF"/>
        </a:solidFill>
        <a:ln w="9525" algn="ctr">
          <a:solidFill>
            <a:srgbClr val="000000"/>
          </a:solidFill>
          <a:round/>
          <a:headEnd/>
          <a:tailEnd/>
        </a:ln>
      </xdr:spPr>
    </xdr:sp>
    <xdr:clientData/>
  </xdr:twoCellAnchor>
  <xdr:twoCellAnchor>
    <xdr:from>
      <xdr:col>5</xdr:col>
      <xdr:colOff>285750</xdr:colOff>
      <xdr:row>18</xdr:row>
      <xdr:rowOff>57150</xdr:rowOff>
    </xdr:from>
    <xdr:to>
      <xdr:col>5</xdr:col>
      <xdr:colOff>438150</xdr:colOff>
      <xdr:row>19</xdr:row>
      <xdr:rowOff>142875</xdr:rowOff>
    </xdr:to>
    <xdr:sp macro="" textlink="">
      <xdr:nvSpPr>
        <xdr:cNvPr id="23757" name="上矢印 4">
          <a:extLst>
            <a:ext uri="{FF2B5EF4-FFF2-40B4-BE49-F238E27FC236}">
              <a16:creationId xmlns:a16="http://schemas.microsoft.com/office/drawing/2014/main" id="{00000000-0008-0000-0B00-0000CD5C0000}"/>
            </a:ext>
          </a:extLst>
        </xdr:cNvPr>
        <xdr:cNvSpPr>
          <a:spLocks noChangeArrowheads="1"/>
        </xdr:cNvSpPr>
      </xdr:nvSpPr>
      <xdr:spPr bwMode="auto">
        <a:xfrm>
          <a:off x="3352800" y="3190875"/>
          <a:ext cx="152400" cy="257175"/>
        </a:xfrm>
        <a:prstGeom prst="upArrow">
          <a:avLst>
            <a:gd name="adj1" fmla="val 50000"/>
            <a:gd name="adj2" fmla="val 50000"/>
          </a:avLst>
        </a:prstGeom>
        <a:solidFill>
          <a:srgbClr val="FFFFFF"/>
        </a:solidFill>
        <a:ln w="9525" algn="ctr">
          <a:solidFill>
            <a:srgbClr val="000000"/>
          </a:solidFill>
          <a:round/>
          <a:headEnd/>
          <a:tailEnd/>
        </a:ln>
      </xdr:spPr>
    </xdr:sp>
    <xdr:clientData/>
  </xdr:twoCellAnchor>
  <xdr:twoCellAnchor>
    <xdr:from>
      <xdr:col>4</xdr:col>
      <xdr:colOff>523875</xdr:colOff>
      <xdr:row>16</xdr:row>
      <xdr:rowOff>38100</xdr:rowOff>
    </xdr:from>
    <xdr:to>
      <xdr:col>6</xdr:col>
      <xdr:colOff>171450</xdr:colOff>
      <xdr:row>22</xdr:row>
      <xdr:rowOff>104775</xdr:rowOff>
    </xdr:to>
    <xdr:sp macro="" textlink="">
      <xdr:nvSpPr>
        <xdr:cNvPr id="23758" name="角丸四角形 5">
          <a:extLst>
            <a:ext uri="{FF2B5EF4-FFF2-40B4-BE49-F238E27FC236}">
              <a16:creationId xmlns:a16="http://schemas.microsoft.com/office/drawing/2014/main" id="{00000000-0008-0000-0B00-0000CE5C0000}"/>
            </a:ext>
          </a:extLst>
        </xdr:cNvPr>
        <xdr:cNvSpPr>
          <a:spLocks noChangeArrowheads="1"/>
        </xdr:cNvSpPr>
      </xdr:nvSpPr>
      <xdr:spPr bwMode="auto">
        <a:xfrm>
          <a:off x="2905125" y="2828925"/>
          <a:ext cx="1019175" cy="1095375"/>
        </a:xfrm>
        <a:prstGeom prst="roundRect">
          <a:avLst>
            <a:gd name="adj" fmla="val 16667"/>
          </a:avLst>
        </a:prstGeom>
        <a:noFill/>
        <a:ln w="9525"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504825</xdr:colOff>
      <xdr:row>16</xdr:row>
      <xdr:rowOff>38100</xdr:rowOff>
    </xdr:from>
    <xdr:to>
      <xdr:col>4</xdr:col>
      <xdr:colOff>152400</xdr:colOff>
      <xdr:row>22</xdr:row>
      <xdr:rowOff>123825</xdr:rowOff>
    </xdr:to>
    <xdr:sp macro="" textlink="">
      <xdr:nvSpPr>
        <xdr:cNvPr id="23759" name="角丸四角形 6">
          <a:extLst>
            <a:ext uri="{FF2B5EF4-FFF2-40B4-BE49-F238E27FC236}">
              <a16:creationId xmlns:a16="http://schemas.microsoft.com/office/drawing/2014/main" id="{00000000-0008-0000-0B00-0000CF5C0000}"/>
            </a:ext>
          </a:extLst>
        </xdr:cNvPr>
        <xdr:cNvSpPr>
          <a:spLocks noChangeArrowheads="1"/>
        </xdr:cNvSpPr>
      </xdr:nvSpPr>
      <xdr:spPr bwMode="auto">
        <a:xfrm>
          <a:off x="1514475" y="2828925"/>
          <a:ext cx="1019175" cy="1114425"/>
        </a:xfrm>
        <a:prstGeom prst="roundRect">
          <a:avLst>
            <a:gd name="adj" fmla="val 16667"/>
          </a:avLst>
        </a:prstGeom>
        <a:noFill/>
        <a:ln w="9525"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142875</xdr:colOff>
      <xdr:row>16</xdr:row>
      <xdr:rowOff>47625</xdr:rowOff>
    </xdr:from>
    <xdr:to>
      <xdr:col>2</xdr:col>
      <xdr:colOff>152400</xdr:colOff>
      <xdr:row>22</xdr:row>
      <xdr:rowOff>123825</xdr:rowOff>
    </xdr:to>
    <xdr:sp macro="" textlink="">
      <xdr:nvSpPr>
        <xdr:cNvPr id="23760" name="角丸四角形 7">
          <a:extLst>
            <a:ext uri="{FF2B5EF4-FFF2-40B4-BE49-F238E27FC236}">
              <a16:creationId xmlns:a16="http://schemas.microsoft.com/office/drawing/2014/main" id="{00000000-0008-0000-0B00-0000D05C0000}"/>
            </a:ext>
          </a:extLst>
        </xdr:cNvPr>
        <xdr:cNvSpPr>
          <a:spLocks noChangeArrowheads="1"/>
        </xdr:cNvSpPr>
      </xdr:nvSpPr>
      <xdr:spPr bwMode="auto">
        <a:xfrm>
          <a:off x="142875" y="2838450"/>
          <a:ext cx="1019175" cy="1104900"/>
        </a:xfrm>
        <a:prstGeom prst="roundRect">
          <a:avLst>
            <a:gd name="adj" fmla="val 16667"/>
          </a:avLst>
        </a:prstGeom>
        <a:noFill/>
        <a:ln w="9525"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133350</xdr:colOff>
      <xdr:row>18</xdr:row>
      <xdr:rowOff>123825</xdr:rowOff>
    </xdr:from>
    <xdr:to>
      <xdr:col>10</xdr:col>
      <xdr:colOff>628650</xdr:colOff>
      <xdr:row>20</xdr:row>
      <xdr:rowOff>133350</xdr:rowOff>
    </xdr:to>
    <xdr:cxnSp macro="">
      <xdr:nvCxnSpPr>
        <xdr:cNvPr id="23761" name="直線矢印コネクタ 9">
          <a:extLst>
            <a:ext uri="{FF2B5EF4-FFF2-40B4-BE49-F238E27FC236}">
              <a16:creationId xmlns:a16="http://schemas.microsoft.com/office/drawing/2014/main" id="{00000000-0008-0000-0B00-0000D15C0000}"/>
            </a:ext>
          </a:extLst>
        </xdr:cNvPr>
        <xdr:cNvCxnSpPr>
          <a:cxnSpLocks noChangeShapeType="1"/>
        </xdr:cNvCxnSpPr>
      </xdr:nvCxnSpPr>
      <xdr:spPr bwMode="auto">
        <a:xfrm flipV="1">
          <a:off x="6629400" y="3257550"/>
          <a:ext cx="495300" cy="3524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133350</xdr:colOff>
      <xdr:row>20</xdr:row>
      <xdr:rowOff>142875</xdr:rowOff>
    </xdr:from>
    <xdr:to>
      <xdr:col>10</xdr:col>
      <xdr:colOff>619125</xdr:colOff>
      <xdr:row>20</xdr:row>
      <xdr:rowOff>142875</xdr:rowOff>
    </xdr:to>
    <xdr:cxnSp macro="">
      <xdr:nvCxnSpPr>
        <xdr:cNvPr id="23762" name="直線矢印コネクタ 11">
          <a:extLst>
            <a:ext uri="{FF2B5EF4-FFF2-40B4-BE49-F238E27FC236}">
              <a16:creationId xmlns:a16="http://schemas.microsoft.com/office/drawing/2014/main" id="{00000000-0008-0000-0B00-0000D25C0000}"/>
            </a:ext>
          </a:extLst>
        </xdr:cNvPr>
        <xdr:cNvCxnSpPr>
          <a:cxnSpLocks noChangeShapeType="1"/>
        </xdr:cNvCxnSpPr>
      </xdr:nvCxnSpPr>
      <xdr:spPr bwMode="auto">
        <a:xfrm>
          <a:off x="6629400" y="3619500"/>
          <a:ext cx="485775"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123825</xdr:colOff>
      <xdr:row>20</xdr:row>
      <xdr:rowOff>133350</xdr:rowOff>
    </xdr:from>
    <xdr:to>
      <xdr:col>10</xdr:col>
      <xdr:colOff>619125</xdr:colOff>
      <xdr:row>22</xdr:row>
      <xdr:rowOff>123825</xdr:rowOff>
    </xdr:to>
    <xdr:cxnSp macro="">
      <xdr:nvCxnSpPr>
        <xdr:cNvPr id="23763" name="直線矢印コネクタ 13">
          <a:extLst>
            <a:ext uri="{FF2B5EF4-FFF2-40B4-BE49-F238E27FC236}">
              <a16:creationId xmlns:a16="http://schemas.microsoft.com/office/drawing/2014/main" id="{00000000-0008-0000-0B00-0000D35C0000}"/>
            </a:ext>
          </a:extLst>
        </xdr:cNvPr>
        <xdr:cNvCxnSpPr>
          <a:cxnSpLocks noChangeShapeType="1"/>
        </xdr:cNvCxnSpPr>
      </xdr:nvCxnSpPr>
      <xdr:spPr bwMode="auto">
        <a:xfrm>
          <a:off x="6619875" y="3609975"/>
          <a:ext cx="495300" cy="333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9.bin"/><Relationship Id="rId5" Type="http://schemas.openxmlformats.org/officeDocument/2006/relationships/image" Target="../media/image1.e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2"/>
  <sheetViews>
    <sheetView showGridLines="0" zoomScaleNormal="100" workbookViewId="0">
      <selection activeCell="G10" sqref="G10"/>
    </sheetView>
  </sheetViews>
  <sheetFormatPr defaultRowHeight="13.2" x14ac:dyDescent="0.2"/>
  <cols>
    <col min="1" max="1" width="3.109375" customWidth="1"/>
    <col min="2" max="10" width="9.109375" customWidth="1"/>
  </cols>
  <sheetData>
    <row r="1" spans="1:12" ht="16.5" customHeight="1" x14ac:dyDescent="0.2">
      <c r="A1" s="214" t="s">
        <v>0</v>
      </c>
      <c r="B1" s="214"/>
      <c r="C1" s="214"/>
      <c r="D1" s="214"/>
      <c r="E1" s="214"/>
      <c r="F1" s="214"/>
      <c r="G1" s="214"/>
      <c r="H1" s="214"/>
      <c r="I1" s="214"/>
      <c r="J1" s="214"/>
    </row>
    <row r="2" spans="1:12" ht="16.5" customHeight="1" x14ac:dyDescent="0.2">
      <c r="A2" s="11"/>
      <c r="B2" s="11"/>
      <c r="C2" s="11"/>
      <c r="D2" s="11"/>
      <c r="E2" s="11"/>
      <c r="F2" s="11"/>
      <c r="G2" s="11"/>
      <c r="H2" s="11"/>
      <c r="I2" s="11"/>
      <c r="J2" s="11"/>
    </row>
    <row r="3" spans="1:12" ht="15.75" customHeight="1" x14ac:dyDescent="0.2">
      <c r="B3" s="12"/>
      <c r="C3" s="12"/>
      <c r="D3" s="12"/>
      <c r="E3" s="12"/>
      <c r="F3" s="12"/>
      <c r="G3" s="12"/>
      <c r="H3" s="12"/>
      <c r="I3" s="12"/>
      <c r="J3" s="12"/>
    </row>
    <row r="4" spans="1:12" ht="15.75" customHeight="1" x14ac:dyDescent="0.2">
      <c r="A4" s="214" t="s">
        <v>1</v>
      </c>
      <c r="B4" s="214"/>
      <c r="C4" s="214"/>
      <c r="D4" s="214"/>
      <c r="E4" s="214"/>
      <c r="F4" s="214"/>
      <c r="G4" s="214"/>
      <c r="H4" s="214"/>
      <c r="I4" s="214"/>
      <c r="J4" s="214"/>
    </row>
    <row r="5" spans="1:12" ht="21.75" customHeight="1" x14ac:dyDescent="0.2">
      <c r="A5" s="12" t="s">
        <v>2</v>
      </c>
    </row>
    <row r="6" spans="1:12" ht="14.25" customHeight="1" x14ac:dyDescent="0.2">
      <c r="B6" s="13" t="s">
        <v>356</v>
      </c>
      <c r="C6" s="13"/>
      <c r="D6" s="13"/>
      <c r="E6" s="13"/>
      <c r="F6" s="13"/>
      <c r="G6" s="13"/>
      <c r="H6" s="13"/>
      <c r="I6" s="13"/>
      <c r="J6" s="13"/>
    </row>
    <row r="7" spans="1:12" ht="14.25" customHeight="1" x14ac:dyDescent="0.2">
      <c r="B7" s="13" t="s">
        <v>3</v>
      </c>
      <c r="C7" s="13"/>
      <c r="D7" s="13"/>
      <c r="E7" s="13"/>
      <c r="F7" s="13"/>
      <c r="G7" s="13"/>
      <c r="H7" s="13"/>
      <c r="I7" s="13"/>
      <c r="J7" s="13"/>
    </row>
    <row r="8" spans="1:12" ht="14.25" customHeight="1" x14ac:dyDescent="0.2">
      <c r="B8" s="13"/>
      <c r="C8" s="13"/>
      <c r="D8" s="13"/>
      <c r="E8" s="13"/>
      <c r="F8" s="13"/>
      <c r="G8" s="13"/>
      <c r="H8" s="13"/>
      <c r="I8" s="13"/>
      <c r="J8" s="13"/>
    </row>
    <row r="9" spans="1:12" ht="21.75" customHeight="1" x14ac:dyDescent="0.2">
      <c r="A9" s="12" t="s">
        <v>4</v>
      </c>
    </row>
    <row r="10" spans="1:12" ht="13.95" customHeight="1" x14ac:dyDescent="0.2">
      <c r="B10" s="13" t="s">
        <v>354</v>
      </c>
      <c r="C10" s="13"/>
      <c r="D10" s="13"/>
      <c r="E10" s="13"/>
      <c r="F10" s="13"/>
      <c r="G10" s="13"/>
      <c r="H10" s="13"/>
      <c r="I10" s="13"/>
      <c r="J10" s="13"/>
      <c r="K10" s="13"/>
      <c r="L10" s="13"/>
    </row>
    <row r="11" spans="1:12" ht="14.25" customHeight="1" x14ac:dyDescent="0.2">
      <c r="B11" s="13" t="s">
        <v>5</v>
      </c>
      <c r="C11" s="13"/>
      <c r="D11" s="13"/>
      <c r="E11" s="13"/>
      <c r="F11" s="13"/>
      <c r="G11" s="13"/>
      <c r="H11" s="13"/>
      <c r="I11" s="13"/>
      <c r="J11" s="13"/>
      <c r="K11" s="13"/>
      <c r="L11" s="13"/>
    </row>
    <row r="12" spans="1:12" ht="14.25" customHeight="1" x14ac:dyDescent="0.2">
      <c r="B12" s="13" t="s">
        <v>6</v>
      </c>
      <c r="C12" s="13"/>
      <c r="D12" s="13"/>
      <c r="E12" s="13"/>
      <c r="F12" s="13"/>
      <c r="G12" s="13"/>
      <c r="H12" s="13"/>
      <c r="I12" s="13"/>
      <c r="J12" s="13"/>
      <c r="K12" s="13"/>
      <c r="L12" s="13"/>
    </row>
    <row r="13" spans="1:12" ht="14.25" customHeight="1" x14ac:dyDescent="0.2">
      <c r="B13" s="13" t="s">
        <v>7</v>
      </c>
      <c r="C13" s="13"/>
      <c r="D13" s="13"/>
      <c r="E13" s="13"/>
      <c r="F13" s="13"/>
      <c r="G13" s="13"/>
      <c r="H13" s="13"/>
      <c r="I13" s="13"/>
      <c r="J13" s="13"/>
      <c r="K13" s="13"/>
      <c r="L13" s="13"/>
    </row>
    <row r="14" spans="1:12" ht="14.25" customHeight="1" x14ac:dyDescent="0.2">
      <c r="B14" s="13" t="s">
        <v>8</v>
      </c>
      <c r="C14" s="13"/>
      <c r="D14" s="13"/>
      <c r="E14" s="13"/>
      <c r="F14" s="13"/>
      <c r="G14" s="13"/>
      <c r="H14" s="13"/>
      <c r="I14" s="13"/>
      <c r="J14" s="13"/>
      <c r="K14" s="13"/>
      <c r="L14" s="13"/>
    </row>
    <row r="15" spans="1:12" ht="14.25" customHeight="1" x14ac:dyDescent="0.2">
      <c r="B15" s="13" t="s">
        <v>9</v>
      </c>
      <c r="C15" s="13"/>
      <c r="D15" s="13"/>
      <c r="E15" s="13"/>
      <c r="F15" s="13"/>
      <c r="G15" s="13"/>
      <c r="H15" s="13"/>
      <c r="I15" s="13"/>
      <c r="J15" s="13"/>
      <c r="K15" s="13"/>
      <c r="L15" s="13"/>
    </row>
    <row r="16" spans="1:12" ht="14.25" customHeight="1" x14ac:dyDescent="0.2">
      <c r="B16" s="13" t="s">
        <v>10</v>
      </c>
      <c r="C16" s="13"/>
      <c r="D16" s="13"/>
      <c r="E16" s="13"/>
      <c r="F16" s="13"/>
      <c r="G16" s="13"/>
      <c r="H16" s="13"/>
      <c r="I16" s="13"/>
      <c r="J16" s="13"/>
      <c r="K16" s="13"/>
      <c r="L16" s="13"/>
    </row>
    <row r="17" spans="1:12" ht="14.25" customHeight="1" x14ac:dyDescent="0.2">
      <c r="B17" s="13" t="s">
        <v>11</v>
      </c>
      <c r="C17" s="13"/>
      <c r="D17" s="13"/>
      <c r="E17" s="13"/>
      <c r="F17" s="13"/>
      <c r="G17" s="13"/>
      <c r="H17" s="13"/>
      <c r="I17" s="13"/>
      <c r="J17" s="13"/>
      <c r="K17" s="13"/>
      <c r="L17" s="13"/>
    </row>
    <row r="18" spans="1:12" ht="14.25" customHeight="1" x14ac:dyDescent="0.2">
      <c r="B18" s="13" t="s">
        <v>355</v>
      </c>
      <c r="C18" s="13"/>
      <c r="D18" s="13"/>
      <c r="E18" s="13"/>
      <c r="F18" s="13"/>
      <c r="G18" s="13"/>
      <c r="H18" s="13"/>
      <c r="I18" s="13"/>
      <c r="J18" s="13"/>
      <c r="K18" s="13"/>
      <c r="L18" s="13"/>
    </row>
    <row r="19" spans="1:12" ht="14.25" customHeight="1" x14ac:dyDescent="0.2">
      <c r="B19" s="13" t="s">
        <v>12</v>
      </c>
      <c r="C19" s="13"/>
      <c r="D19" s="13"/>
      <c r="E19" s="13"/>
      <c r="F19" s="13"/>
      <c r="G19" s="13"/>
      <c r="H19" s="13"/>
      <c r="I19" s="13"/>
      <c r="J19" s="13"/>
      <c r="K19" s="13"/>
      <c r="L19" s="13"/>
    </row>
    <row r="20" spans="1:12" ht="14.25" customHeight="1" x14ac:dyDescent="0.2">
      <c r="B20" s="13" t="s">
        <v>13</v>
      </c>
      <c r="C20" s="13"/>
      <c r="D20" s="13"/>
      <c r="E20" s="13"/>
      <c r="F20" s="13"/>
      <c r="G20" s="13"/>
      <c r="H20" s="13"/>
      <c r="I20" s="13"/>
      <c r="J20" s="13"/>
      <c r="K20" s="13"/>
      <c r="L20" s="13"/>
    </row>
    <row r="21" spans="1:12" ht="14.25" customHeight="1" x14ac:dyDescent="0.2">
      <c r="B21" s="13" t="s">
        <v>14</v>
      </c>
      <c r="C21" s="13"/>
      <c r="D21" s="13"/>
      <c r="E21" s="13"/>
      <c r="F21" s="13"/>
      <c r="G21" s="13"/>
      <c r="H21" s="13"/>
      <c r="I21" s="13"/>
      <c r="J21" s="13"/>
      <c r="K21" s="13"/>
      <c r="L21" s="13"/>
    </row>
    <row r="22" spans="1:12" ht="14.25" customHeight="1" x14ac:dyDescent="0.2">
      <c r="B22" s="13" t="s">
        <v>15</v>
      </c>
      <c r="C22" s="13"/>
      <c r="D22" s="13"/>
      <c r="E22" s="13"/>
      <c r="F22" s="13"/>
      <c r="G22" s="13"/>
      <c r="H22" s="13"/>
      <c r="I22" s="13"/>
      <c r="J22" s="13"/>
      <c r="K22" s="13"/>
      <c r="L22" s="13"/>
    </row>
    <row r="23" spans="1:12" ht="14.25" customHeight="1" x14ac:dyDescent="0.2">
      <c r="B23" s="13" t="s">
        <v>16</v>
      </c>
      <c r="C23" s="13"/>
      <c r="D23" s="13"/>
      <c r="E23" s="13"/>
      <c r="F23" s="13"/>
      <c r="G23" s="13"/>
      <c r="H23" s="13"/>
      <c r="I23" s="13"/>
      <c r="J23" s="13"/>
      <c r="K23" s="13"/>
      <c r="L23" s="13"/>
    </row>
    <row r="24" spans="1:12" ht="14.25" customHeight="1" x14ac:dyDescent="0.2">
      <c r="B24" s="13" t="s">
        <v>17</v>
      </c>
      <c r="C24" s="13"/>
      <c r="D24" s="13"/>
      <c r="E24" s="13"/>
      <c r="F24" s="13"/>
      <c r="G24" s="13"/>
      <c r="H24" s="13"/>
      <c r="I24" s="13"/>
      <c r="J24" s="13"/>
      <c r="K24" s="13"/>
      <c r="L24" s="13"/>
    </row>
    <row r="25" spans="1:12" ht="14.25" customHeight="1" x14ac:dyDescent="0.2">
      <c r="B25" s="13" t="s">
        <v>18</v>
      </c>
      <c r="C25" s="13"/>
      <c r="D25" s="13"/>
      <c r="E25" s="13"/>
      <c r="F25" s="13"/>
      <c r="G25" s="13"/>
      <c r="H25" s="13"/>
      <c r="I25" s="13"/>
      <c r="J25" s="13"/>
      <c r="K25" s="13"/>
      <c r="L25" s="13"/>
    </row>
    <row r="26" spans="1:12" ht="13.95" customHeight="1" x14ac:dyDescent="0.2">
      <c r="B26" s="13" t="s">
        <v>19</v>
      </c>
      <c r="C26" s="13"/>
      <c r="D26" s="13"/>
      <c r="E26" s="13"/>
      <c r="F26" s="13"/>
      <c r="G26" s="13"/>
      <c r="H26" s="13"/>
      <c r="I26" s="13"/>
      <c r="J26" s="13"/>
      <c r="K26" s="13"/>
      <c r="L26" s="13"/>
    </row>
    <row r="27" spans="1:12" ht="14.25" customHeight="1" x14ac:dyDescent="0.2">
      <c r="B27" s="13"/>
      <c r="C27" s="13"/>
      <c r="D27" s="13"/>
      <c r="E27" s="13"/>
      <c r="F27" s="13"/>
      <c r="G27" s="13"/>
      <c r="H27" s="13"/>
      <c r="I27" s="13"/>
      <c r="J27" s="13"/>
      <c r="K27" s="13"/>
      <c r="L27" s="13"/>
    </row>
    <row r="28" spans="1:12" ht="21.75" customHeight="1" x14ac:dyDescent="0.2">
      <c r="A28" s="12" t="s">
        <v>20</v>
      </c>
    </row>
    <row r="29" spans="1:12" ht="14.25" customHeight="1" x14ac:dyDescent="0.2">
      <c r="B29" s="15" t="s">
        <v>21</v>
      </c>
      <c r="C29" s="15"/>
      <c r="D29" s="15"/>
      <c r="E29" s="15"/>
      <c r="F29" s="15"/>
      <c r="G29" s="15"/>
      <c r="H29" s="15"/>
      <c r="I29" s="15"/>
      <c r="J29" s="15"/>
    </row>
    <row r="30" spans="1:12" ht="14.25" customHeight="1" x14ac:dyDescent="0.2">
      <c r="B30" s="15" t="s">
        <v>22</v>
      </c>
      <c r="C30" s="15"/>
      <c r="D30" s="15"/>
      <c r="E30" s="15"/>
      <c r="F30" s="15"/>
      <c r="G30" s="15"/>
      <c r="H30" s="15"/>
      <c r="I30" s="15"/>
      <c r="J30" s="15"/>
    </row>
    <row r="31" spans="1:12" ht="21.75" customHeight="1" x14ac:dyDescent="0.2">
      <c r="A31" s="12" t="s">
        <v>23</v>
      </c>
    </row>
    <row r="32" spans="1:12" ht="14.25" customHeight="1" x14ac:dyDescent="0.2">
      <c r="A32" s="13"/>
      <c r="B32" s="13" t="s">
        <v>24</v>
      </c>
      <c r="C32" s="13"/>
      <c r="D32" s="13"/>
      <c r="E32" s="13"/>
      <c r="F32" s="13"/>
      <c r="G32" s="13"/>
      <c r="H32" s="13"/>
      <c r="I32" s="13"/>
      <c r="J32" s="13"/>
      <c r="K32" s="13"/>
    </row>
    <row r="33" spans="1:11" ht="14.25" customHeight="1" x14ac:dyDescent="0.2">
      <c r="A33" s="13"/>
      <c r="B33" s="13" t="s">
        <v>25</v>
      </c>
      <c r="C33" s="13"/>
      <c r="D33" s="13"/>
      <c r="E33" s="13"/>
      <c r="F33" s="13"/>
      <c r="G33" s="13"/>
      <c r="H33" s="13"/>
      <c r="I33" s="13"/>
      <c r="J33" s="13"/>
      <c r="K33" s="13"/>
    </row>
    <row r="34" spans="1:11" ht="14.25" customHeight="1" x14ac:dyDescent="0.2">
      <c r="A34" s="13"/>
      <c r="B34" s="13" t="s">
        <v>26</v>
      </c>
      <c r="C34" s="13"/>
      <c r="D34" s="13"/>
      <c r="E34" s="13"/>
      <c r="F34" s="13"/>
      <c r="G34" s="13"/>
      <c r="H34" s="13"/>
      <c r="I34" s="13"/>
      <c r="J34" s="13"/>
      <c r="K34" s="13"/>
    </row>
    <row r="35" spans="1:11" ht="14.25" customHeight="1" x14ac:dyDescent="0.2">
      <c r="A35" s="13"/>
      <c r="B35" s="14" t="s">
        <v>27</v>
      </c>
      <c r="C35" s="13"/>
      <c r="D35" s="13"/>
      <c r="E35" s="13"/>
      <c r="F35" s="13"/>
      <c r="G35" s="13"/>
      <c r="H35" s="13"/>
      <c r="I35" s="13"/>
      <c r="J35" s="13"/>
      <c r="K35" s="13"/>
    </row>
    <row r="36" spans="1:11" ht="14.25" customHeight="1" x14ac:dyDescent="0.2">
      <c r="A36" s="13"/>
      <c r="B36" s="14" t="s">
        <v>28</v>
      </c>
      <c r="C36" s="13"/>
      <c r="D36" s="13"/>
      <c r="E36" s="13"/>
      <c r="F36" s="13"/>
      <c r="G36" s="13"/>
      <c r="H36" s="13"/>
      <c r="I36" s="13"/>
      <c r="J36" s="13"/>
      <c r="K36" s="13"/>
    </row>
    <row r="37" spans="1:11" ht="14.25" customHeight="1" x14ac:dyDescent="0.2">
      <c r="A37" s="13"/>
      <c r="B37" s="13" t="s">
        <v>29</v>
      </c>
      <c r="C37" s="13"/>
      <c r="D37" s="13"/>
      <c r="E37" s="13"/>
      <c r="F37" s="13"/>
      <c r="G37" s="13"/>
      <c r="H37" s="13"/>
      <c r="I37" s="13"/>
      <c r="J37" s="13"/>
      <c r="K37" s="13"/>
    </row>
    <row r="38" spans="1:11" ht="14.25" customHeight="1" x14ac:dyDescent="0.2">
      <c r="A38" s="13"/>
      <c r="B38" s="13" t="s">
        <v>30</v>
      </c>
      <c r="C38" s="13"/>
      <c r="D38" s="13"/>
      <c r="E38" s="13"/>
      <c r="F38" s="13"/>
      <c r="G38" s="13"/>
      <c r="H38" s="13"/>
      <c r="I38" s="13"/>
      <c r="J38" s="13"/>
      <c r="K38" s="13"/>
    </row>
    <row r="39" spans="1:11" ht="14.25" customHeight="1" x14ac:dyDescent="0.2">
      <c r="A39" s="13"/>
      <c r="B39" s="13" t="s">
        <v>31</v>
      </c>
      <c r="C39" s="13"/>
      <c r="D39" s="13"/>
      <c r="E39" s="13"/>
      <c r="F39" s="13"/>
      <c r="G39" s="13"/>
      <c r="H39" s="13"/>
      <c r="I39" s="13"/>
      <c r="J39" s="13"/>
      <c r="K39" s="13"/>
    </row>
    <row r="40" spans="1:11" ht="14.25" customHeight="1" x14ac:dyDescent="0.2">
      <c r="A40" s="13"/>
      <c r="B40" s="13" t="s">
        <v>32</v>
      </c>
      <c r="C40" s="13"/>
      <c r="D40" s="13"/>
      <c r="E40" s="13"/>
      <c r="F40" s="13"/>
      <c r="G40" s="13"/>
      <c r="H40" s="13"/>
      <c r="I40" s="13"/>
      <c r="J40" s="13"/>
      <c r="K40" s="13"/>
    </row>
    <row r="41" spans="1:11" ht="14.25" customHeight="1" x14ac:dyDescent="0.2">
      <c r="A41" s="13"/>
      <c r="B41" s="13" t="s">
        <v>33</v>
      </c>
      <c r="C41" s="13"/>
      <c r="D41" s="13"/>
      <c r="E41" s="13"/>
      <c r="F41" s="13"/>
      <c r="G41" s="13"/>
      <c r="H41" s="13"/>
      <c r="I41" s="13"/>
      <c r="J41" s="13"/>
      <c r="K41" s="13"/>
    </row>
    <row r="42" spans="1:11" ht="14.25" customHeight="1" x14ac:dyDescent="0.2">
      <c r="A42" s="13"/>
      <c r="B42" s="13" t="s">
        <v>34</v>
      </c>
      <c r="C42" s="13"/>
      <c r="D42" s="13"/>
      <c r="E42" s="13"/>
      <c r="F42" s="13"/>
      <c r="G42" s="13"/>
      <c r="H42" s="13"/>
      <c r="I42" s="13"/>
      <c r="J42" s="13"/>
      <c r="K42" s="13"/>
    </row>
    <row r="43" spans="1:11" ht="14.25" customHeight="1" x14ac:dyDescent="0.2">
      <c r="A43" s="13"/>
      <c r="B43" s="13" t="s">
        <v>35</v>
      </c>
      <c r="C43" s="13"/>
      <c r="D43" s="13"/>
      <c r="E43" s="13"/>
      <c r="F43" s="13"/>
      <c r="G43" s="13"/>
      <c r="H43" s="13"/>
      <c r="I43" s="13"/>
      <c r="J43" s="13"/>
      <c r="K43" s="13"/>
    </row>
    <row r="44" spans="1:11" ht="14.25" customHeight="1" x14ac:dyDescent="0.2">
      <c r="A44" s="13"/>
      <c r="B44" s="13" t="s">
        <v>36</v>
      </c>
      <c r="C44" s="13"/>
      <c r="D44" s="13"/>
      <c r="E44" s="13"/>
      <c r="F44" s="13"/>
      <c r="G44" s="13"/>
      <c r="H44" s="13"/>
      <c r="I44" s="13"/>
      <c r="J44" s="13"/>
      <c r="K44" s="13"/>
    </row>
    <row r="45" spans="1:11" ht="14.25" customHeight="1" x14ac:dyDescent="0.2">
      <c r="A45" s="13"/>
      <c r="B45" s="13" t="s">
        <v>353</v>
      </c>
      <c r="C45" s="13"/>
      <c r="D45" s="13"/>
      <c r="E45" s="13"/>
      <c r="F45" s="13"/>
      <c r="G45" s="13"/>
      <c r="H45" s="13"/>
      <c r="I45" s="13"/>
      <c r="J45" s="13"/>
      <c r="K45" s="13"/>
    </row>
    <row r="46" spans="1:11" ht="21.75" customHeight="1" x14ac:dyDescent="0.2">
      <c r="A46" s="12" t="s">
        <v>37</v>
      </c>
    </row>
    <row r="47" spans="1:11" ht="14.25" customHeight="1" x14ac:dyDescent="0.2">
      <c r="B47" s="13" t="s">
        <v>38</v>
      </c>
      <c r="C47" s="13"/>
      <c r="D47" s="13"/>
      <c r="E47" s="13"/>
      <c r="F47" s="13"/>
      <c r="G47" s="13"/>
      <c r="H47" s="13"/>
      <c r="I47" s="13"/>
    </row>
    <row r="48" spans="1:11" ht="14.25" customHeight="1" x14ac:dyDescent="0.2">
      <c r="B48" s="13" t="s">
        <v>39</v>
      </c>
      <c r="C48" s="13"/>
      <c r="D48" s="13"/>
      <c r="E48" s="13"/>
      <c r="F48" s="13"/>
      <c r="G48" s="13"/>
      <c r="H48" s="13"/>
      <c r="I48" s="13"/>
    </row>
    <row r="49" spans="1:9" ht="14.25" customHeight="1" x14ac:dyDescent="0.2">
      <c r="B49" s="13" t="s">
        <v>40</v>
      </c>
      <c r="C49" s="13"/>
      <c r="D49" s="13"/>
      <c r="E49" s="13"/>
      <c r="F49" s="13"/>
      <c r="G49" s="13"/>
      <c r="H49" s="13"/>
      <c r="I49" s="13"/>
    </row>
    <row r="50" spans="1:9" ht="14.25" customHeight="1" x14ac:dyDescent="0.2">
      <c r="B50" s="13" t="s">
        <v>41</v>
      </c>
      <c r="C50" s="13"/>
      <c r="D50" s="13"/>
      <c r="E50" s="13"/>
      <c r="F50" s="13"/>
      <c r="G50" s="13"/>
      <c r="H50" s="13"/>
      <c r="I50" s="13"/>
    </row>
    <row r="51" spans="1:9" ht="14.25" customHeight="1" x14ac:dyDescent="0.2">
      <c r="B51" s="13" t="s">
        <v>42</v>
      </c>
      <c r="C51" s="13"/>
      <c r="D51" s="13"/>
      <c r="E51" s="13"/>
      <c r="F51" s="13"/>
      <c r="G51" s="13"/>
      <c r="H51" s="13"/>
      <c r="I51" s="13"/>
    </row>
    <row r="52" spans="1:9" ht="14.25" customHeight="1" x14ac:dyDescent="0.2">
      <c r="B52" s="13" t="s">
        <v>43</v>
      </c>
      <c r="C52" s="13"/>
      <c r="D52" s="13"/>
      <c r="E52" s="13"/>
      <c r="F52" s="13"/>
      <c r="G52" s="13"/>
      <c r="H52" s="13"/>
      <c r="I52" s="13"/>
    </row>
    <row r="53" spans="1:9" ht="14.25" customHeight="1" x14ac:dyDescent="0.2"/>
    <row r="54" spans="1:9" ht="21.75" customHeight="1" x14ac:dyDescent="0.2">
      <c r="A54" s="12" t="s">
        <v>44</v>
      </c>
    </row>
    <row r="55" spans="1:9" ht="14.25" customHeight="1" x14ac:dyDescent="0.2">
      <c r="B55" s="13" t="s">
        <v>45</v>
      </c>
      <c r="C55" s="13"/>
      <c r="D55" s="13"/>
      <c r="E55" s="13"/>
      <c r="F55" s="13"/>
      <c r="G55" s="13"/>
      <c r="H55" s="13"/>
    </row>
    <row r="56" spans="1:9" ht="14.25" customHeight="1" x14ac:dyDescent="0.2">
      <c r="B56" s="13" t="s">
        <v>46</v>
      </c>
      <c r="C56" s="13"/>
      <c r="D56" s="13"/>
      <c r="E56" s="13"/>
      <c r="F56" s="13"/>
      <c r="G56" s="13"/>
      <c r="H56" s="13"/>
    </row>
    <row r="57" spans="1:9" ht="14.25" customHeight="1" x14ac:dyDescent="0.2">
      <c r="B57" s="13" t="s">
        <v>47</v>
      </c>
      <c r="C57" s="13"/>
      <c r="D57" s="13"/>
      <c r="E57" s="13"/>
      <c r="F57" s="13"/>
      <c r="G57" s="13"/>
      <c r="H57" s="13"/>
    </row>
    <row r="58" spans="1:9" ht="14.25" customHeight="1" x14ac:dyDescent="0.2">
      <c r="B58" s="13" t="s">
        <v>48</v>
      </c>
      <c r="C58" s="13"/>
      <c r="D58" s="13"/>
      <c r="E58" s="13"/>
      <c r="F58" s="13"/>
      <c r="G58" s="13"/>
      <c r="H58" s="13"/>
    </row>
    <row r="59" spans="1:9" ht="14.25" customHeight="1" x14ac:dyDescent="0.2">
      <c r="B59" s="13" t="s">
        <v>49</v>
      </c>
      <c r="C59" s="13"/>
      <c r="D59" s="13"/>
      <c r="E59" s="13"/>
      <c r="F59" s="13"/>
      <c r="G59" s="13"/>
      <c r="H59" s="13"/>
    </row>
    <row r="60" spans="1:9" ht="14.25" customHeight="1" x14ac:dyDescent="0.2">
      <c r="B60" s="13" t="s">
        <v>50</v>
      </c>
      <c r="C60" s="13"/>
      <c r="D60" s="13"/>
      <c r="E60" s="13"/>
      <c r="F60" s="13"/>
      <c r="G60" s="13"/>
      <c r="H60" s="13"/>
    </row>
    <row r="61" spans="1:9" ht="14.25" customHeight="1" x14ac:dyDescent="0.2">
      <c r="B61" s="13" t="s">
        <v>51</v>
      </c>
      <c r="C61" s="13"/>
      <c r="D61" s="13"/>
      <c r="E61" s="13"/>
      <c r="F61" s="13"/>
      <c r="G61" s="13"/>
      <c r="H61" s="13"/>
    </row>
    <row r="62" spans="1:9" ht="14.25" customHeight="1" x14ac:dyDescent="0.2"/>
    <row r="63" spans="1:9" ht="21.75" customHeight="1" x14ac:dyDescent="0.2">
      <c r="A63" s="12" t="s">
        <v>52</v>
      </c>
    </row>
    <row r="64" spans="1:9" ht="14.25" customHeight="1" x14ac:dyDescent="0.2">
      <c r="B64" s="13" t="s">
        <v>53</v>
      </c>
      <c r="C64" s="13"/>
      <c r="D64" s="13"/>
      <c r="E64" s="13"/>
      <c r="F64" s="13"/>
      <c r="G64" s="13"/>
      <c r="H64" s="13"/>
      <c r="I64" s="13"/>
    </row>
    <row r="65" spans="2:9" ht="14.25" customHeight="1" x14ac:dyDescent="0.2">
      <c r="B65" s="13" t="s">
        <v>54</v>
      </c>
      <c r="C65" s="13"/>
      <c r="D65" s="13"/>
      <c r="E65" s="13"/>
      <c r="F65" s="13"/>
      <c r="G65" s="13"/>
      <c r="H65" s="13"/>
      <c r="I65" s="13"/>
    </row>
    <row r="66" spans="2:9" ht="14.25" customHeight="1" x14ac:dyDescent="0.2">
      <c r="B66" s="13" t="s">
        <v>55</v>
      </c>
      <c r="C66" s="13"/>
      <c r="D66" s="13"/>
      <c r="E66" s="13"/>
      <c r="F66" s="13"/>
      <c r="G66" s="13"/>
      <c r="H66" s="13"/>
      <c r="I66" s="13"/>
    </row>
    <row r="67" spans="2:9" ht="14.25" customHeight="1" x14ac:dyDescent="0.2">
      <c r="B67" s="13" t="s">
        <v>56</v>
      </c>
      <c r="C67" s="13"/>
      <c r="D67" s="13"/>
      <c r="E67" s="13"/>
      <c r="F67" s="13"/>
      <c r="G67" s="13"/>
      <c r="H67" s="13"/>
      <c r="I67" s="13"/>
    </row>
    <row r="68" spans="2:9" ht="14.25" customHeight="1" x14ac:dyDescent="0.2">
      <c r="B68" s="13"/>
      <c r="C68" s="13"/>
      <c r="D68" s="13"/>
      <c r="E68" s="13"/>
      <c r="F68" s="13"/>
      <c r="G68" s="13"/>
      <c r="H68" s="13"/>
      <c r="I68" s="13"/>
    </row>
    <row r="69" spans="2:9" ht="14.25" customHeight="1" x14ac:dyDescent="0.2">
      <c r="B69" s="215" t="s">
        <v>57</v>
      </c>
      <c r="C69" s="216"/>
      <c r="D69" s="216"/>
      <c r="E69" s="216"/>
      <c r="F69" s="216"/>
      <c r="G69" s="216"/>
      <c r="H69" s="216"/>
      <c r="I69" s="217"/>
    </row>
    <row r="70" spans="2:9" ht="14.25" customHeight="1" x14ac:dyDescent="0.2">
      <c r="B70" s="218" t="s">
        <v>347</v>
      </c>
      <c r="C70" s="219"/>
      <c r="D70" s="219"/>
      <c r="E70" s="219"/>
      <c r="F70" s="219"/>
      <c r="G70" s="219"/>
      <c r="H70" s="219"/>
      <c r="I70" s="220"/>
    </row>
    <row r="71" spans="2:9" ht="14.25" customHeight="1" x14ac:dyDescent="0.2">
      <c r="B71" s="218" t="s">
        <v>58</v>
      </c>
      <c r="C71" s="219"/>
      <c r="D71" s="219"/>
      <c r="E71" s="219"/>
      <c r="F71" s="219"/>
      <c r="G71" s="219"/>
      <c r="H71" s="219"/>
      <c r="I71" s="220"/>
    </row>
    <row r="72" spans="2:9" ht="14.25" customHeight="1" x14ac:dyDescent="0.2">
      <c r="B72" s="221" t="s">
        <v>348</v>
      </c>
      <c r="C72" s="222"/>
      <c r="D72" s="222"/>
      <c r="E72" s="222"/>
      <c r="F72" s="222"/>
      <c r="G72" s="222"/>
      <c r="H72" s="222"/>
      <c r="I72" s="223"/>
    </row>
  </sheetData>
  <mergeCells count="6">
    <mergeCell ref="A1:J1"/>
    <mergeCell ref="B69:I69"/>
    <mergeCell ref="B70:I70"/>
    <mergeCell ref="B71:I71"/>
    <mergeCell ref="B72:I72"/>
    <mergeCell ref="A4:J4"/>
  </mergeCells>
  <phoneticPr fontId="3"/>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44"/>
  <sheetViews>
    <sheetView showGridLines="0" topLeftCell="A6" zoomScaleNormal="100" workbookViewId="0">
      <selection activeCell="F36" sqref="F36"/>
    </sheetView>
  </sheetViews>
  <sheetFormatPr defaultColWidth="8.88671875" defaultRowHeight="12.6" x14ac:dyDescent="0.15"/>
  <cols>
    <col min="1" max="1" width="13.6640625" style="12" customWidth="1"/>
    <col min="2" max="2" width="10.44140625" style="12" bestFit="1" customWidth="1"/>
    <col min="3" max="11" width="11.6640625" style="12" customWidth="1"/>
    <col min="12" max="14" width="9" style="12" customWidth="1"/>
    <col min="15" max="16384" width="8.88671875" style="12"/>
  </cols>
  <sheetData>
    <row r="1" spans="1:19" ht="18.600000000000001" customHeight="1" x14ac:dyDescent="0.15">
      <c r="A1" s="84" t="s">
        <v>291</v>
      </c>
    </row>
    <row r="2" spans="1:19" x14ac:dyDescent="0.15">
      <c r="A2" s="12" t="s">
        <v>292</v>
      </c>
    </row>
    <row r="3" spans="1:19" x14ac:dyDescent="0.15">
      <c r="A3" s="12" t="s">
        <v>293</v>
      </c>
    </row>
    <row r="5" spans="1:19" x14ac:dyDescent="0.15">
      <c r="A5" s="12" t="s">
        <v>294</v>
      </c>
    </row>
    <row r="6" spans="1:19" x14ac:dyDescent="0.15">
      <c r="A6" s="12" t="s">
        <v>295</v>
      </c>
    </row>
    <row r="7" spans="1:19" x14ac:dyDescent="0.15">
      <c r="A7" s="12" t="s">
        <v>296</v>
      </c>
    </row>
    <row r="8" spans="1:19" x14ac:dyDescent="0.15">
      <c r="A8" s="12" t="s">
        <v>297</v>
      </c>
    </row>
    <row r="10" spans="1:19" x14ac:dyDescent="0.15">
      <c r="S10" s="202"/>
    </row>
    <row r="11" spans="1:19" ht="18.600000000000001" customHeight="1" x14ac:dyDescent="0.15">
      <c r="A11" s="84" t="s">
        <v>298</v>
      </c>
    </row>
    <row r="12" spans="1:19" x14ac:dyDescent="0.15">
      <c r="B12" s="69" t="s">
        <v>299</v>
      </c>
      <c r="C12" s="71"/>
      <c r="D12" s="72"/>
      <c r="E12" s="73"/>
      <c r="F12" s="74"/>
      <c r="G12" s="75" t="s">
        <v>300</v>
      </c>
      <c r="H12" s="71"/>
      <c r="I12" s="71"/>
      <c r="J12" s="71"/>
      <c r="K12" s="76"/>
    </row>
    <row r="13" spans="1:19" ht="15.6" customHeight="1" x14ac:dyDescent="0.15">
      <c r="A13" s="77"/>
      <c r="B13" s="201"/>
      <c r="C13" s="99" t="s">
        <v>81</v>
      </c>
      <c r="D13" s="99" t="s">
        <v>78</v>
      </c>
      <c r="E13" s="145" t="s">
        <v>301</v>
      </c>
      <c r="F13" s="99" t="s">
        <v>302</v>
      </c>
      <c r="G13" s="152"/>
      <c r="H13" s="99" t="s">
        <v>81</v>
      </c>
      <c r="I13" s="99" t="s">
        <v>78</v>
      </c>
      <c r="J13" s="99" t="s">
        <v>301</v>
      </c>
      <c r="K13" s="99" t="s">
        <v>302</v>
      </c>
    </row>
    <row r="14" spans="1:19" x14ac:dyDescent="0.15">
      <c r="A14" s="78" t="s">
        <v>66</v>
      </c>
      <c r="B14" s="88">
        <f t="shared" ref="B14:B35" si="0">D14/C14</f>
        <v>0.59535677058656311</v>
      </c>
      <c r="C14" s="211">
        <v>422120</v>
      </c>
      <c r="D14" s="212">
        <v>251312</v>
      </c>
      <c r="E14" s="213">
        <v>504187</v>
      </c>
      <c r="F14" s="213">
        <v>468535</v>
      </c>
      <c r="G14" s="85">
        <f>I14/H14</f>
        <v>0.58724812776697422</v>
      </c>
      <c r="H14" s="79">
        <v>483380</v>
      </c>
      <c r="I14" s="79">
        <v>283864</v>
      </c>
      <c r="J14" s="79">
        <v>577142</v>
      </c>
      <c r="K14" s="79">
        <v>535343</v>
      </c>
    </row>
    <row r="15" spans="1:19" x14ac:dyDescent="0.15">
      <c r="A15" s="80" t="s">
        <v>68</v>
      </c>
      <c r="B15" s="89">
        <f t="shared" si="0"/>
        <v>0.64454816901135803</v>
      </c>
      <c r="C15" s="205">
        <v>413274</v>
      </c>
      <c r="D15" s="206">
        <v>266375</v>
      </c>
      <c r="E15" s="207">
        <v>488870</v>
      </c>
      <c r="F15" s="207">
        <v>461921</v>
      </c>
      <c r="G15" s="86">
        <f t="shared" ref="G15:G27" si="1">I15/H15</f>
        <v>0.66308306107477322</v>
      </c>
      <c r="H15" s="81">
        <v>453919</v>
      </c>
      <c r="I15" s="81">
        <v>300986</v>
      </c>
      <c r="J15" s="81">
        <v>539540</v>
      </c>
      <c r="K15" s="81">
        <v>503981</v>
      </c>
    </row>
    <row r="16" spans="1:19" x14ac:dyDescent="0.15">
      <c r="A16" s="80" t="s">
        <v>69</v>
      </c>
      <c r="B16" s="89">
        <f t="shared" si="0"/>
        <v>0.65126925703410243</v>
      </c>
      <c r="C16" s="205">
        <v>405631</v>
      </c>
      <c r="D16" s="206">
        <v>264175</v>
      </c>
      <c r="E16" s="207">
        <v>485123</v>
      </c>
      <c r="F16" s="207">
        <v>459015</v>
      </c>
      <c r="G16" s="86">
        <f t="shared" si="1"/>
        <v>0.6502303737173637</v>
      </c>
      <c r="H16" s="81">
        <v>449270</v>
      </c>
      <c r="I16" s="81">
        <v>292129</v>
      </c>
      <c r="J16" s="81">
        <v>537119</v>
      </c>
      <c r="K16" s="81">
        <v>504125</v>
      </c>
    </row>
    <row r="17" spans="1:11" x14ac:dyDescent="0.15">
      <c r="A17" s="80" t="s">
        <v>73</v>
      </c>
      <c r="B17" s="89">
        <f t="shared" si="0"/>
        <v>0.65443152444850916</v>
      </c>
      <c r="C17" s="208">
        <v>390351</v>
      </c>
      <c r="D17" s="206">
        <v>255458</v>
      </c>
      <c r="E17" s="206">
        <v>463273</v>
      </c>
      <c r="F17" s="206">
        <v>434827</v>
      </c>
      <c r="G17" s="86">
        <f t="shared" si="1"/>
        <v>0.62668868717574233</v>
      </c>
      <c r="H17" s="81">
        <v>471076</v>
      </c>
      <c r="I17" s="81">
        <v>295218</v>
      </c>
      <c r="J17" s="81">
        <v>562716</v>
      </c>
      <c r="K17" s="81">
        <v>527420</v>
      </c>
    </row>
    <row r="18" spans="1:11" x14ac:dyDescent="0.15">
      <c r="A18" s="80" t="s">
        <v>79</v>
      </c>
      <c r="B18" s="89">
        <f t="shared" si="0"/>
        <v>0.68166998604451656</v>
      </c>
      <c r="C18" s="208">
        <v>496579</v>
      </c>
      <c r="D18" s="206">
        <v>338503</v>
      </c>
      <c r="E18" s="206">
        <v>596181</v>
      </c>
      <c r="F18" s="206">
        <v>535685</v>
      </c>
      <c r="G18" s="86">
        <f t="shared" si="1"/>
        <v>0.67587263151060062</v>
      </c>
      <c r="H18" s="81">
        <v>523646</v>
      </c>
      <c r="I18" s="81">
        <v>353918</v>
      </c>
      <c r="J18" s="81">
        <v>630394</v>
      </c>
      <c r="K18" s="81">
        <v>574643</v>
      </c>
    </row>
    <row r="19" spans="1:11" x14ac:dyDescent="0.15">
      <c r="A19" s="80" t="s">
        <v>82</v>
      </c>
      <c r="B19" s="89">
        <f t="shared" si="0"/>
        <v>0.62453871597656718</v>
      </c>
      <c r="C19" s="208">
        <v>501860</v>
      </c>
      <c r="D19" s="206">
        <v>313431</v>
      </c>
      <c r="E19" s="206">
        <v>596014</v>
      </c>
      <c r="F19" s="206">
        <v>535599</v>
      </c>
      <c r="G19" s="86">
        <f t="shared" si="1"/>
        <v>0.6593124876484926</v>
      </c>
      <c r="H19" s="81">
        <v>546492</v>
      </c>
      <c r="I19" s="81">
        <v>360309</v>
      </c>
      <c r="J19" s="81">
        <v>645763</v>
      </c>
      <c r="K19" s="81">
        <v>578554</v>
      </c>
    </row>
    <row r="20" spans="1:11" x14ac:dyDescent="0.15">
      <c r="A20" s="80" t="s">
        <v>85</v>
      </c>
      <c r="B20" s="89">
        <f t="shared" si="0"/>
        <v>0.6802737943346987</v>
      </c>
      <c r="C20" s="208">
        <v>431857</v>
      </c>
      <c r="D20" s="206">
        <v>293781</v>
      </c>
      <c r="E20" s="206">
        <v>510761</v>
      </c>
      <c r="F20" s="206">
        <v>457433</v>
      </c>
      <c r="G20" s="86">
        <f t="shared" si="1"/>
        <v>0.70977036859560405</v>
      </c>
      <c r="H20" s="81">
        <v>475806</v>
      </c>
      <c r="I20" s="81">
        <v>337713</v>
      </c>
      <c r="J20" s="81">
        <v>562723</v>
      </c>
      <c r="K20" s="81">
        <v>501684</v>
      </c>
    </row>
    <row r="21" spans="1:11" x14ac:dyDescent="0.15">
      <c r="A21" s="80" t="s">
        <v>87</v>
      </c>
      <c r="B21" s="89">
        <f t="shared" si="0"/>
        <v>0.68693656122906888</v>
      </c>
      <c r="C21" s="208">
        <v>425623</v>
      </c>
      <c r="D21" s="206">
        <v>292376</v>
      </c>
      <c r="E21" s="206">
        <v>501305</v>
      </c>
      <c r="F21" s="206">
        <v>441902</v>
      </c>
      <c r="G21" s="86">
        <f t="shared" si="1"/>
        <v>0.71030270562149356</v>
      </c>
      <c r="H21" s="81">
        <v>470391</v>
      </c>
      <c r="I21" s="81">
        <v>334120</v>
      </c>
      <c r="J21" s="81">
        <v>551856</v>
      </c>
      <c r="K21" s="81">
        <v>485486</v>
      </c>
    </row>
    <row r="22" spans="1:11" x14ac:dyDescent="0.15">
      <c r="A22" s="80" t="s">
        <v>89</v>
      </c>
      <c r="B22" s="89">
        <f t="shared" si="0"/>
        <v>0.67491925691582066</v>
      </c>
      <c r="C22" s="208">
        <v>484252</v>
      </c>
      <c r="D22" s="206">
        <v>326831</v>
      </c>
      <c r="E22" s="206">
        <v>584083</v>
      </c>
      <c r="F22" s="206">
        <v>525479</v>
      </c>
      <c r="G22" s="86">
        <f t="shared" si="1"/>
        <v>0.69047083485338512</v>
      </c>
      <c r="H22" s="81">
        <v>529039</v>
      </c>
      <c r="I22" s="81">
        <v>365286</v>
      </c>
      <c r="J22" s="81">
        <v>634573</v>
      </c>
      <c r="K22" s="81">
        <v>566885</v>
      </c>
    </row>
    <row r="23" spans="1:11" x14ac:dyDescent="0.15">
      <c r="A23" s="80" t="s">
        <v>92</v>
      </c>
      <c r="B23" s="89">
        <f t="shared" si="0"/>
        <v>0.69704789765987396</v>
      </c>
      <c r="C23" s="208">
        <v>461129</v>
      </c>
      <c r="D23" s="206">
        <v>321429</v>
      </c>
      <c r="E23" s="206">
        <v>549990</v>
      </c>
      <c r="F23" s="206">
        <v>487741</v>
      </c>
      <c r="G23" s="86">
        <f t="shared" si="1"/>
        <v>0.71834673803009719</v>
      </c>
      <c r="H23" s="81">
        <v>485029</v>
      </c>
      <c r="I23" s="81">
        <v>348419</v>
      </c>
      <c r="J23" s="81">
        <v>578879</v>
      </c>
      <c r="K23" s="81">
        <v>517625</v>
      </c>
    </row>
    <row r="24" spans="1:11" x14ac:dyDescent="0.15">
      <c r="A24" s="80" t="s">
        <v>94</v>
      </c>
      <c r="B24" s="89">
        <f t="shared" si="0"/>
        <v>0.66669555089443411</v>
      </c>
      <c r="C24" s="208">
        <v>392371</v>
      </c>
      <c r="D24" s="206">
        <v>261592</v>
      </c>
      <c r="E24" s="206">
        <v>462647</v>
      </c>
      <c r="F24" s="206">
        <v>405785</v>
      </c>
      <c r="G24" s="86">
        <f t="shared" si="1"/>
        <v>0.65161571398424789</v>
      </c>
      <c r="H24" s="81">
        <v>440703</v>
      </c>
      <c r="I24" s="81">
        <v>287169</v>
      </c>
      <c r="J24" s="81">
        <v>520011</v>
      </c>
      <c r="K24" s="81">
        <v>465912</v>
      </c>
    </row>
    <row r="25" spans="1:11" x14ac:dyDescent="0.15">
      <c r="A25" s="80" t="s">
        <v>98</v>
      </c>
      <c r="B25" s="89">
        <f t="shared" si="0"/>
        <v>0.69419224569198501</v>
      </c>
      <c r="C25" s="208">
        <v>419973</v>
      </c>
      <c r="D25" s="206">
        <v>291542</v>
      </c>
      <c r="E25" s="206">
        <v>500295</v>
      </c>
      <c r="F25" s="206">
        <v>443192</v>
      </c>
      <c r="G25" s="86">
        <f t="shared" si="1"/>
        <v>0.6898735638214154</v>
      </c>
      <c r="H25" s="81">
        <v>476525</v>
      </c>
      <c r="I25" s="81">
        <v>328742</v>
      </c>
      <c r="J25" s="81">
        <v>568887</v>
      </c>
      <c r="K25" s="81">
        <v>502459</v>
      </c>
    </row>
    <row r="26" spans="1:11" x14ac:dyDescent="0.15">
      <c r="A26" s="80" t="s">
        <v>101</v>
      </c>
      <c r="B26" s="89">
        <f t="shared" si="0"/>
        <v>0.63577861975912253</v>
      </c>
      <c r="C26" s="208">
        <v>401698</v>
      </c>
      <c r="D26" s="206">
        <v>255391</v>
      </c>
      <c r="E26" s="206">
        <v>476069</v>
      </c>
      <c r="F26" s="206">
        <v>411689</v>
      </c>
      <c r="G26" s="86">
        <f t="shared" si="1"/>
        <v>0.63603634851615898</v>
      </c>
      <c r="H26" s="81">
        <v>478589</v>
      </c>
      <c r="I26" s="81">
        <v>304400</v>
      </c>
      <c r="J26" s="81">
        <v>570140</v>
      </c>
      <c r="K26" s="81">
        <v>494012</v>
      </c>
    </row>
    <row r="27" spans="1:11" x14ac:dyDescent="0.15">
      <c r="A27" s="80" t="s">
        <v>104</v>
      </c>
      <c r="B27" s="89">
        <f t="shared" si="0"/>
        <v>0.64300660515302777</v>
      </c>
      <c r="C27" s="208">
        <v>396660</v>
      </c>
      <c r="D27" s="206">
        <v>255055</v>
      </c>
      <c r="E27" s="206">
        <v>474943</v>
      </c>
      <c r="F27" s="206">
        <v>440363</v>
      </c>
      <c r="G27" s="86">
        <f t="shared" si="1"/>
        <v>0.63888960988397747</v>
      </c>
      <c r="H27" s="81">
        <v>462324</v>
      </c>
      <c r="I27" s="81">
        <v>295374</v>
      </c>
      <c r="J27" s="81">
        <v>547036</v>
      </c>
      <c r="K27" s="81">
        <v>497587</v>
      </c>
    </row>
    <row r="28" spans="1:11" x14ac:dyDescent="0.15">
      <c r="A28" s="80" t="s">
        <v>107</v>
      </c>
      <c r="B28" s="89">
        <f t="shared" si="0"/>
        <v>0.60668900687614236</v>
      </c>
      <c r="C28" s="208">
        <v>413604</v>
      </c>
      <c r="D28" s="206">
        <v>250929</v>
      </c>
      <c r="E28" s="206">
        <v>497124</v>
      </c>
      <c r="F28" s="206">
        <v>460547</v>
      </c>
      <c r="G28" s="86">
        <f>I28/H28</f>
        <v>0.63289422088451308</v>
      </c>
      <c r="H28" s="81">
        <v>471785</v>
      </c>
      <c r="I28" s="81">
        <v>298590</v>
      </c>
      <c r="J28" s="81">
        <v>561423</v>
      </c>
      <c r="K28" s="81">
        <v>512008</v>
      </c>
    </row>
    <row r="29" spans="1:11" x14ac:dyDescent="0.15">
      <c r="A29" s="80" t="s">
        <v>109</v>
      </c>
      <c r="B29" s="89">
        <f t="shared" si="0"/>
        <v>0.59998389196880408</v>
      </c>
      <c r="C29" s="208">
        <v>446982</v>
      </c>
      <c r="D29" s="206">
        <v>268182</v>
      </c>
      <c r="E29" s="206">
        <v>520003</v>
      </c>
      <c r="F29" s="206">
        <v>460853</v>
      </c>
      <c r="G29" s="86">
        <f t="shared" ref="G29:G34" si="2">I29/H29</f>
        <v>0.59504826433086233</v>
      </c>
      <c r="H29" s="81">
        <v>503581</v>
      </c>
      <c r="I29" s="81">
        <v>299655</v>
      </c>
      <c r="J29" s="81">
        <v>586534</v>
      </c>
      <c r="K29" s="81">
        <v>516398</v>
      </c>
    </row>
    <row r="30" spans="1:11" x14ac:dyDescent="0.15">
      <c r="A30" s="80" t="s">
        <v>112</v>
      </c>
      <c r="B30" s="89">
        <f t="shared" si="0"/>
        <v>0.61711852217687779</v>
      </c>
      <c r="C30" s="208">
        <v>461652</v>
      </c>
      <c r="D30" s="206">
        <v>284894</v>
      </c>
      <c r="E30" s="206">
        <v>540190</v>
      </c>
      <c r="F30" s="206">
        <v>487056</v>
      </c>
      <c r="G30" s="86">
        <f t="shared" si="2"/>
        <v>0.6086393552618683</v>
      </c>
      <c r="H30" s="81">
        <v>530572</v>
      </c>
      <c r="I30" s="81">
        <v>322927</v>
      </c>
      <c r="J30" s="81">
        <v>627568</v>
      </c>
      <c r="K30" s="81">
        <v>569502</v>
      </c>
    </row>
    <row r="31" spans="1:11" x14ac:dyDescent="0.15">
      <c r="A31" s="80" t="s">
        <v>352</v>
      </c>
      <c r="B31" s="89">
        <f t="shared" si="0"/>
        <v>0.61858407079646016</v>
      </c>
      <c r="C31" s="208">
        <v>458780</v>
      </c>
      <c r="D31" s="206">
        <v>283794</v>
      </c>
      <c r="E31" s="206">
        <v>550424</v>
      </c>
      <c r="F31" s="206">
        <v>498739</v>
      </c>
      <c r="G31" s="86">
        <f t="shared" ref="G31" si="3">I31/H31</f>
        <v>0.60148273785667128</v>
      </c>
      <c r="H31" s="81">
        <v>516477</v>
      </c>
      <c r="I31" s="81">
        <v>310652</v>
      </c>
      <c r="J31" s="81">
        <v>611545</v>
      </c>
      <c r="K31" s="81">
        <v>552692</v>
      </c>
    </row>
    <row r="32" spans="1:11" x14ac:dyDescent="0.15">
      <c r="A32" s="80" t="s">
        <v>72</v>
      </c>
      <c r="B32" s="89">
        <f t="shared" si="0"/>
        <v>0.57734184725914284</v>
      </c>
      <c r="C32" s="208">
        <v>466843</v>
      </c>
      <c r="D32" s="206">
        <v>269528</v>
      </c>
      <c r="E32" s="206">
        <v>560038</v>
      </c>
      <c r="F32" s="206">
        <v>461451</v>
      </c>
      <c r="G32" s="86">
        <f t="shared" si="2"/>
        <v>0.5641556524525847</v>
      </c>
      <c r="H32" s="81">
        <v>514865</v>
      </c>
      <c r="I32" s="81">
        <v>290464</v>
      </c>
      <c r="J32" s="81">
        <v>621170</v>
      </c>
      <c r="K32" s="81">
        <v>520033</v>
      </c>
    </row>
    <row r="33" spans="1:11" x14ac:dyDescent="0.15">
      <c r="A33" s="80" t="s">
        <v>349</v>
      </c>
      <c r="B33" s="89">
        <f t="shared" si="0"/>
        <v>0.56888983379397451</v>
      </c>
      <c r="C33" s="208">
        <v>479766</v>
      </c>
      <c r="D33" s="206">
        <v>272934</v>
      </c>
      <c r="E33" s="206">
        <v>584614</v>
      </c>
      <c r="F33" s="206">
        <v>518175</v>
      </c>
      <c r="G33" s="86">
        <f t="shared" si="2"/>
        <v>0.55087878665923085</v>
      </c>
      <c r="H33" s="81">
        <v>521799</v>
      </c>
      <c r="I33" s="81">
        <v>287448</v>
      </c>
      <c r="J33" s="81">
        <v>638683</v>
      </c>
      <c r="K33" s="81">
        <v>567758</v>
      </c>
    </row>
    <row r="34" spans="1:11" x14ac:dyDescent="0.15">
      <c r="A34" s="80" t="s">
        <v>350</v>
      </c>
      <c r="B34" s="89">
        <f t="shared" si="0"/>
        <v>0.55232291422515767</v>
      </c>
      <c r="C34" s="208">
        <v>499179</v>
      </c>
      <c r="D34" s="206">
        <v>275708</v>
      </c>
      <c r="E34" s="206">
        <v>600026</v>
      </c>
      <c r="F34" s="206">
        <v>539857</v>
      </c>
      <c r="G34" s="86">
        <f t="shared" si="2"/>
        <v>0.56897437607833024</v>
      </c>
      <c r="H34" s="81">
        <v>554677</v>
      </c>
      <c r="I34" s="81">
        <v>315597</v>
      </c>
      <c r="J34" s="81">
        <v>663848</v>
      </c>
      <c r="K34" s="81">
        <v>592633</v>
      </c>
    </row>
    <row r="35" spans="1:11" x14ac:dyDescent="0.15">
      <c r="A35" s="80" t="s">
        <v>351</v>
      </c>
      <c r="B35" s="89">
        <f t="shared" si="0"/>
        <v>0.55577134972041731</v>
      </c>
      <c r="C35" s="208">
        <v>485545</v>
      </c>
      <c r="D35" s="206">
        <v>269852</v>
      </c>
      <c r="E35" s="206">
        <v>581253</v>
      </c>
      <c r="F35" s="206">
        <v>517638</v>
      </c>
      <c r="G35" s="86">
        <f>I35/H35</f>
        <v>0.53561527164903111</v>
      </c>
      <c r="H35" s="81">
        <v>570626</v>
      </c>
      <c r="I35" s="81">
        <v>305636</v>
      </c>
      <c r="J35" s="81">
        <v>677771</v>
      </c>
      <c r="K35" s="81">
        <v>601143</v>
      </c>
    </row>
    <row r="36" spans="1:11" x14ac:dyDescent="0.15">
      <c r="A36" s="82" t="s">
        <v>395</v>
      </c>
      <c r="B36" s="90">
        <f t="shared" ref="B36" si="4">D36/C36</f>
        <v>0.57150306838045417</v>
      </c>
      <c r="C36" s="209">
        <v>479406</v>
      </c>
      <c r="D36" s="210">
        <v>273982</v>
      </c>
      <c r="E36" s="210">
        <v>566114</v>
      </c>
      <c r="F36" s="210">
        <v>501860</v>
      </c>
      <c r="G36" s="87">
        <f>I36/H36</f>
        <v>0.58153578874218204</v>
      </c>
      <c r="H36" s="83">
        <v>575600</v>
      </c>
      <c r="I36" s="83">
        <v>334732</v>
      </c>
      <c r="J36" s="83">
        <v>674320</v>
      </c>
      <c r="K36" s="83">
        <v>608497</v>
      </c>
    </row>
    <row r="37" spans="1:11" ht="13.8" x14ac:dyDescent="0.15">
      <c r="A37" s="28" t="s">
        <v>474</v>
      </c>
    </row>
    <row r="40" spans="1:11" x14ac:dyDescent="0.15">
      <c r="A40" s="12" t="s">
        <v>303</v>
      </c>
    </row>
    <row r="41" spans="1:11" x14ac:dyDescent="0.15">
      <c r="A41" s="12" t="s">
        <v>304</v>
      </c>
    </row>
    <row r="42" spans="1:11" x14ac:dyDescent="0.15">
      <c r="A42" s="12" t="s">
        <v>305</v>
      </c>
    </row>
    <row r="43" spans="1:11" x14ac:dyDescent="0.15">
      <c r="A43" s="12" t="s">
        <v>306</v>
      </c>
    </row>
    <row r="44" spans="1:11" x14ac:dyDescent="0.15">
      <c r="A44" s="12" t="s">
        <v>307</v>
      </c>
    </row>
  </sheetData>
  <phoneticPr fontId="3"/>
  <pageMargins left="0.7" right="0.7" top="0.75" bottom="0.75" header="0.3" footer="0.3"/>
  <pageSetup paperSize="9" scale="9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K46"/>
  <sheetViews>
    <sheetView showGridLines="0" zoomScaleNormal="100" workbookViewId="0">
      <selection activeCell="K9" sqref="K9"/>
    </sheetView>
  </sheetViews>
  <sheetFormatPr defaultColWidth="9" defaultRowHeight="12.6" x14ac:dyDescent="0.2"/>
  <cols>
    <col min="1" max="1" width="5.77734375" style="92" customWidth="1"/>
    <col min="2" max="2" width="4.44140625" style="92" bestFit="1" customWidth="1"/>
    <col min="3" max="3" width="23" style="92" customWidth="1"/>
    <col min="4" max="4" width="20.21875" style="92" customWidth="1"/>
    <col min="5" max="5" width="9" style="92"/>
    <col min="6" max="9" width="15.109375" style="92" customWidth="1"/>
    <col min="10" max="10" width="9" style="92"/>
    <col min="11" max="11" width="20.21875" style="92" customWidth="1"/>
    <col min="12" max="16384" width="9" style="92"/>
  </cols>
  <sheetData>
    <row r="1" spans="2:11" x14ac:dyDescent="0.2">
      <c r="C1" s="92" t="s">
        <v>309</v>
      </c>
    </row>
    <row r="3" spans="2:11" x14ac:dyDescent="0.2">
      <c r="D3" s="92" t="s">
        <v>310</v>
      </c>
      <c r="F3" s="97" t="s">
        <v>311</v>
      </c>
      <c r="G3" s="97"/>
      <c r="H3" s="97" t="s">
        <v>312</v>
      </c>
      <c r="I3" s="97"/>
      <c r="K3" s="92" t="s">
        <v>313</v>
      </c>
    </row>
    <row r="4" spans="2:11" x14ac:dyDescent="0.2">
      <c r="D4" s="92" t="s">
        <v>314</v>
      </c>
      <c r="K4" s="92" t="s">
        <v>315</v>
      </c>
    </row>
    <row r="5" spans="2:11" x14ac:dyDescent="0.15">
      <c r="B5" s="93"/>
      <c r="C5" s="94" t="s">
        <v>74</v>
      </c>
      <c r="D5" s="95" t="s">
        <v>75</v>
      </c>
      <c r="F5" s="95" t="s">
        <v>75</v>
      </c>
      <c r="G5" s="95" t="s">
        <v>316</v>
      </c>
      <c r="H5" s="95" t="s">
        <v>75</v>
      </c>
      <c r="I5" s="95" t="s">
        <v>317</v>
      </c>
      <c r="K5" s="95" t="s">
        <v>75</v>
      </c>
    </row>
    <row r="6" spans="2:11" ht="15.6" customHeight="1" x14ac:dyDescent="0.2">
      <c r="B6" s="98" t="s">
        <v>80</v>
      </c>
      <c r="C6" s="99" t="s">
        <v>362</v>
      </c>
      <c r="D6" s="100">
        <f>IF(分析のための入力事項!$K$30="○",分析のための入力事項!C13,"")</f>
        <v>0</v>
      </c>
      <c r="E6" s="101"/>
      <c r="F6" s="102">
        <f>D6*G6</f>
        <v>0</v>
      </c>
      <c r="G6" s="105">
        <v>0.2384342953100056</v>
      </c>
      <c r="H6" s="102">
        <f>D6*I6</f>
        <v>0</v>
      </c>
      <c r="I6" s="105">
        <v>5.1077022385530378E-2</v>
      </c>
      <c r="J6" s="101"/>
      <c r="K6" s="100">
        <f>IF(分析のための入力事項!$K$30="",分析のための入力事項!C13,D6-F6-H6)</f>
        <v>0</v>
      </c>
    </row>
    <row r="7" spans="2:11" ht="15.6" customHeight="1" x14ac:dyDescent="0.2">
      <c r="B7" s="98" t="s">
        <v>83</v>
      </c>
      <c r="C7" s="99" t="s">
        <v>363</v>
      </c>
      <c r="D7" s="100">
        <f>IF(分析のための入力事項!$K$30="○",分析のための入力事項!C14,"")</f>
        <v>0</v>
      </c>
      <c r="E7" s="101"/>
      <c r="F7" s="102">
        <f t="shared" ref="F7:F25" si="0">D7*G7</f>
        <v>0</v>
      </c>
      <c r="G7" s="105">
        <v>1.2758861748785457E-2</v>
      </c>
      <c r="H7" s="102">
        <f t="shared" ref="H7:H25" si="1">D7*I7</f>
        <v>0</v>
      </c>
      <c r="I7" s="105">
        <v>7.4994774850674059E-2</v>
      </c>
      <c r="J7" s="101"/>
      <c r="K7" s="100">
        <f>IF(分析のための入力事項!$K$30="",分析のための入力事項!C14,D7-F7-H7)</f>
        <v>0</v>
      </c>
    </row>
    <row r="8" spans="2:11" ht="15.6" customHeight="1" x14ac:dyDescent="0.2">
      <c r="B8" s="98" t="s">
        <v>86</v>
      </c>
      <c r="C8" s="99" t="s">
        <v>364</v>
      </c>
      <c r="D8" s="100">
        <f>IF(分析のための入力事項!$K$30="○",分析のための入力事項!C15,"")</f>
        <v>0</v>
      </c>
      <c r="E8" s="101"/>
      <c r="F8" s="102">
        <f t="shared" si="0"/>
        <v>0</v>
      </c>
      <c r="G8" s="105">
        <v>0.32099854985865528</v>
      </c>
      <c r="H8" s="102">
        <f t="shared" si="1"/>
        <v>0</v>
      </c>
      <c r="I8" s="105">
        <v>3.4858476692120659E-2</v>
      </c>
      <c r="J8" s="101"/>
      <c r="K8" s="100">
        <f>IF(分析のための入力事項!$K$30="",分析のための入力事項!C15,D8-F8-H8)</f>
        <v>0</v>
      </c>
    </row>
    <row r="9" spans="2:11" ht="15.6" customHeight="1" x14ac:dyDescent="0.2">
      <c r="B9" s="98" t="s">
        <v>88</v>
      </c>
      <c r="C9" s="99" t="s">
        <v>365</v>
      </c>
      <c r="D9" s="100">
        <f>IF(分析のための入力事項!$K$30="○",分析のための入力事項!C16,"")</f>
        <v>0</v>
      </c>
      <c r="E9" s="101"/>
      <c r="F9" s="102">
        <f t="shared" si="0"/>
        <v>0</v>
      </c>
      <c r="G9" s="105">
        <v>0.44482828094174159</v>
      </c>
      <c r="H9" s="102">
        <f t="shared" si="1"/>
        <v>0</v>
      </c>
      <c r="I9" s="105">
        <v>3.1630904257427539E-2</v>
      </c>
      <c r="J9" s="101"/>
      <c r="K9" s="100">
        <f>IF(分析のための入力事項!$K$30="",分析のための入力事項!C16,D9-F9-H9)</f>
        <v>0</v>
      </c>
    </row>
    <row r="10" spans="2:11" ht="15.6" customHeight="1" x14ac:dyDescent="0.2">
      <c r="B10" s="98" t="s">
        <v>90</v>
      </c>
      <c r="C10" s="99" t="s">
        <v>91</v>
      </c>
      <c r="D10" s="100">
        <f>IF(分析のための入力事項!$K$30="○",分析のための入力事項!C17,"")</f>
        <v>0</v>
      </c>
      <c r="E10" s="101"/>
      <c r="F10" s="102">
        <f t="shared" si="0"/>
        <v>0</v>
      </c>
      <c r="G10" s="105">
        <v>0.22961064679945697</v>
      </c>
      <c r="H10" s="102">
        <f t="shared" si="1"/>
        <v>0</v>
      </c>
      <c r="I10" s="105">
        <v>6.8852025710177275E-2</v>
      </c>
      <c r="J10" s="101"/>
      <c r="K10" s="100">
        <f>IF(分析のための入力事項!$K$30="",分析のための入力事項!C17,D10-F10-H10)</f>
        <v>0</v>
      </c>
    </row>
    <row r="11" spans="2:11" ht="15.6" customHeight="1" x14ac:dyDescent="0.2">
      <c r="B11" s="98" t="s">
        <v>93</v>
      </c>
      <c r="C11" s="99" t="s">
        <v>366</v>
      </c>
      <c r="D11" s="100">
        <f>IF(分析のための入力事項!$K$30="○",分析のための入力事項!C18,"")</f>
        <v>0</v>
      </c>
      <c r="E11" s="101"/>
      <c r="F11" s="102">
        <f t="shared" si="0"/>
        <v>0</v>
      </c>
      <c r="G11" s="105">
        <v>0.22178265170168004</v>
      </c>
      <c r="H11" s="102">
        <f t="shared" si="1"/>
        <v>0</v>
      </c>
      <c r="I11" s="105">
        <v>2.757154805729891E-2</v>
      </c>
      <c r="J11" s="101"/>
      <c r="K11" s="100">
        <f>IF(分析のための入力事項!$K$30="",分析のための入力事項!C18,D11-F11-H11)</f>
        <v>0</v>
      </c>
    </row>
    <row r="12" spans="2:11" ht="15.6" customHeight="1" x14ac:dyDescent="0.2">
      <c r="B12" s="98" t="s">
        <v>95</v>
      </c>
      <c r="C12" s="99" t="s">
        <v>367</v>
      </c>
      <c r="D12" s="100">
        <f>IF(分析のための入力事項!$K$30="○",分析のための入力事項!C19,"")</f>
        <v>0</v>
      </c>
      <c r="E12" s="101"/>
      <c r="F12" s="102">
        <f t="shared" si="0"/>
        <v>0</v>
      </c>
      <c r="G12" s="105">
        <v>0.18717505622233244</v>
      </c>
      <c r="H12" s="102">
        <f t="shared" si="1"/>
        <v>0</v>
      </c>
      <c r="I12" s="105">
        <v>2.305749927818522E-2</v>
      </c>
      <c r="J12" s="101"/>
      <c r="K12" s="100">
        <f>IF(分析のための入力事項!$K$30="",分析のための入力事項!C19,D12-F12-H12)</f>
        <v>0</v>
      </c>
    </row>
    <row r="13" spans="2:11" ht="15.6" customHeight="1" x14ac:dyDescent="0.2">
      <c r="B13" s="98" t="s">
        <v>99</v>
      </c>
      <c r="C13" s="99" t="s">
        <v>368</v>
      </c>
      <c r="D13" s="100">
        <f>IF(分析のための入力事項!$K$30="○",分析のための入力事項!C20,"")</f>
        <v>0</v>
      </c>
      <c r="E13" s="101"/>
      <c r="F13" s="102">
        <f t="shared" si="0"/>
        <v>0</v>
      </c>
      <c r="G13" s="105">
        <v>0.1926287500370184</v>
      </c>
      <c r="H13" s="102">
        <f t="shared" si="1"/>
        <v>0</v>
      </c>
      <c r="I13" s="105">
        <v>3.2814443017378674E-2</v>
      </c>
      <c r="J13" s="101"/>
      <c r="K13" s="100">
        <f>IF(分析のための入力事項!$K$30="",分析のための入力事項!C20,D13-F13-H13)</f>
        <v>0</v>
      </c>
    </row>
    <row r="14" spans="2:11" ht="15.6" customHeight="1" x14ac:dyDescent="0.2">
      <c r="B14" s="98" t="s">
        <v>102</v>
      </c>
      <c r="C14" s="99" t="s">
        <v>369</v>
      </c>
      <c r="D14" s="100">
        <f>IF(分析のための入力事項!$K$30="○",分析のための入力事項!C21,"")</f>
        <v>0</v>
      </c>
      <c r="E14" s="101"/>
      <c r="F14" s="102">
        <f t="shared" si="0"/>
        <v>0</v>
      </c>
      <c r="G14" s="105">
        <v>0.18797470751706066</v>
      </c>
      <c r="H14" s="102">
        <f t="shared" si="1"/>
        <v>0</v>
      </c>
      <c r="I14" s="105">
        <v>6.6693510745109652E-2</v>
      </c>
      <c r="J14" s="101"/>
      <c r="K14" s="100">
        <f>IF(分析のための入力事項!$K$30="",分析のための入力事項!C21,D14-F14-H14)</f>
        <v>0</v>
      </c>
    </row>
    <row r="15" spans="2:11" ht="15.6" customHeight="1" x14ac:dyDescent="0.2">
      <c r="B15" s="98" t="s">
        <v>105</v>
      </c>
      <c r="C15" s="99" t="s">
        <v>370</v>
      </c>
      <c r="D15" s="100">
        <f>IF(分析のための入力事項!$K$30="○",分析のための入力事項!C22,"")</f>
        <v>0</v>
      </c>
      <c r="E15" s="101"/>
      <c r="F15" s="102">
        <f t="shared" si="0"/>
        <v>0</v>
      </c>
      <c r="G15" s="105">
        <v>4.0403258341015186E-2</v>
      </c>
      <c r="H15" s="102">
        <f t="shared" si="1"/>
        <v>0</v>
      </c>
      <c r="I15" s="105">
        <v>3.1760245584522881E-2</v>
      </c>
      <c r="J15" s="101"/>
      <c r="K15" s="100">
        <f>IF(分析のための入力事項!$K$30="",分析のための入力事項!C22,D15-F15-H15)</f>
        <v>0</v>
      </c>
    </row>
    <row r="16" spans="2:11" ht="15.6" customHeight="1" x14ac:dyDescent="0.2">
      <c r="B16" s="98" t="s">
        <v>108</v>
      </c>
      <c r="C16" s="99" t="s">
        <v>371</v>
      </c>
      <c r="D16" s="100">
        <f>IF(分析のための入力事項!$K$30="○",分析のための入力事項!C23,"")</f>
        <v>0</v>
      </c>
      <c r="E16" s="101"/>
      <c r="F16" s="102">
        <f t="shared" si="0"/>
        <v>0</v>
      </c>
      <c r="G16" s="105">
        <v>8.5169575878772441E-2</v>
      </c>
      <c r="H16" s="102">
        <f t="shared" si="1"/>
        <v>0</v>
      </c>
      <c r="I16" s="105">
        <v>3.359789585826839E-2</v>
      </c>
      <c r="J16" s="101"/>
      <c r="K16" s="100">
        <f>IF(分析のための入力事項!$K$30="",分析のための入力事項!C23,D16-F16-H16)</f>
        <v>0</v>
      </c>
    </row>
    <row r="17" spans="2:11" ht="15.6" customHeight="1" x14ac:dyDescent="0.2">
      <c r="B17" s="98" t="s">
        <v>110</v>
      </c>
      <c r="C17" s="99" t="s">
        <v>372</v>
      </c>
      <c r="D17" s="100">
        <f>IF(分析のための入力事項!$K$30="○",分析のための入力事項!C24,"")</f>
        <v>0</v>
      </c>
      <c r="E17" s="101"/>
      <c r="F17" s="102">
        <f t="shared" si="0"/>
        <v>0</v>
      </c>
      <c r="G17" s="105">
        <v>9.8532701467683587E-2</v>
      </c>
      <c r="H17" s="102">
        <f t="shared" si="1"/>
        <v>0</v>
      </c>
      <c r="I17" s="105">
        <v>4.6054490780066938E-2</v>
      </c>
      <c r="J17" s="101"/>
      <c r="K17" s="100">
        <f>IF(分析のための入力事項!$K$30="",分析のための入力事項!C24,D17-F17-H17)</f>
        <v>0</v>
      </c>
    </row>
    <row r="18" spans="2:11" ht="15.6" customHeight="1" x14ac:dyDescent="0.2">
      <c r="B18" s="98" t="s">
        <v>113</v>
      </c>
      <c r="C18" s="99" t="s">
        <v>373</v>
      </c>
      <c r="D18" s="100">
        <f>IF(分析のための入力事項!$K$30="○",分析のための入力事項!C25,"")</f>
        <v>0</v>
      </c>
      <c r="E18" s="101"/>
      <c r="F18" s="102">
        <f t="shared" si="0"/>
        <v>0</v>
      </c>
      <c r="G18" s="105">
        <v>0.13272503627364032</v>
      </c>
      <c r="H18" s="102">
        <f t="shared" si="1"/>
        <v>0</v>
      </c>
      <c r="I18" s="105">
        <v>1.5368246127109748E-2</v>
      </c>
      <c r="J18" s="101"/>
      <c r="K18" s="100">
        <f>IF(分析のための入力事項!$K$30="",分析のための入力事項!C25,D18-F18-H18)</f>
        <v>0</v>
      </c>
    </row>
    <row r="19" spans="2:11" ht="15.6" customHeight="1" x14ac:dyDescent="0.2">
      <c r="B19" s="98" t="s">
        <v>115</v>
      </c>
      <c r="C19" s="99" t="s">
        <v>374</v>
      </c>
      <c r="D19" s="100">
        <f>IF(分析のための入力事項!$K$30="○",分析のための入力事項!C26,"")</f>
        <v>0</v>
      </c>
      <c r="E19" s="101"/>
      <c r="F19" s="102">
        <f t="shared" si="0"/>
        <v>0</v>
      </c>
      <c r="G19" s="105">
        <v>0.14977801209909827</v>
      </c>
      <c r="H19" s="102">
        <f t="shared" si="1"/>
        <v>0</v>
      </c>
      <c r="I19" s="105">
        <v>1.3029246813795822E-2</v>
      </c>
      <c r="J19" s="101"/>
      <c r="K19" s="100">
        <f>IF(分析のための入力事項!$K$30="",分析のための入力事項!C26,D19-F19-H19)</f>
        <v>0</v>
      </c>
    </row>
    <row r="20" spans="2:11" ht="15.6" customHeight="1" x14ac:dyDescent="0.2">
      <c r="B20" s="98" t="s">
        <v>117</v>
      </c>
      <c r="C20" s="99" t="s">
        <v>375</v>
      </c>
      <c r="D20" s="100">
        <f>IF(分析のための入力事項!$K$30="○",分析のための入力事項!C27,"")</f>
        <v>0</v>
      </c>
      <c r="E20" s="101"/>
      <c r="F20" s="102">
        <f t="shared" si="0"/>
        <v>0</v>
      </c>
      <c r="G20" s="105">
        <v>0.23625089188478726</v>
      </c>
      <c r="H20" s="102">
        <f t="shared" si="1"/>
        <v>0</v>
      </c>
      <c r="I20" s="105">
        <v>1.5432214669887883E-2</v>
      </c>
      <c r="J20" s="101"/>
      <c r="K20" s="100">
        <f>IF(分析のための入力事項!$K$30="",分析のための入力事項!C27,D20-F20-H20)</f>
        <v>0</v>
      </c>
    </row>
    <row r="21" spans="2:11" ht="15.6" customHeight="1" x14ac:dyDescent="0.2">
      <c r="B21" s="98" t="s">
        <v>118</v>
      </c>
      <c r="C21" s="99" t="s">
        <v>376</v>
      </c>
      <c r="D21" s="100">
        <f>IF(分析のための入力事項!$K$30="○",分析のための入力事項!C28,"")</f>
        <v>0</v>
      </c>
      <c r="E21" s="101"/>
      <c r="F21" s="102">
        <f t="shared" si="0"/>
        <v>0</v>
      </c>
      <c r="G21" s="105">
        <v>7.8152210863029314E-2</v>
      </c>
      <c r="H21" s="102">
        <f t="shared" si="1"/>
        <v>0</v>
      </c>
      <c r="I21" s="105">
        <v>1.1435006004675567E-2</v>
      </c>
      <c r="J21" s="101"/>
      <c r="K21" s="100">
        <f>IF(分析のための入力事項!$K$30="",分析のための入力事項!C28,D21-F21-H21)</f>
        <v>0</v>
      </c>
    </row>
    <row r="22" spans="2:11" ht="15.6" customHeight="1" x14ac:dyDescent="0.2">
      <c r="B22" s="98" t="s">
        <v>119</v>
      </c>
      <c r="C22" s="99" t="s">
        <v>377</v>
      </c>
      <c r="D22" s="100">
        <f>IF(分析のための入力事項!$K$30="○",分析のための入力事項!C29,"")</f>
        <v>0</v>
      </c>
      <c r="E22" s="101"/>
      <c r="F22" s="102">
        <f t="shared" si="0"/>
        <v>0</v>
      </c>
      <c r="G22" s="105">
        <v>0.21351923169461506</v>
      </c>
      <c r="H22" s="102">
        <f t="shared" si="1"/>
        <v>0</v>
      </c>
      <c r="I22" s="105">
        <v>9.2517760100954555E-3</v>
      </c>
      <c r="J22" s="101"/>
      <c r="K22" s="100">
        <f>IF(分析のための入力事項!$K$30="",分析のための入力事項!C29,D22-F22-H22)</f>
        <v>0</v>
      </c>
    </row>
    <row r="23" spans="2:11" ht="15.6" customHeight="1" x14ac:dyDescent="0.2">
      <c r="B23" s="98" t="s">
        <v>120</v>
      </c>
      <c r="C23" s="99" t="s">
        <v>378</v>
      </c>
      <c r="D23" s="100">
        <f>IF(分析のための入力事項!$K$30="○",分析のための入力事項!C30,"")</f>
        <v>0</v>
      </c>
      <c r="E23" s="101"/>
      <c r="F23" s="102">
        <f t="shared" si="0"/>
        <v>0</v>
      </c>
      <c r="G23" s="105">
        <v>0.20119537118230255</v>
      </c>
      <c r="H23" s="102">
        <f t="shared" si="1"/>
        <v>0</v>
      </c>
      <c r="I23" s="105">
        <v>8.6714436171169227E-3</v>
      </c>
      <c r="J23" s="101"/>
      <c r="K23" s="100">
        <f>IF(分析のための入力事項!$K$30="",分析のための入力事項!C30,D23-F23-H23)</f>
        <v>0</v>
      </c>
    </row>
    <row r="24" spans="2:11" ht="15.6" customHeight="1" x14ac:dyDescent="0.2">
      <c r="B24" s="98" t="s">
        <v>123</v>
      </c>
      <c r="C24" s="99" t="s">
        <v>379</v>
      </c>
      <c r="D24" s="100">
        <f>IF(分析のための入力事項!$K$30="○",分析のための入力事項!C31,"")</f>
        <v>0</v>
      </c>
      <c r="E24" s="101"/>
      <c r="F24" s="102">
        <f t="shared" si="0"/>
        <v>0</v>
      </c>
      <c r="G24" s="105">
        <v>0.1177519288953109</v>
      </c>
      <c r="H24" s="102">
        <f t="shared" si="1"/>
        <v>0</v>
      </c>
      <c r="I24" s="105">
        <v>1.7995184232156063E-2</v>
      </c>
      <c r="J24" s="101"/>
      <c r="K24" s="100">
        <f>IF(分析のための入力事項!$K$30="",分析のための入力事項!C31,D24-F24-H24)</f>
        <v>0</v>
      </c>
    </row>
    <row r="25" spans="2:11" ht="15.6" customHeight="1" x14ac:dyDescent="0.2">
      <c r="B25" s="98" t="s">
        <v>124</v>
      </c>
      <c r="C25" s="99" t="s">
        <v>380</v>
      </c>
      <c r="D25" s="100">
        <f>IF(分析のための入力事項!$K$30="○",分析のための入力事項!C32,"")</f>
        <v>0</v>
      </c>
      <c r="E25" s="101"/>
      <c r="F25" s="102">
        <f t="shared" si="0"/>
        <v>0</v>
      </c>
      <c r="G25" s="105">
        <v>0.31602995661169125</v>
      </c>
      <c r="H25" s="102">
        <f t="shared" si="1"/>
        <v>0</v>
      </c>
      <c r="I25" s="105">
        <v>4.899365620640711E-2</v>
      </c>
      <c r="J25" s="101"/>
      <c r="K25" s="100">
        <f>IF(分析のための入力事項!$K$30="",分析のための入力事項!C32,D25-F25-H25)</f>
        <v>0</v>
      </c>
    </row>
    <row r="26" spans="2:11" ht="15.6" customHeight="1" x14ac:dyDescent="0.2">
      <c r="B26" s="98" t="s">
        <v>126</v>
      </c>
      <c r="C26" s="99" t="s">
        <v>381</v>
      </c>
      <c r="D26" s="100">
        <f>IF(分析のための入力事項!$K$30="○",分析のための入力事項!C33,"")</f>
        <v>0</v>
      </c>
      <c r="E26" s="101"/>
      <c r="F26" s="204"/>
      <c r="G26" s="105">
        <v>0</v>
      </c>
      <c r="H26" s="204"/>
      <c r="I26" s="105">
        <v>0</v>
      </c>
      <c r="J26" s="101"/>
      <c r="K26" s="100">
        <f>IF(分析のための入力事項!$K$30="",分析のための入力事項!C33,D26-F26-H26)</f>
        <v>0</v>
      </c>
    </row>
    <row r="27" spans="2:11" ht="15.6" customHeight="1" x14ac:dyDescent="0.2">
      <c r="B27" s="98" t="s">
        <v>128</v>
      </c>
      <c r="C27" s="99" t="s">
        <v>382</v>
      </c>
      <c r="D27" s="100">
        <f>IF(分析のための入力事項!$K$30="○",分析のための入力事項!C34,"")</f>
        <v>0</v>
      </c>
      <c r="E27" s="101"/>
      <c r="F27" s="204"/>
      <c r="G27" s="105">
        <v>0</v>
      </c>
      <c r="H27" s="204"/>
      <c r="I27" s="105">
        <v>0</v>
      </c>
      <c r="J27" s="101"/>
      <c r="K27" s="100">
        <f>IF(分析のための入力事項!$K$30="",分析のための入力事項!C34,D27-F27-H27)</f>
        <v>0</v>
      </c>
    </row>
    <row r="28" spans="2:11" ht="15.6" customHeight="1" x14ac:dyDescent="0.2">
      <c r="B28" s="98" t="s">
        <v>130</v>
      </c>
      <c r="C28" s="99" t="s">
        <v>131</v>
      </c>
      <c r="D28" s="100">
        <f>IF(分析のための入力事項!$K$30="○",分析のための入力事項!C35,"")</f>
        <v>0</v>
      </c>
      <c r="E28" s="101"/>
      <c r="F28" s="204"/>
      <c r="G28" s="105">
        <v>0</v>
      </c>
      <c r="H28" s="204"/>
      <c r="I28" s="105">
        <v>0</v>
      </c>
      <c r="J28" s="101"/>
      <c r="K28" s="100">
        <f>IF(分析のための入力事項!$K$30="",分析のための入力事項!C35,D28-F28-H28)</f>
        <v>0</v>
      </c>
    </row>
    <row r="29" spans="2:11" ht="15.6" customHeight="1" x14ac:dyDescent="0.2">
      <c r="B29" s="98" t="s">
        <v>133</v>
      </c>
      <c r="C29" s="99" t="s">
        <v>134</v>
      </c>
      <c r="D29" s="100">
        <f>IF(分析のための入力事項!$K$30="○",分析のための入力事項!C36,"")</f>
        <v>0</v>
      </c>
      <c r="E29" s="101"/>
      <c r="F29" s="204"/>
      <c r="G29" s="105">
        <v>0</v>
      </c>
      <c r="H29" s="204"/>
      <c r="I29" s="105">
        <v>0</v>
      </c>
      <c r="J29" s="101"/>
      <c r="K29" s="100">
        <f>IF(分析のための入力事項!$K$30="",分析のための入力事項!C36,D29-F29-H29)</f>
        <v>0</v>
      </c>
    </row>
    <row r="30" spans="2:11" ht="15.6" customHeight="1" x14ac:dyDescent="0.2">
      <c r="B30" s="98" t="s">
        <v>136</v>
      </c>
      <c r="C30" s="99" t="s">
        <v>383</v>
      </c>
      <c r="D30" s="100">
        <f>IF(分析のための入力事項!$K$30="○",分析のための入力事項!C37,"")</f>
        <v>0</v>
      </c>
      <c r="E30" s="101"/>
      <c r="F30" s="204"/>
      <c r="G30" s="105">
        <v>-56.095391206166745</v>
      </c>
      <c r="H30" s="204"/>
      <c r="I30" s="105">
        <v>0</v>
      </c>
      <c r="J30" s="101"/>
      <c r="K30" s="100">
        <f>IF(分析のための入力事項!$K$30="",分析のための入力事項!C37,D30-F30-H30+F43)</f>
        <v>0</v>
      </c>
    </row>
    <row r="31" spans="2:11" ht="15.6" customHeight="1" x14ac:dyDescent="0.2">
      <c r="B31" s="98" t="s">
        <v>138</v>
      </c>
      <c r="C31" s="99" t="s">
        <v>384</v>
      </c>
      <c r="D31" s="100">
        <f>IF(分析のための入力事項!$K$30="○",分析のための入力事項!C38,"")</f>
        <v>0</v>
      </c>
      <c r="E31" s="101"/>
      <c r="F31" s="204"/>
      <c r="G31" s="105">
        <v>0</v>
      </c>
      <c r="H31" s="204"/>
      <c r="I31" s="105">
        <v>0</v>
      </c>
      <c r="J31" s="101"/>
      <c r="K31" s="100">
        <f>IF(分析のための入力事項!$K$30="",分析のための入力事項!C38,D31-F31-H31)</f>
        <v>0</v>
      </c>
    </row>
    <row r="32" spans="2:11" ht="15.6" customHeight="1" x14ac:dyDescent="0.2">
      <c r="B32" s="98" t="s">
        <v>140</v>
      </c>
      <c r="C32" s="99" t="s">
        <v>385</v>
      </c>
      <c r="D32" s="100">
        <f>IF(分析のための入力事項!$K$30="○",分析のための入力事項!C39,"")</f>
        <v>0</v>
      </c>
      <c r="E32" s="101"/>
      <c r="F32" s="204"/>
      <c r="G32" s="105">
        <v>0</v>
      </c>
      <c r="H32" s="204"/>
      <c r="I32" s="105">
        <v>0</v>
      </c>
      <c r="J32" s="101"/>
      <c r="K32" s="100">
        <f>IF(分析のための入力事項!$K$30="",分析のための入力事項!C39,D32-F32-H32)</f>
        <v>0</v>
      </c>
    </row>
    <row r="33" spans="2:11" ht="15.6" customHeight="1" x14ac:dyDescent="0.2">
      <c r="B33" s="98" t="s">
        <v>142</v>
      </c>
      <c r="C33" s="99" t="s">
        <v>386</v>
      </c>
      <c r="D33" s="100">
        <f>IF(分析のための入力事項!$K$30="○",分析のための入力事項!C40,"")</f>
        <v>0</v>
      </c>
      <c r="E33" s="101"/>
      <c r="F33" s="204"/>
      <c r="G33" s="105">
        <v>0</v>
      </c>
      <c r="H33" s="204"/>
      <c r="I33" s="105">
        <v>-0.43506058358250216</v>
      </c>
      <c r="J33" s="101"/>
      <c r="K33" s="100">
        <f>IF(分析のための入力事項!$K$30="",分析のための入力事項!C40,D33-F33-H33+H43)</f>
        <v>0</v>
      </c>
    </row>
    <row r="34" spans="2:11" ht="15.6" customHeight="1" x14ac:dyDescent="0.2">
      <c r="B34" s="98" t="s">
        <v>144</v>
      </c>
      <c r="C34" s="103" t="s">
        <v>387</v>
      </c>
      <c r="D34" s="100">
        <f>IF(分析のための入力事項!$K$30="○",分析のための入力事項!C41,"")</f>
        <v>0</v>
      </c>
      <c r="E34" s="101"/>
      <c r="F34" s="102">
        <f t="shared" ref="F34:F42" si="2">D34*G34</f>
        <v>0</v>
      </c>
      <c r="G34" s="105">
        <v>3.5014869456706281E-2</v>
      </c>
      <c r="H34" s="102">
        <f t="shared" ref="H34:H42" si="3">D34*I34</f>
        <v>0</v>
      </c>
      <c r="I34" s="105">
        <v>4.8756645692958735E-3</v>
      </c>
      <c r="J34" s="101"/>
      <c r="K34" s="100">
        <f>IF(分析のための入力事項!$K$30="",分析のための入力事項!C41,D34-F34-H34)</f>
        <v>0</v>
      </c>
    </row>
    <row r="35" spans="2:11" ht="15.6" customHeight="1" x14ac:dyDescent="0.2">
      <c r="B35" s="98" t="s">
        <v>146</v>
      </c>
      <c r="C35" s="99" t="s">
        <v>388</v>
      </c>
      <c r="D35" s="100">
        <f>IF(分析のための入力事項!$K$30="○",分析のための入力事項!C42,"")</f>
        <v>0</v>
      </c>
      <c r="E35" s="101"/>
      <c r="F35" s="204"/>
      <c r="G35" s="105">
        <v>0</v>
      </c>
      <c r="H35" s="204"/>
      <c r="I35" s="105">
        <v>0</v>
      </c>
      <c r="J35" s="101"/>
      <c r="K35" s="100">
        <f>IF(分析のための入力事項!$K$30="",分析のための入力事項!C42,D35-F35-H35)</f>
        <v>0</v>
      </c>
    </row>
    <row r="36" spans="2:11" ht="15.6" customHeight="1" x14ac:dyDescent="0.2">
      <c r="B36" s="98" t="s">
        <v>148</v>
      </c>
      <c r="C36" s="99" t="s">
        <v>389</v>
      </c>
      <c r="D36" s="100">
        <f>IF(分析のための入力事項!$K$30="○",分析のための入力事項!C43,"")</f>
        <v>0</v>
      </c>
      <c r="E36" s="101"/>
      <c r="F36" s="204"/>
      <c r="G36" s="105">
        <v>0</v>
      </c>
      <c r="H36" s="102">
        <f t="shared" si="3"/>
        <v>0</v>
      </c>
      <c r="I36" s="105">
        <v>1.4645688945943398E-5</v>
      </c>
      <c r="J36" s="101"/>
      <c r="K36" s="100">
        <f>IF(分析のための入力事項!$K$30="",分析のための入力事項!C43,D36-F36-H36)</f>
        <v>0</v>
      </c>
    </row>
    <row r="37" spans="2:11" ht="15.6" customHeight="1" x14ac:dyDescent="0.2">
      <c r="B37" s="98" t="s">
        <v>149</v>
      </c>
      <c r="C37" s="99" t="s">
        <v>390</v>
      </c>
      <c r="D37" s="100">
        <f>IF(分析のための入力事項!$K$30="○",分析のための入力事項!C44,"")</f>
        <v>0</v>
      </c>
      <c r="E37" s="101"/>
      <c r="F37" s="204"/>
      <c r="G37" s="105">
        <v>0</v>
      </c>
      <c r="H37" s="204"/>
      <c r="I37" s="105">
        <v>0</v>
      </c>
      <c r="J37" s="101"/>
      <c r="K37" s="100">
        <f>IF(分析のための入力事項!$K$30="",分析のための入力事項!C44,D37-F37-H37)</f>
        <v>0</v>
      </c>
    </row>
    <row r="38" spans="2:11" ht="15.6" customHeight="1" x14ac:dyDescent="0.2">
      <c r="B38" s="98" t="s">
        <v>150</v>
      </c>
      <c r="C38" s="99" t="s">
        <v>391</v>
      </c>
      <c r="D38" s="100">
        <f>IF(分析のための入力事項!$K$30="○",分析のための入力事項!C45,"")</f>
        <v>0</v>
      </c>
      <c r="E38" s="101"/>
      <c r="F38" s="204"/>
      <c r="G38" s="105">
        <v>0</v>
      </c>
      <c r="H38" s="204"/>
      <c r="I38" s="105">
        <v>0</v>
      </c>
      <c r="J38" s="101"/>
      <c r="K38" s="100">
        <f>IF(分析のための入力事項!$K$30="",分析のための入力事項!C45,D38-F38-H38)</f>
        <v>0</v>
      </c>
    </row>
    <row r="39" spans="2:11" ht="15.6" customHeight="1" x14ac:dyDescent="0.2">
      <c r="B39" s="98" t="s">
        <v>151</v>
      </c>
      <c r="C39" s="99" t="s">
        <v>152</v>
      </c>
      <c r="D39" s="100">
        <f>IF(分析のための入力事項!$K$30="○",分析のための入力事項!C46,"")</f>
        <v>0</v>
      </c>
      <c r="E39" s="101"/>
      <c r="F39" s="204"/>
      <c r="G39" s="105">
        <v>0</v>
      </c>
      <c r="H39" s="204"/>
      <c r="I39" s="105">
        <v>0</v>
      </c>
      <c r="J39" s="101"/>
      <c r="K39" s="100">
        <f>IF(分析のための入力事項!$K$30="",分析のための入力事項!C46,D39-F39-H39)</f>
        <v>0</v>
      </c>
    </row>
    <row r="40" spans="2:11" ht="15.6" customHeight="1" x14ac:dyDescent="0.2">
      <c r="B40" s="98" t="s">
        <v>154</v>
      </c>
      <c r="C40" s="99" t="s">
        <v>392</v>
      </c>
      <c r="D40" s="100">
        <f>IF(分析のための入力事項!$K$30="○",分析のための入力事項!C47,"")</f>
        <v>0</v>
      </c>
      <c r="E40" s="101"/>
      <c r="F40" s="204"/>
      <c r="G40" s="105">
        <v>0</v>
      </c>
      <c r="H40" s="204"/>
      <c r="I40" s="105">
        <v>0</v>
      </c>
      <c r="J40" s="101"/>
      <c r="K40" s="100">
        <f>IF(分析のための入力事項!$K$30="",分析のための入力事項!C47,D40-F40-H40)</f>
        <v>0</v>
      </c>
    </row>
    <row r="41" spans="2:11" ht="15.6" customHeight="1" x14ac:dyDescent="0.2">
      <c r="B41" s="98" t="s">
        <v>155</v>
      </c>
      <c r="C41" s="99" t="s">
        <v>247</v>
      </c>
      <c r="D41" s="100">
        <f>IF(分析のための入力事項!$K$30="○",分析のための入力事項!C48,"")</f>
        <v>0</v>
      </c>
      <c r="E41" s="101"/>
      <c r="F41" s="204"/>
      <c r="G41" s="105">
        <v>0</v>
      </c>
      <c r="H41" s="204"/>
      <c r="I41" s="105">
        <v>0</v>
      </c>
      <c r="J41" s="101"/>
      <c r="K41" s="100">
        <f>IF(分析のための入力事項!$K$30="",分析のための入力事項!C48,D41-F41-H41)</f>
        <v>0</v>
      </c>
    </row>
    <row r="42" spans="2:11" ht="15.6" customHeight="1" x14ac:dyDescent="0.2">
      <c r="B42" s="98" t="s">
        <v>156</v>
      </c>
      <c r="C42" s="99" t="s">
        <v>248</v>
      </c>
      <c r="D42" s="100">
        <f>IF(分析のための入力事項!$K$30="○",分析のための入力事項!C49,"")</f>
        <v>0</v>
      </c>
      <c r="E42" s="101"/>
      <c r="F42" s="102">
        <f t="shared" si="2"/>
        <v>0</v>
      </c>
      <c r="G42" s="105">
        <v>2.8799595406213203E-2</v>
      </c>
      <c r="H42" s="102">
        <f t="shared" si="3"/>
        <v>0</v>
      </c>
      <c r="I42" s="105">
        <v>6.5892747621731751E-2</v>
      </c>
      <c r="J42" s="101"/>
      <c r="K42" s="100">
        <f>IF(分析のための入力事項!$K$30="",分析のための入力事項!C49,D42-F42-H42)</f>
        <v>0</v>
      </c>
    </row>
    <row r="43" spans="2:11" x14ac:dyDescent="0.2">
      <c r="B43" s="101"/>
      <c r="C43" s="101"/>
      <c r="D43" s="104">
        <f>SUM(D6:D42)</f>
        <v>0</v>
      </c>
      <c r="E43" s="101"/>
      <c r="F43" s="104">
        <f>SUM(F6:F42)</f>
        <v>0</v>
      </c>
      <c r="G43" s="104"/>
      <c r="H43" s="104">
        <f>SUM(H6:H42)</f>
        <v>0</v>
      </c>
      <c r="I43" s="104"/>
      <c r="J43" s="101"/>
      <c r="K43" s="104">
        <f>SUM(K6:K42)</f>
        <v>0</v>
      </c>
    </row>
    <row r="45" spans="2:11" x14ac:dyDescent="0.2">
      <c r="B45" s="96" t="s">
        <v>318</v>
      </c>
      <c r="C45" s="92" t="s">
        <v>471</v>
      </c>
    </row>
    <row r="46" spans="2:11" x14ac:dyDescent="0.2">
      <c r="C46" s="92" t="s">
        <v>472</v>
      </c>
    </row>
  </sheetData>
  <phoneticPr fontId="3"/>
  <pageMargins left="0.70866141732283472" right="0.70866141732283472" top="0.74803149606299213" bottom="0.55118110236220474" header="0.31496062992125984" footer="0.31496062992125984"/>
  <pageSetup paperSize="9" scale="7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30"/>
  <sheetViews>
    <sheetView showGridLines="0" workbookViewId="0">
      <selection activeCell="C40" sqref="C40"/>
    </sheetView>
  </sheetViews>
  <sheetFormatPr defaultColWidth="8.88671875" defaultRowHeight="12.6" x14ac:dyDescent="0.15"/>
  <cols>
    <col min="1" max="1" width="4.21875" style="12" customWidth="1"/>
    <col min="2" max="11" width="8.88671875" style="12"/>
    <col min="12" max="12" width="9" style="12" customWidth="1"/>
    <col min="13" max="16384" width="8.88671875" style="12"/>
  </cols>
  <sheetData>
    <row r="1" spans="1:8" ht="16.2" x14ac:dyDescent="0.2">
      <c r="B1" s="29" t="s">
        <v>319</v>
      </c>
    </row>
    <row r="3" spans="1:8" x14ac:dyDescent="0.15">
      <c r="A3" s="12" t="s">
        <v>320</v>
      </c>
    </row>
    <row r="4" spans="1:8" x14ac:dyDescent="0.15">
      <c r="A4" s="12" t="s">
        <v>321</v>
      </c>
    </row>
    <row r="5" spans="1:8" x14ac:dyDescent="0.15">
      <c r="A5" s="12" t="s">
        <v>322</v>
      </c>
    </row>
    <row r="6" spans="1:8" x14ac:dyDescent="0.15">
      <c r="A6" s="12" t="s">
        <v>323</v>
      </c>
    </row>
    <row r="7" spans="1:8" x14ac:dyDescent="0.15">
      <c r="A7" s="12" t="s">
        <v>324</v>
      </c>
    </row>
    <row r="8" spans="1:8" x14ac:dyDescent="0.15">
      <c r="A8" s="12" t="s">
        <v>396</v>
      </c>
    </row>
    <row r="9" spans="1:8" x14ac:dyDescent="0.15">
      <c r="A9" s="12" t="s">
        <v>325</v>
      </c>
    </row>
    <row r="10" spans="1:8" x14ac:dyDescent="0.15">
      <c r="A10" s="12" t="s">
        <v>394</v>
      </c>
    </row>
    <row r="12" spans="1:8" x14ac:dyDescent="0.15">
      <c r="A12" s="12" t="s">
        <v>326</v>
      </c>
    </row>
    <row r="13" spans="1:8" x14ac:dyDescent="0.15">
      <c r="A13" s="12" t="s">
        <v>327</v>
      </c>
    </row>
    <row r="14" spans="1:8" x14ac:dyDescent="0.15">
      <c r="A14" s="12" t="s">
        <v>328</v>
      </c>
    </row>
    <row r="16" spans="1:8" x14ac:dyDescent="0.15">
      <c r="B16" s="11" t="s">
        <v>329</v>
      </c>
      <c r="C16" s="11"/>
      <c r="D16" s="11" t="s">
        <v>330</v>
      </c>
      <c r="E16" s="11"/>
      <c r="F16" s="11" t="s">
        <v>331</v>
      </c>
      <c r="G16" s="11"/>
      <c r="H16" s="11" t="s">
        <v>332</v>
      </c>
    </row>
    <row r="17" spans="1:12" x14ac:dyDescent="0.15">
      <c r="G17" s="55"/>
    </row>
    <row r="18" spans="1:12" x14ac:dyDescent="0.15">
      <c r="B18" s="56" t="s">
        <v>333</v>
      </c>
      <c r="C18" s="11"/>
      <c r="E18" s="11"/>
      <c r="G18" s="55"/>
      <c r="H18" s="56"/>
    </row>
    <row r="19" spans="1:12" x14ac:dyDescent="0.15">
      <c r="B19" s="57" t="s">
        <v>334</v>
      </c>
      <c r="C19" s="11"/>
      <c r="E19" s="11"/>
      <c r="G19" s="55"/>
      <c r="H19" s="57" t="s">
        <v>334</v>
      </c>
      <c r="L19" s="12" t="s">
        <v>335</v>
      </c>
    </row>
    <row r="20" spans="1:12" x14ac:dyDescent="0.15">
      <c r="B20" s="57"/>
      <c r="F20" s="55"/>
      <c r="G20" s="55"/>
      <c r="H20" s="57"/>
    </row>
    <row r="21" spans="1:12" x14ac:dyDescent="0.15">
      <c r="B21" s="58"/>
      <c r="D21" s="59" t="s">
        <v>312</v>
      </c>
      <c r="F21" s="60" t="s">
        <v>311</v>
      </c>
      <c r="H21" s="61"/>
      <c r="J21" s="62" t="s">
        <v>336</v>
      </c>
      <c r="L21" s="12" t="s">
        <v>337</v>
      </c>
    </row>
    <row r="22" spans="1:12" x14ac:dyDescent="0.15">
      <c r="D22" s="63" t="s">
        <v>338</v>
      </c>
      <c r="F22" s="64" t="s">
        <v>339</v>
      </c>
      <c r="H22" s="65"/>
      <c r="J22" s="11" t="s">
        <v>340</v>
      </c>
    </row>
    <row r="23" spans="1:12" x14ac:dyDescent="0.15">
      <c r="H23" s="63" t="s">
        <v>338</v>
      </c>
      <c r="L23" s="12" t="s">
        <v>341</v>
      </c>
    </row>
    <row r="24" spans="1:12" x14ac:dyDescent="0.15">
      <c r="B24" s="66" t="s">
        <v>342</v>
      </c>
      <c r="H24" s="67"/>
      <c r="J24" s="66" t="s">
        <v>343</v>
      </c>
    </row>
    <row r="25" spans="1:12" x14ac:dyDescent="0.15">
      <c r="H25" s="64" t="s">
        <v>339</v>
      </c>
      <c r="I25" s="55"/>
    </row>
    <row r="26" spans="1:12" x14ac:dyDescent="0.15">
      <c r="I26" s="55"/>
      <c r="J26" s="68"/>
    </row>
    <row r="27" spans="1:12" x14ac:dyDescent="0.15">
      <c r="A27" s="12" t="s">
        <v>344</v>
      </c>
      <c r="I27" s="68"/>
      <c r="J27" s="68"/>
    </row>
    <row r="28" spans="1:12" x14ac:dyDescent="0.15">
      <c r="A28" s="12" t="s">
        <v>345</v>
      </c>
    </row>
    <row r="30" spans="1:12" x14ac:dyDescent="0.15">
      <c r="B30" s="16" t="s">
        <v>346</v>
      </c>
      <c r="J30" s="68"/>
    </row>
  </sheetData>
  <phoneticPr fontId="3"/>
  <hyperlinks>
    <hyperlink ref="B30" location="分析のための入力事項!A1" display="もどる" xr:uid="{00000000-0004-0000-0B00-000000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51"/>
  <sheetViews>
    <sheetView showGridLines="0" tabSelected="1" workbookViewId="0">
      <selection activeCell="C13" sqref="C13"/>
    </sheetView>
  </sheetViews>
  <sheetFormatPr defaultRowHeight="13.2" x14ac:dyDescent="0.2"/>
  <cols>
    <col min="1" max="1" width="4.109375" bestFit="1" customWidth="1"/>
    <col min="2" max="2" width="28.109375" customWidth="1"/>
    <col min="3" max="3" width="29.77734375" customWidth="1"/>
    <col min="4" max="4" width="25.109375" customWidth="1"/>
    <col min="5" max="5" width="16.6640625" customWidth="1"/>
    <col min="7" max="7" width="15.77734375" bestFit="1" customWidth="1"/>
    <col min="8" max="8" width="14" customWidth="1"/>
    <col min="9" max="9" width="25.88671875" customWidth="1"/>
    <col min="10" max="11" width="16.109375" customWidth="1"/>
    <col min="12" max="12" width="13.33203125" customWidth="1"/>
    <col min="13" max="13" width="16.109375" customWidth="1"/>
    <col min="14" max="14" width="16.109375" bestFit="1" customWidth="1"/>
  </cols>
  <sheetData>
    <row r="1" spans="1:14" ht="25.5" customHeight="1" x14ac:dyDescent="0.2">
      <c r="B1" s="39" t="s">
        <v>59</v>
      </c>
      <c r="C1" s="40" t="s">
        <v>60</v>
      </c>
      <c r="D1" s="41"/>
      <c r="E1" s="42"/>
      <c r="F1" s="42"/>
      <c r="G1" s="42"/>
      <c r="H1" s="42"/>
      <c r="I1" s="42"/>
    </row>
    <row r="2" spans="1:14" ht="24.6" customHeight="1" x14ac:dyDescent="0.2">
      <c r="A2" s="12" t="s">
        <v>359</v>
      </c>
      <c r="B2" s="12"/>
      <c r="C2" s="12"/>
      <c r="D2" s="12"/>
      <c r="E2" s="12"/>
      <c r="F2" s="12"/>
      <c r="G2" s="12"/>
      <c r="H2" s="12"/>
      <c r="I2" s="12"/>
      <c r="J2" s="12"/>
    </row>
    <row r="3" spans="1:14" x14ac:dyDescent="0.2">
      <c r="A3" s="12" t="s">
        <v>358</v>
      </c>
      <c r="B3" s="12"/>
      <c r="C3" s="12"/>
      <c r="D3" s="12"/>
      <c r="E3" s="12"/>
      <c r="F3" s="12"/>
      <c r="G3" s="12"/>
      <c r="H3" s="12"/>
      <c r="I3" s="12"/>
      <c r="J3" s="12"/>
    </row>
    <row r="4" spans="1:14" x14ac:dyDescent="0.2">
      <c r="A4" s="12"/>
      <c r="B4" s="12" t="s">
        <v>357</v>
      </c>
      <c r="C4" s="12"/>
      <c r="D4" s="16" t="s">
        <v>61</v>
      </c>
      <c r="F4" s="12"/>
      <c r="G4" s="12"/>
      <c r="I4" s="12"/>
      <c r="J4" s="12"/>
    </row>
    <row r="5" spans="1:14" ht="19.2" customHeight="1" x14ac:dyDescent="0.2">
      <c r="A5" s="12" t="s">
        <v>62</v>
      </c>
      <c r="B5" s="12"/>
      <c r="C5" s="12"/>
      <c r="D5" s="12"/>
      <c r="E5" s="12"/>
      <c r="F5" s="12"/>
      <c r="G5" s="12"/>
      <c r="H5" s="12"/>
      <c r="I5" s="12"/>
      <c r="J5" s="12"/>
    </row>
    <row r="6" spans="1:14" ht="19.2" customHeight="1" x14ac:dyDescent="0.2">
      <c r="A6" s="12" t="s">
        <v>63</v>
      </c>
      <c r="B6" s="12"/>
      <c r="C6" s="12"/>
      <c r="D6" s="12"/>
      <c r="E6" s="12"/>
      <c r="F6" s="12"/>
      <c r="G6" s="12"/>
      <c r="H6" s="12"/>
      <c r="I6" s="12"/>
      <c r="J6" s="12"/>
    </row>
    <row r="7" spans="1:14" ht="19.2" customHeight="1" x14ac:dyDescent="0.2">
      <c r="A7" s="12" t="s">
        <v>64</v>
      </c>
      <c r="B7" s="12"/>
      <c r="C7" s="12"/>
      <c r="D7" s="12"/>
      <c r="E7" s="12"/>
      <c r="F7" s="12"/>
      <c r="G7" s="12"/>
      <c r="H7" s="12"/>
      <c r="I7" s="12"/>
      <c r="J7" s="12"/>
    </row>
    <row r="8" spans="1:14" ht="19.2" customHeight="1" x14ac:dyDescent="0.2">
      <c r="A8" s="12" t="s">
        <v>65</v>
      </c>
      <c r="B8" s="12"/>
      <c r="C8" s="12"/>
      <c r="D8" s="12"/>
      <c r="E8" s="12"/>
      <c r="F8" s="12"/>
      <c r="G8" s="12"/>
      <c r="H8" s="12"/>
      <c r="I8" s="12"/>
      <c r="J8" s="12"/>
    </row>
    <row r="9" spans="1:14" ht="19.2" customHeight="1" x14ac:dyDescent="0.2">
      <c r="A9" s="12" t="s">
        <v>67</v>
      </c>
      <c r="B9" s="12"/>
      <c r="C9" s="12"/>
      <c r="D9" s="12"/>
      <c r="E9" s="12"/>
      <c r="F9" s="12"/>
      <c r="G9" s="12"/>
      <c r="H9" s="12"/>
      <c r="I9" s="12"/>
      <c r="J9" s="12"/>
    </row>
    <row r="10" spans="1:14" ht="27.6" customHeight="1" thickBot="1" x14ac:dyDescent="0.25">
      <c r="G10" s="27" t="s">
        <v>360</v>
      </c>
      <c r="H10" s="12"/>
      <c r="I10" s="12"/>
      <c r="J10" s="12"/>
    </row>
    <row r="11" spans="1:14" ht="15" thickBot="1" x14ac:dyDescent="0.25">
      <c r="A11" s="28"/>
      <c r="B11" s="28"/>
      <c r="C11" s="43" t="s">
        <v>70</v>
      </c>
      <c r="D11" s="27" t="s">
        <v>71</v>
      </c>
      <c r="E11" s="27"/>
      <c r="G11" s="12"/>
      <c r="H11" s="17" t="s">
        <v>395</v>
      </c>
      <c r="I11" s="12"/>
      <c r="J11" s="12"/>
      <c r="M11" s="10"/>
    </row>
    <row r="12" spans="1:14" x14ac:dyDescent="0.2">
      <c r="A12" s="44"/>
      <c r="B12" s="45" t="s">
        <v>74</v>
      </c>
      <c r="C12" s="45" t="s">
        <v>75</v>
      </c>
      <c r="D12" s="45" t="s">
        <v>76</v>
      </c>
      <c r="E12" s="45" t="s">
        <v>77</v>
      </c>
      <c r="G12" s="18" t="s">
        <v>78</v>
      </c>
      <c r="H12" s="19">
        <f>VLOOKUP(H11,平均消費性向!A14:D36,4,TRUE)</f>
        <v>273982</v>
      </c>
      <c r="I12" s="20"/>
      <c r="J12" s="20"/>
      <c r="K12" s="1"/>
      <c r="M12" s="10"/>
    </row>
    <row r="13" spans="1:14" x14ac:dyDescent="0.2">
      <c r="A13" s="18" t="s">
        <v>80</v>
      </c>
      <c r="B13" s="18" t="s">
        <v>362</v>
      </c>
      <c r="C13" s="46"/>
      <c r="D13" s="47"/>
      <c r="E13" s="46">
        <f>IF(D13="",IF($J$19="○",マージン!K6*分析に必要なデータ等!F4,マージン!K6),マージン!K6*分析のための入力事項!D13/100)</f>
        <v>0</v>
      </c>
      <c r="F13" s="3"/>
      <c r="G13" s="18" t="s">
        <v>81</v>
      </c>
      <c r="H13" s="21">
        <f>VLOOKUP(H11,平均消費性向!A14:D36,3,TRUE)</f>
        <v>479406</v>
      </c>
      <c r="I13" s="20"/>
      <c r="J13" s="20"/>
      <c r="K13" s="9"/>
      <c r="M13" s="9"/>
      <c r="N13" s="3"/>
    </row>
    <row r="14" spans="1:14" x14ac:dyDescent="0.2">
      <c r="A14" s="18" t="s">
        <v>83</v>
      </c>
      <c r="B14" s="18" t="s">
        <v>363</v>
      </c>
      <c r="C14" s="46"/>
      <c r="D14" s="47"/>
      <c r="E14" s="46">
        <f>IF(D14="",IF($J$19="○",マージン!K7*分析に必要なデータ等!F5,マージン!K7),マージン!K7*分析のための入力事項!D14/100)</f>
        <v>0</v>
      </c>
      <c r="F14" s="3"/>
      <c r="G14" s="22" t="s">
        <v>84</v>
      </c>
      <c r="H14" s="91">
        <f>H12/H13</f>
        <v>0.57150306838045417</v>
      </c>
      <c r="I14" s="23"/>
      <c r="J14" s="23"/>
      <c r="K14" s="3"/>
      <c r="M14" s="3"/>
      <c r="N14" s="3"/>
    </row>
    <row r="15" spans="1:14" x14ac:dyDescent="0.2">
      <c r="A15" s="18" t="s">
        <v>86</v>
      </c>
      <c r="B15" s="18" t="s">
        <v>364</v>
      </c>
      <c r="C15" s="46"/>
      <c r="D15" s="47"/>
      <c r="E15" s="46">
        <f>IF(D15="",IF($J$19="○",マージン!K8*分析に必要なデータ等!F6,マージン!K8),マージン!K8*分析のための入力事項!D15/100)</f>
        <v>0</v>
      </c>
      <c r="F15" s="3"/>
      <c r="G15" s="20"/>
      <c r="H15" s="20"/>
      <c r="I15" s="20"/>
      <c r="J15" s="24"/>
      <c r="K15" s="3"/>
      <c r="M15" s="3"/>
      <c r="N15" s="3"/>
    </row>
    <row r="16" spans="1:14" x14ac:dyDescent="0.2">
      <c r="A16" s="18" t="s">
        <v>88</v>
      </c>
      <c r="B16" s="18" t="s">
        <v>365</v>
      </c>
      <c r="C16" s="46"/>
      <c r="D16" s="47"/>
      <c r="E16" s="46">
        <f>IF(D16="",IF($J$19="○",マージン!K9*分析に必要なデータ等!F7,マージン!K9),マージン!K9*分析のための入力事項!D16/100)</f>
        <v>0</v>
      </c>
      <c r="F16" s="3"/>
      <c r="G16" s="20"/>
      <c r="H16" s="20"/>
      <c r="I16" s="20"/>
      <c r="J16" s="24"/>
      <c r="K16" s="3"/>
      <c r="M16" s="3"/>
      <c r="N16" s="3"/>
    </row>
    <row r="17" spans="1:14" x14ac:dyDescent="0.2">
      <c r="A17" s="18" t="s">
        <v>90</v>
      </c>
      <c r="B17" s="18" t="s">
        <v>91</v>
      </c>
      <c r="C17" s="46"/>
      <c r="D17" s="47"/>
      <c r="E17" s="46">
        <f>IF(D17="",IF($J$19="○",マージン!K10*分析に必要なデータ等!F8,マージン!K10),マージン!K10*分析のための入力事項!D17/100)</f>
        <v>0</v>
      </c>
      <c r="F17" s="3"/>
      <c r="G17" s="20"/>
      <c r="H17" s="20"/>
      <c r="I17" s="20"/>
      <c r="J17" s="24"/>
      <c r="K17" s="3"/>
      <c r="M17" s="3"/>
      <c r="N17" s="3"/>
    </row>
    <row r="18" spans="1:14" ht="13.8" thickBot="1" x14ac:dyDescent="0.25">
      <c r="A18" s="18" t="s">
        <v>93</v>
      </c>
      <c r="B18" s="18" t="s">
        <v>366</v>
      </c>
      <c r="C18" s="46"/>
      <c r="D18" s="47"/>
      <c r="E18" s="46">
        <f>IF(D18="",IF($J$19="○",マージン!K11*分析に必要なデータ等!F9,マージン!K11),マージン!K11*分析のための入力事項!D18/100)</f>
        <v>0</v>
      </c>
      <c r="F18" s="3"/>
      <c r="G18" s="20"/>
      <c r="H18" s="20"/>
      <c r="I18" s="20"/>
      <c r="J18" s="24"/>
      <c r="K18" s="3"/>
      <c r="M18" s="3"/>
      <c r="N18" s="3"/>
    </row>
    <row r="19" spans="1:14" ht="15" thickBot="1" x14ac:dyDescent="0.25">
      <c r="A19" s="18" t="s">
        <v>95</v>
      </c>
      <c r="B19" s="18" t="s">
        <v>367</v>
      </c>
      <c r="C19" s="46"/>
      <c r="D19" s="47"/>
      <c r="E19" s="46">
        <f>IF(D19="",IF($J$19="○",マージン!K12*分析に必要なデータ等!F10,マージン!K12),マージン!K12*分析のための入力事項!D19/100)</f>
        <v>0</v>
      </c>
      <c r="F19" s="3"/>
      <c r="G19" s="30" t="s">
        <v>96</v>
      </c>
      <c r="H19" s="25"/>
      <c r="I19" s="25"/>
      <c r="J19" s="26" t="s">
        <v>97</v>
      </c>
      <c r="K19" s="3"/>
      <c r="M19" s="3"/>
      <c r="N19" s="3"/>
    </row>
    <row r="20" spans="1:14" x14ac:dyDescent="0.2">
      <c r="A20" s="18" t="s">
        <v>99</v>
      </c>
      <c r="B20" s="18" t="s">
        <v>368</v>
      </c>
      <c r="C20" s="46"/>
      <c r="D20" s="47"/>
      <c r="E20" s="46">
        <f>IF(D20="",IF($J$19="○",マージン!K13*分析に必要なデータ等!F11,マージン!K13),マージン!K13*分析のための入力事項!D20/100)</f>
        <v>0</v>
      </c>
      <c r="F20" s="3"/>
      <c r="G20" s="31" t="s">
        <v>100</v>
      </c>
      <c r="H20" s="32"/>
      <c r="I20" s="32"/>
      <c r="J20" s="33"/>
      <c r="K20" s="3"/>
      <c r="M20" s="3"/>
      <c r="N20" s="3"/>
    </row>
    <row r="21" spans="1:14" x14ac:dyDescent="0.2">
      <c r="A21" s="18" t="s">
        <v>102</v>
      </c>
      <c r="B21" s="18" t="s">
        <v>369</v>
      </c>
      <c r="C21" s="46"/>
      <c r="D21" s="47"/>
      <c r="E21" s="46">
        <f>IF(D21="",IF($J$19="○",マージン!K14*分析に必要なデータ等!F12,マージン!K14),マージン!K14*分析のための入力事項!D21/100)</f>
        <v>0</v>
      </c>
      <c r="F21" s="3"/>
      <c r="G21" s="31" t="s">
        <v>103</v>
      </c>
      <c r="H21" s="32"/>
      <c r="I21" s="32"/>
      <c r="J21" s="34"/>
      <c r="K21" s="3"/>
      <c r="M21" s="3"/>
      <c r="N21" s="3"/>
    </row>
    <row r="22" spans="1:14" x14ac:dyDescent="0.2">
      <c r="A22" s="18" t="s">
        <v>105</v>
      </c>
      <c r="B22" s="18" t="s">
        <v>370</v>
      </c>
      <c r="C22" s="46"/>
      <c r="D22" s="47"/>
      <c r="E22" s="46">
        <f>IF(D22="",IF($J$19="○",マージン!K15*分析に必要なデータ等!F13,マージン!K15),マージン!K15*分析のための入力事項!D22/100)</f>
        <v>0</v>
      </c>
      <c r="F22" s="3"/>
      <c r="G22" s="31" t="s">
        <v>106</v>
      </c>
      <c r="H22" s="32"/>
      <c r="I22" s="32"/>
      <c r="J22" s="34"/>
      <c r="K22" s="3"/>
      <c r="M22" s="3"/>
      <c r="N22" s="3"/>
    </row>
    <row r="23" spans="1:14" x14ac:dyDescent="0.2">
      <c r="A23" s="18" t="s">
        <v>108</v>
      </c>
      <c r="B23" s="18" t="s">
        <v>371</v>
      </c>
      <c r="C23" s="46"/>
      <c r="D23" s="47"/>
      <c r="E23" s="46">
        <f>IF(D23="",IF($J$19="○",マージン!K16*分析に必要なデータ等!F14,マージン!K16),マージン!K16*分析のための入力事項!D23/100)</f>
        <v>0</v>
      </c>
      <c r="F23" s="3"/>
      <c r="G23" s="31" t="s">
        <v>361</v>
      </c>
      <c r="H23" s="32"/>
      <c r="I23" s="32"/>
      <c r="J23" s="34"/>
      <c r="K23" s="3"/>
      <c r="M23" s="3"/>
      <c r="N23" s="3"/>
    </row>
    <row r="24" spans="1:14" x14ac:dyDescent="0.2">
      <c r="A24" s="18" t="s">
        <v>110</v>
      </c>
      <c r="B24" s="18" t="s">
        <v>372</v>
      </c>
      <c r="C24" s="46"/>
      <c r="D24" s="47"/>
      <c r="E24" s="46">
        <f>IF(D24="",IF($J$19="○",マージン!K17*分析に必要なデータ等!F15,マージン!K17),マージン!K17*分析のための入力事項!D24/100)</f>
        <v>0</v>
      </c>
      <c r="F24" s="3"/>
      <c r="G24" s="35" t="s">
        <v>111</v>
      </c>
      <c r="H24" s="32"/>
      <c r="I24" s="32"/>
      <c r="J24" s="34"/>
      <c r="K24" s="3"/>
      <c r="M24" s="3"/>
      <c r="N24" s="3"/>
    </row>
    <row r="25" spans="1:14" x14ac:dyDescent="0.2">
      <c r="A25" s="18" t="s">
        <v>113</v>
      </c>
      <c r="B25" s="18" t="s">
        <v>373</v>
      </c>
      <c r="C25" s="46"/>
      <c r="D25" s="47"/>
      <c r="E25" s="46">
        <f>IF(D25="",IF($J$19="○",マージン!K18*分析に必要なデータ等!F16,マージン!K18),マージン!K18*分析のための入力事項!D25/100)</f>
        <v>0</v>
      </c>
      <c r="F25" s="3"/>
      <c r="G25" s="36" t="s">
        <v>114</v>
      </c>
      <c r="H25" s="37"/>
      <c r="I25" s="37"/>
      <c r="J25" s="38"/>
      <c r="K25" s="3"/>
      <c r="L25" s="2"/>
      <c r="M25" s="3"/>
      <c r="N25" s="3"/>
    </row>
    <row r="26" spans="1:14" x14ac:dyDescent="0.2">
      <c r="A26" s="18" t="s">
        <v>115</v>
      </c>
      <c r="B26" s="18" t="s">
        <v>374</v>
      </c>
      <c r="C26" s="46"/>
      <c r="D26" s="47"/>
      <c r="E26" s="46">
        <f>IF(D26="",IF($J$19="○",マージン!K19*分析に必要なデータ等!F17,マージン!K19),マージン!K19*分析のための入力事項!D26/100)</f>
        <v>0</v>
      </c>
      <c r="F26" s="3"/>
      <c r="G26" s="36" t="s">
        <v>116</v>
      </c>
      <c r="H26" s="37"/>
      <c r="I26" s="37"/>
      <c r="J26" s="38"/>
      <c r="K26" s="3"/>
      <c r="L26" s="2"/>
      <c r="M26" s="3"/>
      <c r="N26" s="3"/>
    </row>
    <row r="27" spans="1:14" x14ac:dyDescent="0.2">
      <c r="A27" s="18" t="s">
        <v>117</v>
      </c>
      <c r="B27" s="18" t="s">
        <v>375</v>
      </c>
      <c r="C27" s="46"/>
      <c r="D27" s="47"/>
      <c r="E27" s="46">
        <f>IF(D27="",IF($J$19="○",マージン!K20*分析に必要なデータ等!F18,マージン!K20),マージン!K20*分析のための入力事項!D27/100)</f>
        <v>0</v>
      </c>
      <c r="F27" s="3"/>
      <c r="G27" s="36"/>
      <c r="H27" s="37"/>
      <c r="I27" s="37"/>
      <c r="J27" s="38"/>
      <c r="K27" s="3"/>
      <c r="L27" s="2"/>
      <c r="M27" s="3"/>
      <c r="N27" s="3"/>
    </row>
    <row r="28" spans="1:14" x14ac:dyDescent="0.2">
      <c r="A28" s="18" t="s">
        <v>118</v>
      </c>
      <c r="B28" s="18" t="s">
        <v>376</v>
      </c>
      <c r="C28" s="46"/>
      <c r="D28" s="47"/>
      <c r="E28" s="46">
        <f>IF(D28="",IF($J$19="○",マージン!K21*分析に必要なデータ等!F19,マージン!K21),マージン!K21*分析のための入力事項!D28/100)</f>
        <v>0</v>
      </c>
      <c r="F28" s="3"/>
      <c r="H28" s="7"/>
      <c r="I28" s="7"/>
      <c r="J28" s="6"/>
      <c r="K28" s="3"/>
      <c r="L28" s="2"/>
      <c r="M28" s="3"/>
      <c r="N28" s="3"/>
    </row>
    <row r="29" spans="1:14" ht="13.8" thickBot="1" x14ac:dyDescent="0.25">
      <c r="A29" s="18" t="s">
        <v>119</v>
      </c>
      <c r="B29" s="18" t="s">
        <v>377</v>
      </c>
      <c r="C29" s="46"/>
      <c r="D29" s="47"/>
      <c r="E29" s="46">
        <f>IF(D29="",IF($J$19="○",マージン!K22*分析に必要なデータ等!F20,マージン!K22),マージン!K22*分析のための入力事項!D29/100)</f>
        <v>0</v>
      </c>
      <c r="F29" s="3"/>
      <c r="H29" s="3"/>
      <c r="I29" s="3"/>
      <c r="J29" s="8"/>
      <c r="K29" s="3"/>
      <c r="L29" s="2"/>
      <c r="M29" s="3"/>
      <c r="N29" s="3"/>
    </row>
    <row r="30" spans="1:14" ht="15" thickBot="1" x14ac:dyDescent="0.25">
      <c r="A30" s="18" t="s">
        <v>120</v>
      </c>
      <c r="B30" s="18" t="s">
        <v>378</v>
      </c>
      <c r="C30" s="46"/>
      <c r="D30" s="47"/>
      <c r="E30" s="46">
        <f>IF(D30="",IF($J$19="○",マージン!K23*分析に必要なデータ等!F21,マージン!K23),マージン!K23*分析のための入力事項!D30/100)</f>
        <v>0</v>
      </c>
      <c r="F30" s="3"/>
      <c r="G30" s="30" t="s">
        <v>121</v>
      </c>
      <c r="H30" s="20"/>
      <c r="I30" s="20"/>
      <c r="J30" s="26" t="s">
        <v>122</v>
      </c>
      <c r="K30" s="50" t="str">
        <f>IF(J30="購入者価格","○","")</f>
        <v>○</v>
      </c>
      <c r="L30" s="2"/>
      <c r="M30" s="2"/>
      <c r="N30" s="3"/>
    </row>
    <row r="31" spans="1:14" ht="14.4" x14ac:dyDescent="0.2">
      <c r="A31" s="18" t="s">
        <v>123</v>
      </c>
      <c r="B31" s="18" t="s">
        <v>379</v>
      </c>
      <c r="C31" s="46"/>
      <c r="D31" s="47"/>
      <c r="E31" s="46">
        <f>IF(D31="",IF($J$19="○",マージン!K24*分析に必要なデータ等!F22,マージン!K24),マージン!K24*分析のための入力事項!D31/100)</f>
        <v>0</v>
      </c>
      <c r="F31" s="3"/>
      <c r="G31" s="30" t="s">
        <v>393</v>
      </c>
      <c r="H31" s="20"/>
      <c r="I31" s="20"/>
      <c r="J31" s="24"/>
      <c r="K31" s="20"/>
      <c r="L31" s="2"/>
      <c r="M31" s="3"/>
      <c r="N31" s="3"/>
    </row>
    <row r="32" spans="1:14" x14ac:dyDescent="0.2">
      <c r="A32" s="18" t="s">
        <v>124</v>
      </c>
      <c r="B32" s="18" t="s">
        <v>380</v>
      </c>
      <c r="C32" s="46"/>
      <c r="D32" s="47"/>
      <c r="E32" s="46">
        <f>IF(D32="",IF($J$19="○",マージン!K25*分析に必要なデータ等!F23,マージン!K25),マージン!K25*分析のための入力事項!D32/100)</f>
        <v>0</v>
      </c>
      <c r="F32" s="3"/>
      <c r="G32" s="31" t="s">
        <v>125</v>
      </c>
      <c r="H32" s="37"/>
      <c r="I32" s="37"/>
      <c r="J32" s="38"/>
      <c r="K32" s="3"/>
      <c r="L32" s="2"/>
      <c r="M32" s="3"/>
      <c r="N32" s="3"/>
    </row>
    <row r="33" spans="1:14" x14ac:dyDescent="0.2">
      <c r="A33" s="18" t="s">
        <v>126</v>
      </c>
      <c r="B33" s="18" t="s">
        <v>381</v>
      </c>
      <c r="C33" s="46"/>
      <c r="D33" s="47"/>
      <c r="E33" s="46">
        <f>IF(D33="",IF($J$19="○",マージン!K26*分析に必要なデータ等!F24,マージン!K26),マージン!K26*分析のための入力事項!D33/100)</f>
        <v>0</v>
      </c>
      <c r="F33" s="3"/>
      <c r="G33" s="31" t="s">
        <v>127</v>
      </c>
      <c r="H33" s="37"/>
      <c r="I33" s="37"/>
      <c r="J33" s="38"/>
      <c r="K33" s="3"/>
      <c r="L33" s="2"/>
      <c r="M33" s="3"/>
      <c r="N33" s="3"/>
    </row>
    <row r="34" spans="1:14" x14ac:dyDescent="0.2">
      <c r="A34" s="18" t="s">
        <v>128</v>
      </c>
      <c r="B34" s="18" t="s">
        <v>382</v>
      </c>
      <c r="C34" s="46"/>
      <c r="D34" s="47"/>
      <c r="E34" s="46">
        <f>IF(D34="",IF($J$19="○",マージン!K27*分析に必要なデータ等!F25,マージン!K27),マージン!K27*分析のための入力事項!D34/100)</f>
        <v>0</v>
      </c>
      <c r="F34" s="3"/>
      <c r="G34" s="31" t="s">
        <v>129</v>
      </c>
      <c r="H34" s="37"/>
      <c r="I34" s="37"/>
      <c r="J34" s="38"/>
      <c r="K34" s="3"/>
      <c r="L34" s="2"/>
      <c r="M34" s="3"/>
      <c r="N34" s="3"/>
    </row>
    <row r="35" spans="1:14" x14ac:dyDescent="0.2">
      <c r="A35" s="18" t="s">
        <v>130</v>
      </c>
      <c r="B35" s="18" t="s">
        <v>131</v>
      </c>
      <c r="C35" s="46"/>
      <c r="D35" s="47"/>
      <c r="E35" s="46">
        <f>IF(D35="",IF($J$19="○",マージン!K28*分析に必要なデータ等!F26,マージン!K28),マージン!K28*分析のための入力事項!D35/100)</f>
        <v>0</v>
      </c>
      <c r="F35" s="3"/>
      <c r="G35" s="51" t="s">
        <v>132</v>
      </c>
      <c r="H35" s="37"/>
      <c r="I35" s="37"/>
      <c r="J35" s="38"/>
      <c r="K35" s="3"/>
      <c r="L35" s="2"/>
      <c r="M35" s="3"/>
      <c r="N35" s="3"/>
    </row>
    <row r="36" spans="1:14" x14ac:dyDescent="0.2">
      <c r="A36" s="18" t="s">
        <v>133</v>
      </c>
      <c r="B36" s="18" t="s">
        <v>134</v>
      </c>
      <c r="C36" s="46"/>
      <c r="D36" s="47"/>
      <c r="E36" s="46">
        <f>IF(D36="",IF($J$19="○",マージン!K29*分析に必要なデータ等!F27,マージン!K29),マージン!K29*分析のための入力事項!D36/100)</f>
        <v>0</v>
      </c>
      <c r="F36" s="3"/>
      <c r="G36" s="51" t="s">
        <v>135</v>
      </c>
      <c r="H36" s="52" t="s">
        <v>61</v>
      </c>
      <c r="I36" s="37"/>
      <c r="J36" s="38"/>
      <c r="K36" s="3"/>
      <c r="L36" s="2"/>
      <c r="M36" s="3"/>
      <c r="N36" s="3"/>
    </row>
    <row r="37" spans="1:14" x14ac:dyDescent="0.2">
      <c r="A37" s="18" t="s">
        <v>136</v>
      </c>
      <c r="B37" s="18" t="s">
        <v>383</v>
      </c>
      <c r="C37" s="46"/>
      <c r="D37" s="47"/>
      <c r="E37" s="46">
        <f>IF(D37="",IF($J$19="○",マージン!K30*分析に必要なデータ等!F28,マージン!K30),マージン!K30*分析のための入力事項!D37/100)</f>
        <v>0</v>
      </c>
      <c r="F37" s="3"/>
      <c r="G37" s="36" t="s">
        <v>137</v>
      </c>
      <c r="H37" s="37"/>
      <c r="I37" s="37"/>
      <c r="J37" s="38"/>
      <c r="K37" s="3"/>
      <c r="L37" s="2"/>
      <c r="M37" s="3"/>
      <c r="N37" s="3"/>
    </row>
    <row r="38" spans="1:14" x14ac:dyDescent="0.2">
      <c r="A38" s="18" t="s">
        <v>138</v>
      </c>
      <c r="B38" s="18" t="s">
        <v>384</v>
      </c>
      <c r="C38" s="46"/>
      <c r="D38" s="47"/>
      <c r="E38" s="46">
        <f>IF(D38="",IF($J$19="○",マージン!K31*分析に必要なデータ等!F29,マージン!K31),マージン!K31*分析のための入力事項!D38/100)</f>
        <v>0</v>
      </c>
      <c r="F38" s="3"/>
      <c r="G38" s="53" t="s">
        <v>139</v>
      </c>
      <c r="H38" s="37"/>
      <c r="I38" s="37"/>
      <c r="J38" s="38"/>
      <c r="K38" s="3"/>
      <c r="L38" s="2"/>
      <c r="M38" s="3"/>
      <c r="N38" s="3"/>
    </row>
    <row r="39" spans="1:14" x14ac:dyDescent="0.2">
      <c r="A39" s="18" t="s">
        <v>140</v>
      </c>
      <c r="B39" s="18" t="s">
        <v>385</v>
      </c>
      <c r="C39" s="46"/>
      <c r="D39" s="47"/>
      <c r="E39" s="46">
        <f>IF(D39="",IF($J$19="○",マージン!K32*分析に必要なデータ等!F30,マージン!K32),マージン!K32*分析のための入力事項!D39/100)</f>
        <v>0</v>
      </c>
      <c r="F39" s="3"/>
      <c r="G39" s="36" t="s">
        <v>141</v>
      </c>
      <c r="H39" s="37"/>
      <c r="I39" s="37"/>
      <c r="J39" s="38"/>
      <c r="K39" s="3"/>
      <c r="L39" s="2"/>
      <c r="M39" s="3"/>
      <c r="N39" s="3"/>
    </row>
    <row r="40" spans="1:14" x14ac:dyDescent="0.2">
      <c r="A40" s="18" t="s">
        <v>142</v>
      </c>
      <c r="B40" s="18" t="s">
        <v>386</v>
      </c>
      <c r="C40" s="46"/>
      <c r="D40" s="47"/>
      <c r="E40" s="46">
        <f>IF(D40="",IF($J$19="○",マージン!K33*分析に必要なデータ等!F31,マージン!K33),マージン!K33*分析のための入力事項!D40/100)</f>
        <v>0</v>
      </c>
      <c r="F40" s="3"/>
      <c r="G40" s="36" t="s">
        <v>143</v>
      </c>
      <c r="H40" s="37"/>
      <c r="I40" s="37"/>
      <c r="J40" s="38"/>
      <c r="K40" s="3"/>
      <c r="L40" s="5"/>
      <c r="M40" s="3"/>
      <c r="N40" s="3"/>
    </row>
    <row r="41" spans="1:14" x14ac:dyDescent="0.2">
      <c r="A41" s="18" t="s">
        <v>144</v>
      </c>
      <c r="B41" s="48" t="s">
        <v>387</v>
      </c>
      <c r="C41" s="46"/>
      <c r="D41" s="47"/>
      <c r="E41" s="46">
        <f>IF(D41="",IF($J$19="○",マージン!K34*分析に必要なデータ等!F32,マージン!K34),マージン!K34*分析のための入力事項!D41/100)</f>
        <v>0</v>
      </c>
      <c r="F41" s="3"/>
      <c r="G41" s="36" t="s">
        <v>145</v>
      </c>
      <c r="H41" s="37"/>
      <c r="I41" s="37"/>
      <c r="J41" s="38"/>
      <c r="K41" s="3"/>
      <c r="M41" s="3"/>
      <c r="N41" s="3"/>
    </row>
    <row r="42" spans="1:14" x14ac:dyDescent="0.2">
      <c r="A42" s="18" t="s">
        <v>146</v>
      </c>
      <c r="B42" s="18" t="s">
        <v>388</v>
      </c>
      <c r="C42" s="46"/>
      <c r="D42" s="47"/>
      <c r="E42" s="46">
        <f>IF(D42="",IF($J$19="○",マージン!K35*分析に必要なデータ等!F33,マージン!K35),マージン!K35*分析のための入力事項!D42/100)</f>
        <v>0</v>
      </c>
      <c r="F42" s="3"/>
      <c r="G42" s="36" t="s">
        <v>147</v>
      </c>
      <c r="H42" s="37"/>
      <c r="I42" s="37"/>
      <c r="J42" s="38"/>
      <c r="K42" s="3"/>
      <c r="M42" s="3"/>
      <c r="N42" s="3"/>
    </row>
    <row r="43" spans="1:14" x14ac:dyDescent="0.2">
      <c r="A43" s="18" t="s">
        <v>148</v>
      </c>
      <c r="B43" s="18" t="s">
        <v>389</v>
      </c>
      <c r="C43" s="46"/>
      <c r="D43" s="47"/>
      <c r="E43" s="46">
        <f>IF(D43="",IF($J$19="○",マージン!K36*分析に必要なデータ等!F34,マージン!K36),マージン!K36*分析のための入力事項!D43/100)</f>
        <v>0</v>
      </c>
      <c r="F43" s="3"/>
      <c r="H43" s="3"/>
      <c r="I43" s="3"/>
      <c r="J43" s="6"/>
      <c r="K43" s="3"/>
      <c r="M43" s="3"/>
      <c r="N43" s="3"/>
    </row>
    <row r="44" spans="1:14" x14ac:dyDescent="0.2">
      <c r="A44" s="18" t="s">
        <v>149</v>
      </c>
      <c r="B44" s="18" t="s">
        <v>390</v>
      </c>
      <c r="C44" s="46"/>
      <c r="D44" s="47"/>
      <c r="E44" s="46">
        <f>IF(D44="",IF($J$19="○",マージン!K37*分析に必要なデータ等!F35,マージン!K37),マージン!K37*分析のための入力事項!D44/100)</f>
        <v>0</v>
      </c>
      <c r="F44" s="3"/>
      <c r="H44" s="3"/>
      <c r="I44" s="3"/>
      <c r="J44" s="6"/>
      <c r="K44" s="3"/>
      <c r="M44" s="3"/>
      <c r="N44" s="3"/>
    </row>
    <row r="45" spans="1:14" x14ac:dyDescent="0.2">
      <c r="A45" s="18" t="s">
        <v>150</v>
      </c>
      <c r="B45" s="18" t="s">
        <v>391</v>
      </c>
      <c r="C45" s="46"/>
      <c r="D45" s="47"/>
      <c r="E45" s="46">
        <f>IF(D45="",IF($J$19="○",マージン!K38*分析に必要なデータ等!F36,マージン!K38),マージン!K38*分析のための入力事項!D45/100)</f>
        <v>0</v>
      </c>
      <c r="F45" s="3"/>
      <c r="H45" s="3"/>
      <c r="I45" s="3"/>
      <c r="J45" s="6"/>
      <c r="K45" s="3"/>
      <c r="M45" s="3"/>
      <c r="N45" s="3"/>
    </row>
    <row r="46" spans="1:14" ht="14.4" x14ac:dyDescent="0.2">
      <c r="A46" s="18" t="s">
        <v>151</v>
      </c>
      <c r="B46" s="18" t="s">
        <v>152</v>
      </c>
      <c r="C46" s="46"/>
      <c r="D46" s="47"/>
      <c r="E46" s="46">
        <f>IF(D46="",IF($J$19="○",マージン!K39*分析に必要なデータ等!F37,マージン!K39),マージン!K39*分析のための入力事項!D46/100)</f>
        <v>0</v>
      </c>
      <c r="F46" s="3"/>
      <c r="G46" s="30" t="s">
        <v>153</v>
      </c>
      <c r="H46" s="54" t="s">
        <v>61</v>
      </c>
      <c r="I46" s="3"/>
      <c r="J46" s="6"/>
      <c r="K46" s="3"/>
      <c r="M46" s="3"/>
      <c r="N46" s="3"/>
    </row>
    <row r="47" spans="1:14" x14ac:dyDescent="0.2">
      <c r="A47" s="18" t="s">
        <v>154</v>
      </c>
      <c r="B47" s="18" t="s">
        <v>392</v>
      </c>
      <c r="C47" s="46"/>
      <c r="D47" s="47"/>
      <c r="E47" s="46">
        <f>IF(D47="",IF($J$19="○",マージン!K40*分析に必要なデータ等!F38,マージン!K40),マージン!K40*分析のための入力事項!D47/100)</f>
        <v>0</v>
      </c>
      <c r="F47" s="3"/>
      <c r="G47" s="3"/>
      <c r="H47" s="3"/>
      <c r="I47" s="3"/>
      <c r="J47" s="6"/>
      <c r="K47" s="4"/>
      <c r="M47" s="5"/>
      <c r="N47" s="5"/>
    </row>
    <row r="48" spans="1:14" x14ac:dyDescent="0.2">
      <c r="A48" s="18" t="s">
        <v>155</v>
      </c>
      <c r="B48" s="18" t="s">
        <v>247</v>
      </c>
      <c r="C48" s="46"/>
      <c r="D48" s="47"/>
      <c r="E48" s="46">
        <f>IF(D48="",IF($J$19="○",マージン!K41*分析に必要なデータ等!F39,マージン!K41),マージン!K41*分析のための入力事項!D48/100)</f>
        <v>0</v>
      </c>
      <c r="F48" s="3"/>
      <c r="G48" s="3"/>
      <c r="H48" s="3"/>
      <c r="I48" s="3"/>
      <c r="J48" s="6"/>
    </row>
    <row r="49" spans="1:10" x14ac:dyDescent="0.2">
      <c r="A49" s="18" t="s">
        <v>156</v>
      </c>
      <c r="B49" s="18" t="s">
        <v>248</v>
      </c>
      <c r="C49" s="46"/>
      <c r="D49" s="47"/>
      <c r="E49" s="46">
        <f>IF(D49="",IF($J$19="○",マージン!K42*分析に必要なデータ等!F40,マージン!K42),マージン!K42*分析のための入力事項!D49/100)</f>
        <v>0</v>
      </c>
      <c r="F49" s="3"/>
      <c r="G49" s="3"/>
      <c r="H49" s="3"/>
      <c r="I49" s="3"/>
      <c r="J49" s="6"/>
    </row>
    <row r="50" spans="1:10" x14ac:dyDescent="0.2">
      <c r="A50" s="18"/>
      <c r="B50" s="45" t="s">
        <v>157</v>
      </c>
      <c r="C50" s="49">
        <f>SUM(C13:C49)</f>
        <v>0</v>
      </c>
      <c r="D50" s="49"/>
      <c r="E50" s="49">
        <f>SUM(E13:E49)</f>
        <v>0</v>
      </c>
      <c r="G50" s="3"/>
      <c r="H50" s="3"/>
      <c r="I50" s="3"/>
      <c r="J50" s="6"/>
    </row>
    <row r="51" spans="1:10" x14ac:dyDescent="0.2">
      <c r="G51" s="4"/>
      <c r="H51" s="4"/>
      <c r="I51" s="4"/>
      <c r="J51" s="4"/>
    </row>
  </sheetData>
  <phoneticPr fontId="3"/>
  <dataValidations count="2">
    <dataValidation type="list" allowBlank="1" showInputMessage="1" showErrorMessage="1" sqref="J30" xr:uid="{00000000-0002-0000-0100-000000000000}">
      <formula1>"購入者価格,生産者価格"</formula1>
    </dataValidation>
    <dataValidation type="list" allowBlank="1" showInputMessage="1" showErrorMessage="1" sqref="J19" xr:uid="{00000000-0002-0000-0100-000001000000}">
      <formula1>"○,×"</formula1>
    </dataValidation>
  </dataValidations>
  <hyperlinks>
    <hyperlink ref="H36" location="生産者価格と購入者価格!A1" display="こちら" xr:uid="{00000000-0004-0000-0100-000000000000}"/>
    <hyperlink ref="D4" location="平均消費性向!A1" display="こちら" xr:uid="{00000000-0004-0000-0100-000001000000}"/>
    <hyperlink ref="H46" location="分析結果!A1" display="こちら" xr:uid="{00000000-0004-0000-0100-000002000000}"/>
  </hyperlinks>
  <pageMargins left="0.78740157480314965" right="0.78740157480314965" top="0.78740157480314965" bottom="0.59055118110236227" header="0.51181102362204722" footer="0.51181102362204722"/>
  <pageSetup paperSize="9" scale="65"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平均消費性向!$A$14:$A$36</xm:f>
          </x14:formula1>
          <xm:sqref>H11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3"/>
  <sheetViews>
    <sheetView showGridLines="0" zoomScaleNormal="100" workbookViewId="0">
      <selection activeCell="D15" sqref="D15"/>
    </sheetView>
  </sheetViews>
  <sheetFormatPr defaultColWidth="8.88671875" defaultRowHeight="12.6" x14ac:dyDescent="0.15"/>
  <cols>
    <col min="1" max="1" width="3.109375" style="12" customWidth="1"/>
    <col min="2" max="2" width="19.44140625" style="12" customWidth="1"/>
    <col min="3" max="3" width="15.33203125" style="12" customWidth="1"/>
    <col min="4" max="5" width="16.109375" style="12" bestFit="1" customWidth="1"/>
    <col min="6" max="6" width="14.77734375" style="12" bestFit="1" customWidth="1"/>
    <col min="7" max="7" width="12.88671875" style="12" customWidth="1"/>
    <col min="8" max="16384" width="8.88671875" style="12"/>
  </cols>
  <sheetData>
    <row r="1" spans="1:7" x14ac:dyDescent="0.15">
      <c r="A1" s="12" t="s">
        <v>158</v>
      </c>
    </row>
    <row r="3" spans="1:7" ht="19.2" customHeight="1" x14ac:dyDescent="0.15">
      <c r="F3" s="68" t="s">
        <v>159</v>
      </c>
    </row>
    <row r="4" spans="1:7" ht="15" customHeight="1" x14ac:dyDescent="0.15">
      <c r="A4" s="145"/>
      <c r="B4" s="146"/>
      <c r="C4" s="147" t="s">
        <v>160</v>
      </c>
      <c r="D4" s="148" t="s">
        <v>161</v>
      </c>
      <c r="E4" s="148" t="s">
        <v>162</v>
      </c>
      <c r="F4" s="147" t="s">
        <v>163</v>
      </c>
    </row>
    <row r="5" spans="1:7" ht="15" customHeight="1" x14ac:dyDescent="0.15">
      <c r="A5" s="149" t="s">
        <v>164</v>
      </c>
      <c r="B5" s="146"/>
      <c r="C5" s="150">
        <f>C6+C7</f>
        <v>0</v>
      </c>
      <c r="D5" s="150">
        <f t="shared" ref="D5:F5" si="0">D6+D7</f>
        <v>0</v>
      </c>
      <c r="E5" s="150">
        <f t="shared" si="0"/>
        <v>0</v>
      </c>
      <c r="F5" s="150">
        <f t="shared" si="0"/>
        <v>0</v>
      </c>
      <c r="G5" s="68"/>
    </row>
    <row r="6" spans="1:7" ht="15" customHeight="1" x14ac:dyDescent="0.15">
      <c r="A6" s="151"/>
      <c r="B6" s="146" t="s">
        <v>165</v>
      </c>
      <c r="C6" s="150">
        <f>C15</f>
        <v>0</v>
      </c>
      <c r="D6" s="150">
        <f t="shared" ref="D6:F6" si="1">D15</f>
        <v>0</v>
      </c>
      <c r="E6" s="150">
        <f t="shared" si="1"/>
        <v>0</v>
      </c>
      <c r="F6" s="150">
        <f t="shared" si="1"/>
        <v>0</v>
      </c>
      <c r="G6" s="68"/>
    </row>
    <row r="7" spans="1:7" ht="15" customHeight="1" x14ac:dyDescent="0.15">
      <c r="A7" s="152"/>
      <c r="B7" s="146" t="s">
        <v>166</v>
      </c>
      <c r="C7" s="150">
        <f t="shared" ref="C7:F8" si="2">C16</f>
        <v>0</v>
      </c>
      <c r="D7" s="150">
        <f t="shared" ref="D7:F7" si="3">D16</f>
        <v>0</v>
      </c>
      <c r="E7" s="150">
        <f t="shared" si="3"/>
        <v>0</v>
      </c>
      <c r="F7" s="150">
        <f t="shared" si="3"/>
        <v>0</v>
      </c>
      <c r="G7" s="68"/>
    </row>
    <row r="8" spans="1:7" ht="15" customHeight="1" x14ac:dyDescent="0.15">
      <c r="A8" s="145" t="s">
        <v>167</v>
      </c>
      <c r="B8" s="146"/>
      <c r="C8" s="150">
        <f t="shared" si="2"/>
        <v>0</v>
      </c>
      <c r="D8" s="150">
        <f t="shared" si="2"/>
        <v>0</v>
      </c>
      <c r="E8" s="150">
        <f t="shared" si="2"/>
        <v>0</v>
      </c>
      <c r="F8" s="150">
        <f t="shared" si="2"/>
        <v>0</v>
      </c>
    </row>
    <row r="9" spans="1:7" ht="15" customHeight="1" x14ac:dyDescent="0.15">
      <c r="A9" s="145" t="s">
        <v>168</v>
      </c>
      <c r="B9" s="146"/>
      <c r="C9" s="150">
        <f>C5+C8</f>
        <v>0</v>
      </c>
      <c r="D9" s="150">
        <f t="shared" ref="D9:F9" si="4">D5+D8</f>
        <v>0</v>
      </c>
      <c r="E9" s="150">
        <f t="shared" si="4"/>
        <v>0</v>
      </c>
      <c r="F9" s="150">
        <f t="shared" si="4"/>
        <v>0</v>
      </c>
    </row>
    <row r="10" spans="1:7" ht="15" customHeight="1" x14ac:dyDescent="0.15">
      <c r="A10" s="68"/>
      <c r="B10" s="68"/>
      <c r="C10" s="68"/>
      <c r="D10" s="68"/>
      <c r="E10" s="68"/>
      <c r="F10" s="68"/>
    </row>
    <row r="11" spans="1:7" ht="15" customHeight="1" x14ac:dyDescent="0.15">
      <c r="A11" s="68"/>
      <c r="B11" s="68"/>
      <c r="C11" s="68"/>
      <c r="D11" s="68"/>
      <c r="E11" s="68"/>
      <c r="F11" s="68"/>
    </row>
    <row r="12" spans="1:7" ht="15" customHeight="1" x14ac:dyDescent="0.15">
      <c r="A12" s="68"/>
      <c r="B12" s="68"/>
      <c r="C12" s="68"/>
      <c r="D12" s="68"/>
      <c r="E12" s="68"/>
      <c r="F12" s="68" t="s">
        <v>159</v>
      </c>
    </row>
    <row r="13" spans="1:7" ht="15" customHeight="1" x14ac:dyDescent="0.15">
      <c r="A13" s="145"/>
      <c r="B13" s="146"/>
      <c r="C13" s="147" t="s">
        <v>160</v>
      </c>
      <c r="D13" s="148" t="s">
        <v>161</v>
      </c>
      <c r="E13" s="148" t="s">
        <v>162</v>
      </c>
      <c r="F13" s="147" t="s">
        <v>163</v>
      </c>
    </row>
    <row r="14" spans="1:7" ht="15" customHeight="1" x14ac:dyDescent="0.15">
      <c r="A14" s="149" t="s">
        <v>164</v>
      </c>
      <c r="B14" s="146"/>
      <c r="C14" s="150">
        <f>C15+C16</f>
        <v>0</v>
      </c>
      <c r="D14" s="150">
        <f t="shared" ref="D14:F14" si="5">D15+D16</f>
        <v>0</v>
      </c>
      <c r="E14" s="150">
        <f t="shared" si="5"/>
        <v>0</v>
      </c>
      <c r="F14" s="150">
        <f t="shared" si="5"/>
        <v>0</v>
      </c>
    </row>
    <row r="15" spans="1:7" ht="15" customHeight="1" x14ac:dyDescent="0.15">
      <c r="A15" s="151"/>
      <c r="B15" s="146" t="s">
        <v>165</v>
      </c>
      <c r="C15" s="150">
        <f>波及効果!B41</f>
        <v>0</v>
      </c>
      <c r="D15" s="150">
        <f>波及効果!C41</f>
        <v>0</v>
      </c>
      <c r="E15" s="150">
        <f>波及効果!D41</f>
        <v>0</v>
      </c>
      <c r="F15" s="150">
        <f>波及効果!E41</f>
        <v>0</v>
      </c>
      <c r="G15" s="68"/>
    </row>
    <row r="16" spans="1:7" ht="15" customHeight="1" x14ac:dyDescent="0.15">
      <c r="A16" s="152"/>
      <c r="B16" s="146" t="s">
        <v>166</v>
      </c>
      <c r="C16" s="150">
        <f>波及効果!F41</f>
        <v>0</v>
      </c>
      <c r="D16" s="150">
        <f>波及効果!G41</f>
        <v>0</v>
      </c>
      <c r="E16" s="150">
        <f>波及効果!H41</f>
        <v>0</v>
      </c>
      <c r="F16" s="150">
        <f>波及効果!I41</f>
        <v>0</v>
      </c>
      <c r="G16" s="68"/>
    </row>
    <row r="17" spans="1:6" ht="15" customHeight="1" x14ac:dyDescent="0.15">
      <c r="A17" s="145" t="s">
        <v>167</v>
      </c>
      <c r="B17" s="146"/>
      <c r="C17" s="150">
        <f>波及効果!J41</f>
        <v>0</v>
      </c>
      <c r="D17" s="150">
        <f>波及効果!K41</f>
        <v>0</v>
      </c>
      <c r="E17" s="150">
        <f>波及効果!L41</f>
        <v>0</v>
      </c>
      <c r="F17" s="150">
        <f>波及効果!M41</f>
        <v>0</v>
      </c>
    </row>
    <row r="18" spans="1:6" ht="15" customHeight="1" x14ac:dyDescent="0.15">
      <c r="A18" s="145" t="s">
        <v>169</v>
      </c>
      <c r="B18" s="146"/>
      <c r="C18" s="150">
        <f>波及効果!N41</f>
        <v>0</v>
      </c>
      <c r="D18" s="150">
        <f>波及効果!O41</f>
        <v>0</v>
      </c>
      <c r="E18" s="150">
        <f>波及効果!P41</f>
        <v>0</v>
      </c>
      <c r="F18" s="150">
        <f>波及効果!Q41</f>
        <v>0</v>
      </c>
    </row>
    <row r="19" spans="1:6" ht="15" customHeight="1" x14ac:dyDescent="0.15">
      <c r="A19" s="145" t="s">
        <v>170</v>
      </c>
      <c r="B19" s="146"/>
      <c r="C19" s="150">
        <f>波及効果!R41</f>
        <v>0</v>
      </c>
      <c r="D19" s="150">
        <f>波及効果!S41</f>
        <v>0</v>
      </c>
      <c r="E19" s="150">
        <f>波及効果!T41</f>
        <v>0</v>
      </c>
      <c r="F19" s="150">
        <f>波及効果!U41</f>
        <v>0</v>
      </c>
    </row>
    <row r="20" spans="1:6" ht="15" customHeight="1" x14ac:dyDescent="0.15">
      <c r="A20" s="145" t="s">
        <v>171</v>
      </c>
      <c r="B20" s="146"/>
      <c r="C20" s="150">
        <f>波及効果!V41</f>
        <v>0</v>
      </c>
      <c r="D20" s="150">
        <f>波及効果!W41</f>
        <v>0</v>
      </c>
      <c r="E20" s="150">
        <f>波及効果!X41</f>
        <v>0</v>
      </c>
      <c r="F20" s="150">
        <f>波及効果!Y41</f>
        <v>0</v>
      </c>
    </row>
    <row r="21" spans="1:6" ht="15" customHeight="1" x14ac:dyDescent="0.15">
      <c r="A21" s="145" t="s">
        <v>168</v>
      </c>
      <c r="B21" s="146"/>
      <c r="C21" s="150">
        <f>SUM(C15:C20)</f>
        <v>0</v>
      </c>
      <c r="D21" s="150">
        <f t="shared" ref="D21:F21" si="6">SUM(D15:D20)</f>
        <v>0</v>
      </c>
      <c r="E21" s="150">
        <f t="shared" si="6"/>
        <v>0</v>
      </c>
      <c r="F21" s="150">
        <f t="shared" si="6"/>
        <v>0</v>
      </c>
    </row>
    <row r="22" spans="1:6" ht="14.4" customHeight="1" x14ac:dyDescent="0.15"/>
    <row r="23" spans="1:6" x14ac:dyDescent="0.15">
      <c r="A23" s="12" t="s">
        <v>172</v>
      </c>
    </row>
  </sheetData>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63"/>
  <sheetViews>
    <sheetView showGridLines="0" view="pageBreakPreview" topLeftCell="A17" zoomScaleNormal="100" zoomScaleSheetLayoutView="100" workbookViewId="0">
      <selection activeCell="J3" sqref="J3"/>
    </sheetView>
  </sheetViews>
  <sheetFormatPr defaultColWidth="9" defaultRowHeight="12" x14ac:dyDescent="0.15"/>
  <cols>
    <col min="1" max="2" width="3.77734375" style="141" customWidth="1"/>
    <col min="3" max="3" width="4.21875" style="141" customWidth="1"/>
    <col min="4" max="4" width="3.77734375" style="141" customWidth="1"/>
    <col min="5" max="5" width="4.88671875" style="141" customWidth="1"/>
    <col min="6" max="6" width="5.77734375" style="141" customWidth="1"/>
    <col min="7" max="7" width="5.109375" style="141" customWidth="1"/>
    <col min="8" max="8" width="6.109375" style="141" bestFit="1" customWidth="1"/>
    <col min="9" max="9" width="3.77734375" style="141" customWidth="1"/>
    <col min="10" max="10" width="6.109375" style="141" customWidth="1"/>
    <col min="11" max="11" width="3.77734375" style="141" customWidth="1"/>
    <col min="12" max="12" width="6.109375" style="141" bestFit="1" customWidth="1"/>
    <col min="13" max="14" width="3.77734375" style="141" customWidth="1"/>
    <col min="15" max="15" width="5.21875" style="141" customWidth="1"/>
    <col min="16" max="17" width="3.77734375" style="141" customWidth="1"/>
    <col min="18" max="18" width="6.109375" style="141" bestFit="1" customWidth="1"/>
    <col min="19" max="19" width="5.44140625" style="141" customWidth="1"/>
    <col min="20" max="20" width="4.44140625" style="141" customWidth="1"/>
    <col min="21" max="24" width="3.77734375" style="141" customWidth="1"/>
    <col min="25" max="25" width="20" style="141" customWidth="1"/>
    <col min="26" max="26" width="7.44140625" style="141" bestFit="1" customWidth="1"/>
    <col min="27" max="27" width="11.6640625" style="141" customWidth="1"/>
    <col min="28" max="28" width="3.88671875" style="141" customWidth="1"/>
    <col min="29" max="16384" width="9" style="141"/>
  </cols>
  <sheetData>
    <row r="1" spans="1:27" ht="13.5" customHeight="1" x14ac:dyDescent="0.15">
      <c r="A1" s="141" t="s">
        <v>173</v>
      </c>
      <c r="O1" s="158"/>
      <c r="P1" s="158"/>
      <c r="Q1" s="158"/>
      <c r="R1" s="158"/>
    </row>
    <row r="2" spans="1:27" ht="13.5" customHeight="1" x14ac:dyDescent="0.15">
      <c r="Z2" s="141" t="s">
        <v>174</v>
      </c>
      <c r="AA2" s="141" t="s">
        <v>175</v>
      </c>
    </row>
    <row r="3" spans="1:27" ht="13.5" customHeight="1" x14ac:dyDescent="0.15">
      <c r="B3" s="159"/>
      <c r="C3" s="73"/>
      <c r="D3" s="73"/>
      <c r="E3" s="73"/>
      <c r="F3" s="73"/>
      <c r="G3" s="160" t="s">
        <v>176</v>
      </c>
      <c r="H3" s="160"/>
      <c r="I3" s="73"/>
      <c r="J3" s="73"/>
      <c r="K3" s="73"/>
      <c r="L3" s="161">
        <f>Z3</f>
        <v>0</v>
      </c>
      <c r="M3" s="162" t="s">
        <v>177</v>
      </c>
      <c r="N3" s="73"/>
      <c r="O3" s="73"/>
      <c r="P3" s="73"/>
      <c r="Q3" s="73"/>
      <c r="R3" s="73"/>
      <c r="S3" s="73"/>
      <c r="T3" s="73"/>
      <c r="U3" s="73"/>
      <c r="V3" s="73"/>
      <c r="W3" s="163"/>
      <c r="Y3" s="164" t="s">
        <v>178</v>
      </c>
      <c r="Z3" s="165">
        <f>フロー図数値!B3</f>
        <v>0</v>
      </c>
      <c r="AA3" s="166">
        <f>フロー図数値!C3</f>
        <v>0</v>
      </c>
    </row>
    <row r="4" spans="1:27" ht="13.5" customHeight="1" x14ac:dyDescent="0.15">
      <c r="G4" s="55"/>
      <c r="L4" s="55"/>
      <c r="M4" s="55"/>
      <c r="Y4" s="164"/>
      <c r="Z4" s="165"/>
      <c r="AA4" s="166"/>
    </row>
    <row r="5" spans="1:27" ht="13.5" customHeight="1" x14ac:dyDescent="0.15">
      <c r="K5" s="141" t="s">
        <v>179</v>
      </c>
      <c r="Y5" s="164"/>
      <c r="Z5" s="165"/>
      <c r="AA5" s="166"/>
    </row>
    <row r="6" spans="1:27" ht="13.5" customHeight="1" x14ac:dyDescent="0.15">
      <c r="Y6" s="164"/>
      <c r="Z6" s="165"/>
      <c r="AA6" s="166"/>
    </row>
    <row r="7" spans="1:27" ht="13.5" customHeight="1" x14ac:dyDescent="0.15">
      <c r="A7" s="224" t="s">
        <v>180</v>
      </c>
      <c r="B7" s="167"/>
      <c r="C7" s="168"/>
      <c r="D7" s="168"/>
      <c r="E7" s="168"/>
      <c r="F7" s="168"/>
      <c r="G7" s="160" t="s">
        <v>181</v>
      </c>
      <c r="H7" s="160"/>
      <c r="I7" s="168"/>
      <c r="J7" s="168"/>
      <c r="K7" s="168"/>
      <c r="L7" s="169">
        <f>Z7</f>
        <v>0</v>
      </c>
      <c r="M7" s="160" t="s">
        <v>177</v>
      </c>
      <c r="N7" s="168"/>
      <c r="O7" s="168"/>
      <c r="P7" s="168"/>
      <c r="Q7" s="168"/>
      <c r="R7" s="168"/>
      <c r="S7" s="168"/>
      <c r="T7" s="168"/>
      <c r="U7" s="226" t="s">
        <v>182</v>
      </c>
      <c r="V7" s="227"/>
      <c r="W7" s="228"/>
      <c r="X7" s="144"/>
      <c r="Y7" s="164" t="s">
        <v>183</v>
      </c>
      <c r="Z7" s="165">
        <f>フロー図数値!B7</f>
        <v>0</v>
      </c>
      <c r="AA7" s="166">
        <f>フロー図数値!C7</f>
        <v>0</v>
      </c>
    </row>
    <row r="8" spans="1:27" ht="13.5" customHeight="1" x14ac:dyDescent="0.15">
      <c r="A8" s="225"/>
      <c r="B8" s="144"/>
      <c r="C8" s="144"/>
      <c r="D8" s="144"/>
      <c r="E8" s="144"/>
      <c r="F8" s="144"/>
      <c r="G8" s="144"/>
      <c r="H8" s="144"/>
      <c r="I8" s="144"/>
      <c r="J8" s="144"/>
      <c r="K8" s="144"/>
      <c r="L8" s="153"/>
      <c r="M8" s="144"/>
      <c r="N8" s="144"/>
      <c r="O8" s="144"/>
      <c r="P8" s="144"/>
      <c r="Q8" s="144"/>
      <c r="R8" s="144"/>
      <c r="T8" s="144"/>
      <c r="U8" s="144"/>
      <c r="V8" s="144"/>
      <c r="W8" s="144"/>
      <c r="X8" s="144"/>
      <c r="Y8" s="164" t="s">
        <v>184</v>
      </c>
      <c r="Z8" s="165">
        <f>フロー図数値!B8</f>
        <v>0</v>
      </c>
      <c r="AA8" s="166">
        <f>フロー図数値!C8</f>
        <v>0</v>
      </c>
    </row>
    <row r="9" spans="1:27" ht="13.5" customHeight="1" x14ac:dyDescent="0.15">
      <c r="A9" s="225"/>
      <c r="F9" s="55" t="s">
        <v>185</v>
      </c>
      <c r="N9" s="141" t="s">
        <v>186</v>
      </c>
      <c r="Y9" s="164" t="s">
        <v>187</v>
      </c>
      <c r="Z9" s="165">
        <f>フロー図数値!B9</f>
        <v>0</v>
      </c>
      <c r="AA9" s="166">
        <f>フロー図数値!C9</f>
        <v>0</v>
      </c>
    </row>
    <row r="10" spans="1:27" ht="13.5" customHeight="1" x14ac:dyDescent="0.15">
      <c r="A10" s="225"/>
      <c r="O10" s="170"/>
      <c r="Y10" s="164" t="s">
        <v>188</v>
      </c>
      <c r="Z10" s="165">
        <f>フロー図数値!B10</f>
        <v>0</v>
      </c>
      <c r="AA10" s="166">
        <f>フロー図数値!C10</f>
        <v>0</v>
      </c>
    </row>
    <row r="11" spans="1:27" ht="13.5" customHeight="1" x14ac:dyDescent="0.15">
      <c r="A11" s="225"/>
      <c r="B11" s="171"/>
      <c r="C11" s="70"/>
      <c r="D11" s="70"/>
      <c r="E11" s="70"/>
      <c r="F11" s="70"/>
      <c r="G11" s="70"/>
      <c r="H11" s="70"/>
      <c r="I11" s="172"/>
      <c r="J11" s="70"/>
      <c r="K11" s="70"/>
      <c r="L11" s="70"/>
      <c r="M11" s="171"/>
      <c r="N11" s="173" t="s">
        <v>189</v>
      </c>
      <c r="O11" s="73"/>
      <c r="P11" s="73"/>
      <c r="Q11" s="73"/>
      <c r="R11" s="73"/>
      <c r="S11" s="169">
        <f>Z10</f>
        <v>0</v>
      </c>
      <c r="T11" s="174" t="s">
        <v>177</v>
      </c>
      <c r="Z11" s="165"/>
      <c r="AA11" s="166"/>
    </row>
    <row r="12" spans="1:27" ht="13.5" customHeight="1" x14ac:dyDescent="0.15">
      <c r="A12" s="225"/>
      <c r="B12" s="175"/>
      <c r="C12" s="176" t="s">
        <v>190</v>
      </c>
      <c r="D12" s="170"/>
      <c r="E12" s="177"/>
      <c r="F12" s="170"/>
      <c r="G12" s="170"/>
      <c r="H12" s="178">
        <f>Z8</f>
        <v>0</v>
      </c>
      <c r="I12" s="176" t="s">
        <v>177</v>
      </c>
      <c r="J12" s="170"/>
      <c r="K12" s="170"/>
      <c r="L12" s="170"/>
      <c r="M12" s="179" t="s">
        <v>191</v>
      </c>
      <c r="N12" s="73"/>
      <c r="O12" s="73"/>
      <c r="P12" s="170"/>
      <c r="Q12" s="170"/>
      <c r="R12" s="178">
        <f>Z9</f>
        <v>0</v>
      </c>
      <c r="S12" s="176" t="s">
        <v>177</v>
      </c>
      <c r="T12" s="180"/>
      <c r="Z12" s="165"/>
      <c r="AA12" s="166"/>
    </row>
    <row r="13" spans="1:27" ht="13.5" customHeight="1" x14ac:dyDescent="0.15">
      <c r="D13" s="143"/>
      <c r="H13" s="181"/>
      <c r="I13" s="143"/>
      <c r="N13" s="55"/>
      <c r="R13" s="181"/>
      <c r="S13" s="143"/>
      <c r="Z13" s="165"/>
      <c r="AA13" s="166"/>
    </row>
    <row r="14" spans="1:27" ht="13.5" customHeight="1" x14ac:dyDescent="0.15">
      <c r="F14" s="141" t="s">
        <v>192</v>
      </c>
      <c r="Z14" s="165"/>
      <c r="AA14" s="166"/>
    </row>
    <row r="15" spans="1:27" ht="13.5" customHeight="1" x14ac:dyDescent="0.15">
      <c r="Z15" s="165"/>
      <c r="AA15" s="166"/>
    </row>
    <row r="16" spans="1:27" ht="13.5" customHeight="1" x14ac:dyDescent="0.15">
      <c r="A16" s="225" t="s">
        <v>193</v>
      </c>
      <c r="B16" s="173"/>
      <c r="C16" s="160" t="s">
        <v>194</v>
      </c>
      <c r="D16" s="168"/>
      <c r="E16" s="182"/>
      <c r="F16" s="169">
        <f>Z16</f>
        <v>0</v>
      </c>
      <c r="G16" s="160" t="s">
        <v>177</v>
      </c>
      <c r="H16" s="182"/>
      <c r="I16" s="182"/>
      <c r="J16" s="183"/>
      <c r="K16" s="226" t="s">
        <v>182</v>
      </c>
      <c r="L16" s="228"/>
      <c r="M16" s="144"/>
      <c r="Y16" s="143" t="s">
        <v>195</v>
      </c>
      <c r="Z16" s="165">
        <f>フロー図数値!B16</f>
        <v>0</v>
      </c>
      <c r="AA16" s="166">
        <f>フロー図数値!C16</f>
        <v>0</v>
      </c>
    </row>
    <row r="17" spans="1:27" ht="13.5" customHeight="1" x14ac:dyDescent="0.15">
      <c r="A17" s="225"/>
      <c r="B17" s="143"/>
      <c r="C17" s="143"/>
      <c r="D17" s="144"/>
      <c r="E17" s="181"/>
      <c r="F17" s="143"/>
      <c r="H17" s="184"/>
      <c r="I17" s="144"/>
      <c r="J17" s="144"/>
      <c r="K17" s="184"/>
      <c r="L17" s="144"/>
      <c r="Y17" s="141" t="s">
        <v>196</v>
      </c>
      <c r="Z17" s="165">
        <f>フロー図数値!B17</f>
        <v>0</v>
      </c>
      <c r="AA17" s="166">
        <f>フロー図数値!C17</f>
        <v>0</v>
      </c>
    </row>
    <row r="18" spans="1:27" ht="13.5" customHeight="1" x14ac:dyDescent="0.15">
      <c r="A18" s="225"/>
      <c r="F18" s="141" t="s">
        <v>473</v>
      </c>
      <c r="Y18" s="141" t="s">
        <v>197</v>
      </c>
      <c r="Z18" s="165">
        <f>フロー図数値!B18</f>
        <v>0</v>
      </c>
      <c r="AA18" s="166">
        <f>フロー図数値!C18</f>
        <v>0</v>
      </c>
    </row>
    <row r="19" spans="1:27" ht="13.5" customHeight="1" x14ac:dyDescent="0.15">
      <c r="A19" s="225"/>
      <c r="Y19" s="141" t="s">
        <v>198</v>
      </c>
      <c r="Z19" s="165">
        <f>フロー図数値!B19</f>
        <v>0</v>
      </c>
      <c r="AA19" s="166">
        <f>フロー図数値!C19</f>
        <v>0</v>
      </c>
    </row>
    <row r="20" spans="1:27" ht="13.5" customHeight="1" x14ac:dyDescent="0.15">
      <c r="A20" s="225"/>
      <c r="B20" s="159"/>
      <c r="C20" s="160" t="s">
        <v>199</v>
      </c>
      <c r="D20" s="73"/>
      <c r="E20" s="73"/>
      <c r="F20" s="169">
        <f>Z17</f>
        <v>0</v>
      </c>
      <c r="G20" s="185" t="s">
        <v>177</v>
      </c>
      <c r="H20" s="73"/>
      <c r="I20" s="163"/>
      <c r="Z20" s="165"/>
      <c r="AA20" s="166"/>
    </row>
    <row r="21" spans="1:27" ht="13.5" customHeight="1" x14ac:dyDescent="0.15">
      <c r="A21" s="225"/>
      <c r="C21" s="143"/>
      <c r="H21" s="155"/>
      <c r="I21" s="186"/>
      <c r="Z21" s="165"/>
      <c r="AA21" s="166"/>
    </row>
    <row r="22" spans="1:27" ht="13.5" customHeight="1" x14ac:dyDescent="0.15">
      <c r="A22" s="225"/>
      <c r="E22" s="142"/>
      <c r="F22" s="141" t="s">
        <v>186</v>
      </c>
      <c r="Z22" s="165"/>
      <c r="AA22" s="166"/>
    </row>
    <row r="23" spans="1:27" ht="13.5" customHeight="1" x14ac:dyDescent="0.15">
      <c r="A23" s="225"/>
      <c r="Z23" s="165"/>
      <c r="AA23" s="166"/>
    </row>
    <row r="24" spans="1:27" ht="13.5" customHeight="1" x14ac:dyDescent="0.15">
      <c r="A24" s="225"/>
      <c r="B24" s="171"/>
      <c r="C24" s="187" t="s">
        <v>200</v>
      </c>
      <c r="D24" s="160"/>
      <c r="E24" s="73"/>
      <c r="F24" s="73"/>
      <c r="G24" s="169">
        <f>Z19</f>
        <v>0</v>
      </c>
      <c r="H24" s="174" t="s">
        <v>177</v>
      </c>
      <c r="Z24" s="165"/>
      <c r="AA24" s="166"/>
    </row>
    <row r="25" spans="1:27" ht="13.5" customHeight="1" x14ac:dyDescent="0.15">
      <c r="A25" s="225"/>
      <c r="B25" s="188" t="s">
        <v>201</v>
      </c>
      <c r="C25" s="170"/>
      <c r="D25" s="170"/>
      <c r="E25" s="170"/>
      <c r="F25" s="178">
        <f>Z18</f>
        <v>0</v>
      </c>
      <c r="G25" s="176" t="s">
        <v>177</v>
      </c>
      <c r="H25" s="180"/>
      <c r="Z25" s="165"/>
      <c r="AA25" s="166"/>
    </row>
    <row r="26" spans="1:27" ht="13.5" customHeight="1" x14ac:dyDescent="0.15">
      <c r="Z26" s="165"/>
      <c r="AA26" s="166"/>
    </row>
    <row r="27" spans="1:27" ht="13.5" customHeight="1" x14ac:dyDescent="0.15">
      <c r="Z27" s="165"/>
      <c r="AA27" s="166"/>
    </row>
    <row r="28" spans="1:27" ht="13.5" customHeight="1" x14ac:dyDescent="0.15">
      <c r="Z28" s="165"/>
      <c r="AA28" s="166"/>
    </row>
    <row r="29" spans="1:27" ht="13.5" customHeight="1" x14ac:dyDescent="0.15">
      <c r="A29" s="225" t="s">
        <v>202</v>
      </c>
      <c r="B29" s="171"/>
      <c r="C29" s="70"/>
      <c r="D29" s="70"/>
      <c r="E29" s="70"/>
      <c r="F29" s="70"/>
      <c r="G29" s="70"/>
      <c r="H29" s="70"/>
      <c r="I29" s="70"/>
      <c r="J29" s="187" t="s">
        <v>203</v>
      </c>
      <c r="K29" s="73"/>
      <c r="L29" s="73"/>
      <c r="M29" s="73"/>
      <c r="N29" s="73"/>
      <c r="O29" s="161">
        <f>Z30</f>
        <v>0</v>
      </c>
      <c r="P29" s="162" t="s">
        <v>177</v>
      </c>
      <c r="Q29" s="163"/>
      <c r="Y29" s="143" t="s">
        <v>204</v>
      </c>
      <c r="Z29" s="165">
        <f>フロー図数値!B29</f>
        <v>0</v>
      </c>
      <c r="AA29" s="166">
        <f>フロー図数値!C29</f>
        <v>0</v>
      </c>
    </row>
    <row r="30" spans="1:27" s="144" customFormat="1" ht="13.5" customHeight="1" x14ac:dyDescent="0.15">
      <c r="A30" s="225"/>
      <c r="B30" s="175"/>
      <c r="C30" s="176" t="s">
        <v>204</v>
      </c>
      <c r="D30" s="170"/>
      <c r="E30" s="170"/>
      <c r="F30" s="178">
        <f>Z29</f>
        <v>0</v>
      </c>
      <c r="G30" s="189" t="s">
        <v>177</v>
      </c>
      <c r="H30" s="190"/>
      <c r="I30" s="170"/>
      <c r="J30" s="170"/>
      <c r="K30" s="170"/>
      <c r="L30" s="170"/>
      <c r="M30" s="170"/>
      <c r="N30" s="170"/>
      <c r="O30" s="170"/>
      <c r="P30" s="170"/>
      <c r="Q30" s="180"/>
      <c r="R30" s="141"/>
      <c r="S30" s="141"/>
      <c r="T30" s="141"/>
      <c r="U30" s="141"/>
      <c r="V30" s="141"/>
      <c r="W30" s="141"/>
      <c r="X30" s="141"/>
      <c r="Y30" s="55" t="s">
        <v>203</v>
      </c>
      <c r="Z30" s="165">
        <f>フロー図数値!B30</f>
        <v>0</v>
      </c>
      <c r="AA30" s="166">
        <f>フロー図数値!C30</f>
        <v>0</v>
      </c>
    </row>
    <row r="31" spans="1:27" s="144" customFormat="1" ht="13.5" customHeight="1" x14ac:dyDescent="0.15">
      <c r="A31" s="225"/>
      <c r="B31" s="141"/>
      <c r="C31" s="141"/>
      <c r="D31" s="141"/>
      <c r="E31" s="141"/>
      <c r="F31" s="141"/>
      <c r="G31" s="141"/>
      <c r="H31" s="141"/>
      <c r="I31" s="141"/>
      <c r="J31" s="141"/>
      <c r="K31" s="141"/>
      <c r="L31" s="141"/>
      <c r="M31" s="141"/>
      <c r="N31" s="141"/>
      <c r="O31" s="141"/>
      <c r="P31" s="141"/>
      <c r="Q31" s="141"/>
      <c r="R31" s="141"/>
      <c r="S31" s="141"/>
      <c r="T31" s="141"/>
      <c r="U31" s="141"/>
      <c r="V31" s="141"/>
      <c r="W31" s="141"/>
      <c r="X31" s="141"/>
      <c r="Y31" s="141" t="s">
        <v>205</v>
      </c>
      <c r="Z31" s="191">
        <f>フロー図数値!B31</f>
        <v>0.57150306838045417</v>
      </c>
      <c r="AA31" s="192">
        <f>フロー図数値!C31</f>
        <v>0.57150306838045417</v>
      </c>
    </row>
    <row r="32" spans="1:27" ht="13.5" customHeight="1" x14ac:dyDescent="0.15">
      <c r="A32" s="225"/>
      <c r="Y32" s="141" t="s">
        <v>206</v>
      </c>
      <c r="Z32" s="165">
        <f>フロー図数値!B32</f>
        <v>0</v>
      </c>
      <c r="AA32" s="166">
        <f>フロー図数値!C32</f>
        <v>0</v>
      </c>
    </row>
    <row r="33" spans="1:27" ht="13.5" customHeight="1" x14ac:dyDescent="0.15">
      <c r="A33" s="225"/>
      <c r="B33" s="171"/>
      <c r="C33" s="70"/>
      <c r="D33" s="193" t="s">
        <v>207</v>
      </c>
      <c r="E33" s="70"/>
      <c r="F33" s="70"/>
      <c r="G33" s="70"/>
      <c r="H33" s="70"/>
      <c r="I33" s="74"/>
      <c r="M33" s="194"/>
      <c r="N33" s="193" t="s">
        <v>208</v>
      </c>
      <c r="O33" s="70"/>
      <c r="P33" s="70"/>
      <c r="Q33" s="74"/>
      <c r="Y33" s="141" t="s">
        <v>209</v>
      </c>
      <c r="Z33" s="165">
        <f>フロー図数値!B33</f>
        <v>0</v>
      </c>
      <c r="AA33" s="166">
        <f>フロー図数値!C33</f>
        <v>0</v>
      </c>
    </row>
    <row r="34" spans="1:27" ht="13.5" customHeight="1" x14ac:dyDescent="0.15">
      <c r="A34" s="225"/>
      <c r="B34" s="175"/>
      <c r="C34" s="170"/>
      <c r="D34" s="170"/>
      <c r="E34" s="170"/>
      <c r="F34" s="195">
        <f>Z32</f>
        <v>0</v>
      </c>
      <c r="G34" s="196" t="s">
        <v>177</v>
      </c>
      <c r="H34" s="196"/>
      <c r="I34" s="180"/>
      <c r="M34" s="175"/>
      <c r="N34" s="170"/>
      <c r="O34" s="229">
        <f>Z31</f>
        <v>0.57150306838045417</v>
      </c>
      <c r="P34" s="230"/>
      <c r="Q34" s="180"/>
      <c r="Y34" s="141" t="s">
        <v>210</v>
      </c>
      <c r="Z34" s="165">
        <f>フロー図数値!B34</f>
        <v>0</v>
      </c>
      <c r="AA34" s="166">
        <f>フロー図数値!C34</f>
        <v>0</v>
      </c>
    </row>
    <row r="35" spans="1:27" ht="13.5" customHeight="1" x14ac:dyDescent="0.15">
      <c r="A35" s="225"/>
      <c r="F35" s="155"/>
      <c r="H35" s="55"/>
      <c r="R35" s="153"/>
      <c r="S35" s="55"/>
      <c r="Y35" s="141" t="s">
        <v>211</v>
      </c>
      <c r="Z35" s="165">
        <f>フロー図数値!B35</f>
        <v>0</v>
      </c>
      <c r="AA35" s="166">
        <f>フロー図数値!C35</f>
        <v>0</v>
      </c>
    </row>
    <row r="36" spans="1:27" ht="13.5" customHeight="1" x14ac:dyDescent="0.15">
      <c r="A36" s="225"/>
      <c r="F36" s="141" t="s">
        <v>212</v>
      </c>
    </row>
    <row r="37" spans="1:27" ht="13.5" customHeight="1" x14ac:dyDescent="0.15">
      <c r="A37" s="225"/>
    </row>
    <row r="38" spans="1:27" ht="13.5" customHeight="1" x14ac:dyDescent="0.15">
      <c r="A38" s="225"/>
      <c r="B38" s="159"/>
      <c r="C38" s="162" t="s">
        <v>213</v>
      </c>
      <c r="D38" s="73"/>
      <c r="E38" s="73"/>
      <c r="F38" s="169">
        <f>Z33</f>
        <v>0</v>
      </c>
      <c r="G38" s="160" t="s">
        <v>177</v>
      </c>
      <c r="H38" s="73"/>
      <c r="I38" s="163"/>
    </row>
    <row r="39" spans="1:27" ht="13.5" customHeight="1" x14ac:dyDescent="0.15">
      <c r="A39" s="225"/>
      <c r="C39" s="55"/>
      <c r="E39" s="181"/>
      <c r="F39" s="143"/>
    </row>
    <row r="40" spans="1:27" ht="13.5" customHeight="1" x14ac:dyDescent="0.15">
      <c r="A40" s="225"/>
      <c r="F40" s="141" t="s">
        <v>186</v>
      </c>
    </row>
    <row r="41" spans="1:27" ht="13.5" customHeight="1" x14ac:dyDescent="0.15">
      <c r="A41" s="225"/>
    </row>
    <row r="42" spans="1:27" ht="13.5" customHeight="1" x14ac:dyDescent="0.15">
      <c r="A42" s="225"/>
      <c r="B42" s="171"/>
      <c r="C42" s="187" t="s">
        <v>189</v>
      </c>
      <c r="D42" s="73"/>
      <c r="E42" s="73"/>
      <c r="F42" s="73"/>
      <c r="G42" s="161">
        <f>Z35</f>
        <v>0</v>
      </c>
      <c r="H42" s="174" t="s">
        <v>177</v>
      </c>
    </row>
    <row r="43" spans="1:27" ht="13.5" customHeight="1" x14ac:dyDescent="0.15">
      <c r="A43" s="225"/>
      <c r="B43" s="179" t="s">
        <v>201</v>
      </c>
      <c r="C43" s="170"/>
      <c r="D43" s="170"/>
      <c r="E43" s="170"/>
      <c r="F43" s="195">
        <f>Z34</f>
        <v>0</v>
      </c>
      <c r="G43" s="176" t="s">
        <v>177</v>
      </c>
      <c r="H43" s="180"/>
    </row>
    <row r="44" spans="1:27" ht="13.5" customHeight="1" x14ac:dyDescent="0.15"/>
    <row r="45" spans="1:27" ht="13.5" customHeight="1" x14ac:dyDescent="0.15"/>
    <row r="46" spans="1:27" ht="13.5" customHeight="1" x14ac:dyDescent="0.15"/>
    <row r="47" spans="1:27" ht="13.5" customHeight="1" x14ac:dyDescent="0.15">
      <c r="B47" s="141" t="s">
        <v>214</v>
      </c>
      <c r="J47" s="197">
        <f>Z47</f>
        <v>0</v>
      </c>
      <c r="K47" s="141" t="s">
        <v>215</v>
      </c>
      <c r="Y47" s="198" t="s">
        <v>214</v>
      </c>
      <c r="Z47" s="197">
        <f>Z7+Z17+Z33</f>
        <v>0</v>
      </c>
    </row>
    <row r="48" spans="1:27" ht="13.5" customHeight="1" x14ac:dyDescent="0.15">
      <c r="B48" s="141" t="s">
        <v>216</v>
      </c>
      <c r="J48" s="199" t="e">
        <f>Z48</f>
        <v>#DIV/0!</v>
      </c>
      <c r="K48" s="141" t="s">
        <v>217</v>
      </c>
      <c r="Z48" s="200" t="e">
        <f>Z47/Z3</f>
        <v>#DIV/0!</v>
      </c>
      <c r="AA48" s="200"/>
    </row>
    <row r="49" spans="1:1" ht="13.5" customHeight="1" x14ac:dyDescent="0.15"/>
    <row r="50" spans="1:1" ht="13.5" customHeight="1" x14ac:dyDescent="0.15">
      <c r="A50" s="141" t="s">
        <v>218</v>
      </c>
    </row>
    <row r="51" spans="1:1" ht="13.5" customHeight="1" x14ac:dyDescent="0.15"/>
    <row r="52" spans="1:1" ht="13.5" customHeight="1" x14ac:dyDescent="0.15"/>
    <row r="53" spans="1:1" ht="13.5" customHeight="1" x14ac:dyDescent="0.15"/>
    <row r="54" spans="1:1" ht="13.5" customHeight="1" x14ac:dyDescent="0.15"/>
    <row r="55" spans="1:1" ht="13.5" customHeight="1" x14ac:dyDescent="0.15"/>
    <row r="56" spans="1:1" ht="13.5" customHeight="1" x14ac:dyDescent="0.15"/>
    <row r="57" spans="1:1" ht="13.5" customHeight="1" x14ac:dyDescent="0.15"/>
    <row r="58" spans="1:1" ht="13.5" customHeight="1" x14ac:dyDescent="0.15"/>
    <row r="59" spans="1:1" ht="13.5" customHeight="1" x14ac:dyDescent="0.15"/>
    <row r="60" spans="1:1" ht="13.5" customHeight="1" x14ac:dyDescent="0.15"/>
    <row r="61" spans="1:1" ht="13.5" customHeight="1" x14ac:dyDescent="0.15"/>
    <row r="62" spans="1:1" ht="13.5" customHeight="1" x14ac:dyDescent="0.15"/>
    <row r="63" spans="1:1" ht="13.5" customHeight="1" x14ac:dyDescent="0.15"/>
  </sheetData>
  <mergeCells count="6">
    <mergeCell ref="A7:A12"/>
    <mergeCell ref="U7:W7"/>
    <mergeCell ref="A16:A25"/>
    <mergeCell ref="K16:L16"/>
    <mergeCell ref="A29:A43"/>
    <mergeCell ref="O34:P34"/>
  </mergeCells>
  <phoneticPr fontId="3"/>
  <hyperlinks>
    <hyperlink ref="O1:R1" location="シート④!A1" display="計算シートに戻る" xr:uid="{00000000-0004-0000-0300-000000000000}"/>
  </hyperlinks>
  <printOptions horizontalCentered="1"/>
  <pageMargins left="0.70866141732283472" right="0.56000000000000005" top="0.74803149606299213" bottom="0.74803149606299213" header="0.31496062992125984" footer="0.31496062992125984"/>
  <pageSetup paperSize="9" scale="87"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R35"/>
  <sheetViews>
    <sheetView showGridLines="0" workbookViewId="0">
      <selection activeCell="C58" sqref="C58"/>
    </sheetView>
  </sheetViews>
  <sheetFormatPr defaultColWidth="9" defaultRowHeight="13.5" customHeight="1" x14ac:dyDescent="0.2"/>
  <cols>
    <col min="1" max="1" width="18.44140625" style="55" customWidth="1"/>
    <col min="2" max="2" width="10" style="55" customWidth="1"/>
    <col min="3" max="3" width="13.109375" style="55" customWidth="1"/>
    <col min="4" max="4" width="3.88671875" style="55" customWidth="1"/>
    <col min="5" max="7" width="9" style="55"/>
    <col min="8" max="8" width="19.33203125" style="55" customWidth="1"/>
    <col min="9" max="9" width="12.88671875" style="55" customWidth="1"/>
    <col min="10" max="10" width="12.33203125" style="55" customWidth="1"/>
    <col min="11" max="11" width="19.33203125" style="55" customWidth="1"/>
    <col min="12" max="12" width="12.88671875" style="55" customWidth="1"/>
    <col min="13" max="13" width="12.21875" style="55" customWidth="1"/>
    <col min="14" max="16384" width="9" style="55"/>
  </cols>
  <sheetData>
    <row r="1" spans="1:13" ht="13.5" customHeight="1" x14ac:dyDescent="0.2">
      <c r="M1" s="153"/>
    </row>
    <row r="2" spans="1:13" ht="13.5" customHeight="1" x14ac:dyDescent="0.2">
      <c r="B2" s="55" t="s">
        <v>174</v>
      </c>
      <c r="C2" s="55" t="s">
        <v>308</v>
      </c>
      <c r="H2" s="144"/>
      <c r="I2" s="144"/>
      <c r="J2" s="144"/>
      <c r="K2" s="144"/>
      <c r="L2" s="144"/>
      <c r="M2" s="144"/>
    </row>
    <row r="3" spans="1:13" ht="13.5" customHeight="1" x14ac:dyDescent="0.2">
      <c r="A3" s="55" t="s">
        <v>178</v>
      </c>
      <c r="B3" s="154">
        <f>C3/100000</f>
        <v>0</v>
      </c>
      <c r="C3" s="155">
        <f>分析のための入力事項!C50</f>
        <v>0</v>
      </c>
      <c r="I3" s="155"/>
      <c r="J3" s="155"/>
      <c r="L3" s="155"/>
      <c r="M3" s="155"/>
    </row>
    <row r="4" spans="1:13" ht="13.5" customHeight="1" x14ac:dyDescent="0.2">
      <c r="B4" s="156"/>
      <c r="I4" s="155"/>
      <c r="J4" s="155"/>
      <c r="L4" s="155"/>
      <c r="M4" s="155"/>
    </row>
    <row r="5" spans="1:13" ht="13.5" customHeight="1" x14ac:dyDescent="0.2">
      <c r="B5" s="156"/>
      <c r="I5" s="155"/>
      <c r="J5" s="155"/>
      <c r="L5" s="155"/>
      <c r="M5" s="155"/>
    </row>
    <row r="6" spans="1:13" ht="13.5" customHeight="1" x14ac:dyDescent="0.2">
      <c r="B6" s="156"/>
      <c r="I6" s="155"/>
      <c r="J6" s="155"/>
      <c r="L6" s="155"/>
      <c r="M6" s="155"/>
    </row>
    <row r="7" spans="1:13" ht="13.5" customHeight="1" x14ac:dyDescent="0.2">
      <c r="A7" s="55" t="s">
        <v>183</v>
      </c>
      <c r="B7" s="154">
        <f>C7/100000</f>
        <v>0</v>
      </c>
      <c r="C7" s="155">
        <f>波及効果!B41</f>
        <v>0</v>
      </c>
      <c r="I7" s="155"/>
      <c r="J7" s="155"/>
      <c r="L7" s="155"/>
      <c r="M7" s="155"/>
    </row>
    <row r="8" spans="1:13" ht="13.5" customHeight="1" x14ac:dyDescent="0.2">
      <c r="A8" s="55" t="s">
        <v>184</v>
      </c>
      <c r="B8" s="154">
        <f>C8/100000</f>
        <v>0</v>
      </c>
      <c r="C8" s="155">
        <f>波及効果!C123</f>
        <v>0</v>
      </c>
      <c r="I8" s="155"/>
      <c r="J8" s="155"/>
      <c r="L8" s="155"/>
      <c r="M8" s="155"/>
    </row>
    <row r="9" spans="1:13" ht="13.5" customHeight="1" x14ac:dyDescent="0.2">
      <c r="A9" s="55" t="s">
        <v>187</v>
      </c>
      <c r="B9" s="154">
        <f>C9/100000</f>
        <v>0</v>
      </c>
      <c r="C9" s="155">
        <f>波及効果!C41</f>
        <v>0</v>
      </c>
      <c r="I9" s="155"/>
      <c r="J9" s="155"/>
      <c r="L9" s="155"/>
      <c r="M9" s="155"/>
    </row>
    <row r="10" spans="1:13" ht="13.5" customHeight="1" x14ac:dyDescent="0.2">
      <c r="A10" s="55" t="s">
        <v>188</v>
      </c>
      <c r="B10" s="154">
        <f>C10/100000</f>
        <v>0</v>
      </c>
      <c r="C10" s="155">
        <f>波及効果!D41</f>
        <v>0</v>
      </c>
      <c r="I10" s="155"/>
      <c r="J10" s="155"/>
      <c r="L10" s="155"/>
      <c r="M10" s="155"/>
    </row>
    <row r="11" spans="1:13" ht="13.5" customHeight="1" x14ac:dyDescent="0.2">
      <c r="A11" s="156"/>
      <c r="B11" s="156"/>
      <c r="I11" s="155"/>
      <c r="J11" s="155"/>
      <c r="L11" s="155"/>
      <c r="M11" s="155"/>
    </row>
    <row r="12" spans="1:13" ht="13.5" customHeight="1" x14ac:dyDescent="0.2">
      <c r="A12" s="156"/>
      <c r="B12" s="156"/>
      <c r="I12" s="155"/>
      <c r="J12" s="155"/>
      <c r="L12" s="155"/>
      <c r="M12" s="155"/>
    </row>
    <row r="13" spans="1:13" ht="13.5" customHeight="1" x14ac:dyDescent="0.2">
      <c r="B13" s="156"/>
      <c r="I13" s="155"/>
      <c r="J13" s="155"/>
      <c r="L13" s="155"/>
      <c r="M13" s="155"/>
    </row>
    <row r="14" spans="1:13" ht="13.5" customHeight="1" x14ac:dyDescent="0.2">
      <c r="B14" s="156"/>
      <c r="I14" s="155"/>
      <c r="J14" s="155"/>
      <c r="L14" s="155"/>
      <c r="M14" s="155"/>
    </row>
    <row r="15" spans="1:13" ht="13.5" customHeight="1" x14ac:dyDescent="0.2">
      <c r="B15" s="156"/>
      <c r="I15" s="155"/>
      <c r="J15" s="155"/>
      <c r="L15" s="155"/>
      <c r="M15" s="155"/>
    </row>
    <row r="16" spans="1:13" ht="13.5" customHeight="1" x14ac:dyDescent="0.2">
      <c r="A16" s="143" t="s">
        <v>195</v>
      </c>
      <c r="B16" s="154">
        <f>C16/100000</f>
        <v>0</v>
      </c>
      <c r="C16" s="155">
        <f>波及効果!D123</f>
        <v>0</v>
      </c>
      <c r="I16" s="155"/>
      <c r="J16" s="155"/>
      <c r="L16" s="155"/>
      <c r="M16" s="155"/>
    </row>
    <row r="17" spans="1:44" ht="13.5" customHeight="1" x14ac:dyDescent="0.2">
      <c r="A17" s="55" t="s">
        <v>196</v>
      </c>
      <c r="B17" s="154">
        <f>C17/100000</f>
        <v>0</v>
      </c>
      <c r="C17" s="155">
        <f>波及効果!F41</f>
        <v>0</v>
      </c>
      <c r="I17" s="155"/>
      <c r="J17" s="155"/>
      <c r="L17" s="155"/>
      <c r="M17" s="155"/>
    </row>
    <row r="18" spans="1:44" ht="13.5" customHeight="1" x14ac:dyDescent="0.15">
      <c r="A18" s="55" t="s">
        <v>197</v>
      </c>
      <c r="B18" s="154">
        <f>C18/100000</f>
        <v>0</v>
      </c>
      <c r="C18" s="155">
        <f>波及効果!G41</f>
        <v>0</v>
      </c>
      <c r="G18" s="55" ph="1"/>
      <c r="I18" s="155"/>
      <c r="J18" s="155"/>
      <c r="L18" s="155"/>
      <c r="M18" s="155"/>
      <c r="N18" s="55" ph="1"/>
      <c r="U18" s="55" ph="1"/>
      <c r="W18" s="55" ph="1"/>
      <c r="AB18" s="55" ph="1"/>
      <c r="AI18" s="55" ph="1"/>
      <c r="AP18" s="55" ph="1"/>
      <c r="AR18" s="55" ph="1"/>
    </row>
    <row r="19" spans="1:44" ht="13.5" customHeight="1" x14ac:dyDescent="0.2">
      <c r="A19" s="55" t="s">
        <v>198</v>
      </c>
      <c r="B19" s="154">
        <f>C19/100000</f>
        <v>0</v>
      </c>
      <c r="C19" s="155">
        <f>波及効果!H41</f>
        <v>0</v>
      </c>
      <c r="I19" s="155"/>
      <c r="J19" s="155"/>
      <c r="L19" s="155"/>
      <c r="M19" s="155"/>
    </row>
    <row r="20" spans="1:44" ht="13.5" customHeight="1" x14ac:dyDescent="0.2">
      <c r="B20" s="156"/>
      <c r="I20" s="155"/>
      <c r="J20" s="155"/>
    </row>
    <row r="21" spans="1:44" ht="13.5" customHeight="1" x14ac:dyDescent="0.2">
      <c r="B21" s="156"/>
    </row>
    <row r="22" spans="1:44" ht="13.5" customHeight="1" x14ac:dyDescent="0.2">
      <c r="B22" s="156"/>
    </row>
    <row r="23" spans="1:44" ht="13.5" customHeight="1" x14ac:dyDescent="0.2">
      <c r="B23" s="156"/>
    </row>
    <row r="24" spans="1:44" ht="13.5" customHeight="1" x14ac:dyDescent="0.2">
      <c r="B24" s="156"/>
    </row>
    <row r="25" spans="1:44" ht="13.5" customHeight="1" x14ac:dyDescent="0.2">
      <c r="B25" s="156"/>
    </row>
    <row r="26" spans="1:44" ht="13.5" customHeight="1" x14ac:dyDescent="0.2">
      <c r="B26" s="156"/>
    </row>
    <row r="27" spans="1:44" ht="13.5" customHeight="1" x14ac:dyDescent="0.2">
      <c r="B27" s="156"/>
    </row>
    <row r="28" spans="1:44" ht="13.5" customHeight="1" x14ac:dyDescent="0.2">
      <c r="B28" s="156"/>
    </row>
    <row r="29" spans="1:44" ht="13.5" customHeight="1" x14ac:dyDescent="0.2">
      <c r="A29" s="143" t="s">
        <v>204</v>
      </c>
      <c r="B29" s="154">
        <f>C29/100000</f>
        <v>0</v>
      </c>
      <c r="C29" s="155">
        <f>C9+C18</f>
        <v>0</v>
      </c>
    </row>
    <row r="30" spans="1:44" s="144" customFormat="1" ht="13.5" customHeight="1" x14ac:dyDescent="0.2">
      <c r="A30" s="55" t="s">
        <v>203</v>
      </c>
      <c r="B30" s="154">
        <f>C30/100000</f>
        <v>0</v>
      </c>
      <c r="C30" s="155">
        <f>C10+C19</f>
        <v>0</v>
      </c>
    </row>
    <row r="31" spans="1:44" s="144" customFormat="1" ht="13.5" customHeight="1" x14ac:dyDescent="0.2">
      <c r="A31" s="55" t="s">
        <v>205</v>
      </c>
      <c r="B31" s="157">
        <f>C31</f>
        <v>0.57150306838045417</v>
      </c>
      <c r="C31" s="55">
        <f>分析のための入力事項!H14</f>
        <v>0.57150306838045417</v>
      </c>
    </row>
    <row r="32" spans="1:44" ht="13.5" customHeight="1" x14ac:dyDescent="0.2">
      <c r="A32" s="55" t="s">
        <v>206</v>
      </c>
      <c r="B32" s="154">
        <f>C32/100000</f>
        <v>0</v>
      </c>
      <c r="C32" s="155">
        <f>波及効果!J82</f>
        <v>0</v>
      </c>
    </row>
    <row r="33" spans="1:3" ht="13.2" customHeight="1" x14ac:dyDescent="0.2">
      <c r="A33" s="55" t="s">
        <v>209</v>
      </c>
      <c r="B33" s="154">
        <f>C33/100000</f>
        <v>0</v>
      </c>
      <c r="C33" s="155">
        <f>波及効果!J41</f>
        <v>0</v>
      </c>
    </row>
    <row r="34" spans="1:3" ht="13.5" customHeight="1" x14ac:dyDescent="0.2">
      <c r="A34" s="55" t="s">
        <v>210</v>
      </c>
      <c r="B34" s="154">
        <f>C34/100000</f>
        <v>0</v>
      </c>
      <c r="C34" s="155">
        <f>波及効果!K41</f>
        <v>0</v>
      </c>
    </row>
    <row r="35" spans="1:3" ht="13.5" customHeight="1" x14ac:dyDescent="0.2">
      <c r="A35" s="55" t="s">
        <v>211</v>
      </c>
      <c r="B35" s="154">
        <f>C35/100000</f>
        <v>0</v>
      </c>
      <c r="C35" s="155">
        <f>波及効果!L41</f>
        <v>0</v>
      </c>
    </row>
  </sheetData>
  <phoneticPr fontId="3"/>
  <pageMargins left="0.78700000000000003" right="0.78700000000000003" top="0.98399999999999999" bottom="0.98399999999999999" header="0.51200000000000001" footer="0.51200000000000001"/>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23"/>
  <sheetViews>
    <sheetView zoomScale="75" zoomScaleNormal="75" workbookViewId="0">
      <pane ySplit="3" topLeftCell="A16" activePane="bottomLeft" state="frozen"/>
      <selection activeCell="J3" sqref="J3"/>
      <selection pane="bottomLeft" activeCell="J3" sqref="J3"/>
    </sheetView>
  </sheetViews>
  <sheetFormatPr defaultColWidth="8.88671875" defaultRowHeight="12.6" x14ac:dyDescent="0.15"/>
  <cols>
    <col min="1" max="1" width="14.33203125" style="12" bestFit="1" customWidth="1"/>
    <col min="2" max="2" width="12.6640625" style="12" customWidth="1"/>
    <col min="3" max="4" width="16.109375" style="12" bestFit="1" customWidth="1"/>
    <col min="5" max="5" width="16.109375" style="12" customWidth="1"/>
    <col min="6" max="6" width="13.33203125" style="12" bestFit="1" customWidth="1"/>
    <col min="7" max="8" width="16.109375" style="12" bestFit="1" customWidth="1"/>
    <col min="9" max="9" width="12.33203125" style="12" bestFit="1" customWidth="1"/>
    <col min="10" max="10" width="13.33203125" style="12" bestFit="1" customWidth="1"/>
    <col min="11" max="11" width="16.77734375" style="12" customWidth="1"/>
    <col min="12" max="12" width="16.109375" style="12" bestFit="1" customWidth="1"/>
    <col min="13" max="13" width="12.33203125" style="12" bestFit="1" customWidth="1"/>
    <col min="14" max="14" width="13.33203125" style="12" customWidth="1"/>
    <col min="15" max="15" width="16.77734375" style="12" customWidth="1"/>
    <col min="16" max="16" width="16.109375" style="12" customWidth="1"/>
    <col min="17" max="17" width="12.33203125" style="12" customWidth="1"/>
    <col min="18" max="18" width="13.88671875" style="12" customWidth="1"/>
    <col min="19" max="19" width="17.109375" style="12" customWidth="1"/>
    <col min="20" max="20" width="16.109375" style="12" bestFit="1" customWidth="1"/>
    <col min="21" max="21" width="12.33203125" style="12" bestFit="1" customWidth="1"/>
    <col min="22" max="22" width="13.88671875" style="12" customWidth="1"/>
    <col min="23" max="23" width="17.109375" style="12" customWidth="1"/>
    <col min="24" max="24" width="16.109375" style="12" customWidth="1"/>
    <col min="25" max="25" width="12.33203125" style="12" customWidth="1"/>
    <col min="26" max="16384" width="8.88671875" style="12"/>
  </cols>
  <sheetData>
    <row r="1" spans="1:25" x14ac:dyDescent="0.15">
      <c r="A1" s="12" t="s">
        <v>269</v>
      </c>
    </row>
    <row r="2" spans="1:25" x14ac:dyDescent="0.15">
      <c r="B2" s="115" t="s">
        <v>270</v>
      </c>
      <c r="C2" s="115"/>
      <c r="F2" s="115" t="s">
        <v>271</v>
      </c>
      <c r="J2" s="115" t="s">
        <v>272</v>
      </c>
      <c r="N2" s="115" t="s">
        <v>273</v>
      </c>
      <c r="R2" s="115" t="s">
        <v>274</v>
      </c>
      <c r="V2" s="115" t="s">
        <v>275</v>
      </c>
    </row>
    <row r="3" spans="1:25" x14ac:dyDescent="0.15">
      <c r="A3" s="12" t="s">
        <v>74</v>
      </c>
      <c r="B3" s="12" t="s">
        <v>276</v>
      </c>
      <c r="C3" s="12" t="s">
        <v>277</v>
      </c>
      <c r="D3" s="12" t="s">
        <v>278</v>
      </c>
      <c r="E3" s="12" t="s">
        <v>279</v>
      </c>
      <c r="F3" s="12" t="s">
        <v>276</v>
      </c>
      <c r="G3" s="12" t="s">
        <v>277</v>
      </c>
      <c r="H3" s="12" t="s">
        <v>278</v>
      </c>
      <c r="I3" s="12" t="s">
        <v>279</v>
      </c>
      <c r="J3" s="12" t="s">
        <v>276</v>
      </c>
      <c r="K3" s="12" t="s">
        <v>277</v>
      </c>
      <c r="L3" s="12" t="s">
        <v>278</v>
      </c>
      <c r="M3" s="12" t="s">
        <v>279</v>
      </c>
      <c r="N3" s="12" t="s">
        <v>276</v>
      </c>
      <c r="O3" s="12" t="s">
        <v>277</v>
      </c>
      <c r="P3" s="12" t="s">
        <v>278</v>
      </c>
      <c r="Q3" s="12" t="s">
        <v>279</v>
      </c>
      <c r="R3" s="12" t="s">
        <v>276</v>
      </c>
      <c r="S3" s="12" t="s">
        <v>277</v>
      </c>
      <c r="T3" s="12" t="s">
        <v>278</v>
      </c>
      <c r="U3" s="12" t="s">
        <v>279</v>
      </c>
      <c r="V3" s="12" t="s">
        <v>276</v>
      </c>
      <c r="W3" s="12" t="s">
        <v>277</v>
      </c>
      <c r="X3" s="12" t="s">
        <v>278</v>
      </c>
      <c r="Y3" s="12" t="s">
        <v>279</v>
      </c>
    </row>
    <row r="4" spans="1:25" x14ac:dyDescent="0.15">
      <c r="A4" s="12" t="s">
        <v>397</v>
      </c>
      <c r="B4" s="131">
        <f>分析のための入力事項!E13</f>
        <v>0</v>
      </c>
      <c r="C4" s="132">
        <f>B4*分析に必要なデータ等!B4</f>
        <v>0</v>
      </c>
      <c r="D4" s="132">
        <f>B4*分析に必要なデータ等!C4</f>
        <v>0</v>
      </c>
      <c r="E4" s="132">
        <f>分析に必要なデータ等!E4*B4</f>
        <v>0</v>
      </c>
      <c r="F4" s="133">
        <f>F45-B4</f>
        <v>0</v>
      </c>
      <c r="G4" s="132">
        <f>F4*分析に必要なデータ等!B4</f>
        <v>0</v>
      </c>
      <c r="H4" s="132">
        <f>F4*分析に必要なデータ等!C4</f>
        <v>0</v>
      </c>
      <c r="I4" s="132">
        <f>分析に必要なデータ等!E4*F4</f>
        <v>0</v>
      </c>
      <c r="J4" s="132">
        <f t="array" ref="J4:J40">MMULT(逆行列係数表!B4:AL40,波及効果!L45:L81)</f>
        <v>0</v>
      </c>
      <c r="K4" s="132">
        <f>J4*分析に必要なデータ等!B4</f>
        <v>0</v>
      </c>
      <c r="L4" s="132">
        <f>J4*分析に必要なデータ等!C4</f>
        <v>0</v>
      </c>
      <c r="M4" s="132">
        <f>J4*分析に必要なデータ等!E4</f>
        <v>0</v>
      </c>
      <c r="N4" s="132">
        <f t="array" ref="N4:N40">MMULT(逆行列係数表!B4:AL40,波及効果!P45:P81)</f>
        <v>0</v>
      </c>
      <c r="O4" s="132">
        <f>N4*分析に必要なデータ等!B4</f>
        <v>0</v>
      </c>
      <c r="P4" s="132">
        <f>N4*分析に必要なデータ等!C4</f>
        <v>0</v>
      </c>
      <c r="Q4" s="132">
        <f>N4*分析に必要なデータ等!E4</f>
        <v>0</v>
      </c>
      <c r="R4" s="132">
        <f t="array" ref="R4:R40">MMULT(逆行列係数表!B4:AL40,波及効果!T45:T81)</f>
        <v>0</v>
      </c>
      <c r="S4" s="132">
        <f>R4*分析に必要なデータ等!B4</f>
        <v>0</v>
      </c>
      <c r="T4" s="132">
        <f>R4*分析に必要なデータ等!C4</f>
        <v>0</v>
      </c>
      <c r="U4" s="132">
        <f>R4*分析に必要なデータ等!E4</f>
        <v>0</v>
      </c>
      <c r="V4" s="132">
        <f t="array" ref="V4:V40">MMULT(逆行列係数表!B4:AL40,波及効果!X45:X81)</f>
        <v>0</v>
      </c>
      <c r="W4" s="132">
        <f>V4*分析に必要なデータ等!B4</f>
        <v>0</v>
      </c>
      <c r="X4" s="132">
        <f>V4*分析に必要なデータ等!C4</f>
        <v>0</v>
      </c>
      <c r="Y4" s="132">
        <f>V4*分析に必要なデータ等!E4</f>
        <v>0</v>
      </c>
    </row>
    <row r="5" spans="1:25" x14ac:dyDescent="0.15">
      <c r="A5" s="12" t="s">
        <v>221</v>
      </c>
      <c r="B5" s="131">
        <f>分析のための入力事項!E14</f>
        <v>0</v>
      </c>
      <c r="C5" s="132">
        <f>B5*分析に必要なデータ等!B5</f>
        <v>0</v>
      </c>
      <c r="D5" s="132">
        <f>B5*分析に必要なデータ等!C5</f>
        <v>0</v>
      </c>
      <c r="E5" s="132">
        <f>分析に必要なデータ等!E5*B5</f>
        <v>0</v>
      </c>
      <c r="F5" s="133">
        <f t="shared" ref="F5:F40" si="0">F46-B5</f>
        <v>0</v>
      </c>
      <c r="G5" s="132">
        <f>F5*分析に必要なデータ等!B5</f>
        <v>0</v>
      </c>
      <c r="H5" s="132">
        <f>F5*分析に必要なデータ等!C5</f>
        <v>0</v>
      </c>
      <c r="I5" s="132">
        <f>分析に必要なデータ等!E5*F5</f>
        <v>0</v>
      </c>
      <c r="J5" s="132">
        <v>0</v>
      </c>
      <c r="K5" s="132">
        <f>J5*分析に必要なデータ等!B5</f>
        <v>0</v>
      </c>
      <c r="L5" s="132">
        <f>J5*分析に必要なデータ等!C5</f>
        <v>0</v>
      </c>
      <c r="M5" s="132">
        <f>J5*分析に必要なデータ等!E5</f>
        <v>0</v>
      </c>
      <c r="N5" s="132">
        <v>0</v>
      </c>
      <c r="O5" s="132">
        <f>N5*分析に必要なデータ等!B5</f>
        <v>0</v>
      </c>
      <c r="P5" s="132">
        <f>N5*分析に必要なデータ等!C5</f>
        <v>0</v>
      </c>
      <c r="Q5" s="132">
        <f>N5*分析に必要なデータ等!E5</f>
        <v>0</v>
      </c>
      <c r="R5" s="132">
        <v>0</v>
      </c>
      <c r="S5" s="132">
        <f>R5*分析に必要なデータ等!B5</f>
        <v>0</v>
      </c>
      <c r="T5" s="132">
        <f>R5*分析に必要なデータ等!C5</f>
        <v>0</v>
      </c>
      <c r="U5" s="132">
        <f>R5*分析に必要なデータ等!E5</f>
        <v>0</v>
      </c>
      <c r="V5" s="132">
        <v>0</v>
      </c>
      <c r="W5" s="132">
        <f>V5*分析に必要なデータ等!B5</f>
        <v>0</v>
      </c>
      <c r="X5" s="132">
        <f>V5*分析に必要なデータ等!C5</f>
        <v>0</v>
      </c>
      <c r="Y5" s="132">
        <f>V5*分析に必要なデータ等!E5</f>
        <v>0</v>
      </c>
    </row>
    <row r="6" spans="1:25" x14ac:dyDescent="0.15">
      <c r="A6" s="12" t="s">
        <v>400</v>
      </c>
      <c r="B6" s="131">
        <f>分析のための入力事項!E15</f>
        <v>0</v>
      </c>
      <c r="C6" s="132">
        <f>B6*分析に必要なデータ等!B6</f>
        <v>0</v>
      </c>
      <c r="D6" s="132">
        <f>B6*分析に必要なデータ等!C6</f>
        <v>0</v>
      </c>
      <c r="E6" s="132">
        <f>分析に必要なデータ等!E6*B6</f>
        <v>0</v>
      </c>
      <c r="F6" s="133">
        <f t="shared" si="0"/>
        <v>0</v>
      </c>
      <c r="G6" s="132">
        <f>F6*分析に必要なデータ等!B6</f>
        <v>0</v>
      </c>
      <c r="H6" s="132">
        <f>F6*分析に必要なデータ等!C6</f>
        <v>0</v>
      </c>
      <c r="I6" s="132">
        <f>分析に必要なデータ等!E6*F6</f>
        <v>0</v>
      </c>
      <c r="J6" s="132">
        <v>0</v>
      </c>
      <c r="K6" s="132">
        <f>J6*分析に必要なデータ等!B6</f>
        <v>0</v>
      </c>
      <c r="L6" s="132">
        <f>J6*分析に必要なデータ等!C6</f>
        <v>0</v>
      </c>
      <c r="M6" s="132">
        <f>J6*分析に必要なデータ等!E6</f>
        <v>0</v>
      </c>
      <c r="N6" s="132">
        <v>0</v>
      </c>
      <c r="O6" s="132">
        <f>N6*分析に必要なデータ等!B6</f>
        <v>0</v>
      </c>
      <c r="P6" s="132">
        <f>N6*分析に必要なデータ等!C6</f>
        <v>0</v>
      </c>
      <c r="Q6" s="132">
        <f>N6*分析に必要なデータ等!E6</f>
        <v>0</v>
      </c>
      <c r="R6" s="132">
        <v>0</v>
      </c>
      <c r="S6" s="132">
        <f>R6*分析に必要なデータ等!B6</f>
        <v>0</v>
      </c>
      <c r="T6" s="132">
        <f>R6*分析に必要なデータ等!C6</f>
        <v>0</v>
      </c>
      <c r="U6" s="132">
        <f>R6*分析に必要なデータ等!E6</f>
        <v>0</v>
      </c>
      <c r="V6" s="132">
        <v>0</v>
      </c>
      <c r="W6" s="132">
        <f>V6*分析に必要なデータ等!B6</f>
        <v>0</v>
      </c>
      <c r="X6" s="132">
        <f>V6*分析に必要なデータ等!C6</f>
        <v>0</v>
      </c>
      <c r="Y6" s="132">
        <f>V6*分析に必要なデータ等!E6</f>
        <v>0</v>
      </c>
    </row>
    <row r="7" spans="1:25" x14ac:dyDescent="0.15">
      <c r="A7" s="12" t="s">
        <v>402</v>
      </c>
      <c r="B7" s="131">
        <f>分析のための入力事項!E16</f>
        <v>0</v>
      </c>
      <c r="C7" s="132">
        <f>B7*分析に必要なデータ等!B7</f>
        <v>0</v>
      </c>
      <c r="D7" s="132">
        <f>B7*分析に必要なデータ等!C7</f>
        <v>0</v>
      </c>
      <c r="E7" s="132">
        <f>分析に必要なデータ等!E7*B7</f>
        <v>0</v>
      </c>
      <c r="F7" s="133">
        <f t="shared" si="0"/>
        <v>0</v>
      </c>
      <c r="G7" s="132">
        <f>F7*分析に必要なデータ等!B7</f>
        <v>0</v>
      </c>
      <c r="H7" s="132">
        <f>F7*分析に必要なデータ等!C7</f>
        <v>0</v>
      </c>
      <c r="I7" s="132">
        <f>分析に必要なデータ等!E7*F7</f>
        <v>0</v>
      </c>
      <c r="J7" s="132">
        <v>0</v>
      </c>
      <c r="K7" s="132">
        <f>J7*分析に必要なデータ等!B7</f>
        <v>0</v>
      </c>
      <c r="L7" s="132">
        <f>J7*分析に必要なデータ等!C7</f>
        <v>0</v>
      </c>
      <c r="M7" s="132">
        <f>J7*分析に必要なデータ等!E7</f>
        <v>0</v>
      </c>
      <c r="N7" s="132">
        <v>0</v>
      </c>
      <c r="O7" s="132">
        <f>N7*分析に必要なデータ等!B7</f>
        <v>0</v>
      </c>
      <c r="P7" s="132">
        <f>N7*分析に必要なデータ等!C7</f>
        <v>0</v>
      </c>
      <c r="Q7" s="132">
        <f>N7*分析に必要なデータ等!E7</f>
        <v>0</v>
      </c>
      <c r="R7" s="132">
        <v>0</v>
      </c>
      <c r="S7" s="132">
        <f>R7*分析に必要なデータ等!B7</f>
        <v>0</v>
      </c>
      <c r="T7" s="132">
        <f>R7*分析に必要なデータ等!C7</f>
        <v>0</v>
      </c>
      <c r="U7" s="132">
        <f>R7*分析に必要なデータ等!E7</f>
        <v>0</v>
      </c>
      <c r="V7" s="132">
        <v>0</v>
      </c>
      <c r="W7" s="132">
        <f>V7*分析に必要なデータ等!B7</f>
        <v>0</v>
      </c>
      <c r="X7" s="132">
        <f>V7*分析に必要なデータ等!C7</f>
        <v>0</v>
      </c>
      <c r="Y7" s="132">
        <f>V7*分析に必要なデータ等!E7</f>
        <v>0</v>
      </c>
    </row>
    <row r="8" spans="1:25" x14ac:dyDescent="0.15">
      <c r="A8" s="12" t="s">
        <v>222</v>
      </c>
      <c r="B8" s="131">
        <f>分析のための入力事項!E17</f>
        <v>0</v>
      </c>
      <c r="C8" s="132">
        <f>B8*分析に必要なデータ等!B8</f>
        <v>0</v>
      </c>
      <c r="D8" s="132">
        <f>B8*分析に必要なデータ等!C8</f>
        <v>0</v>
      </c>
      <c r="E8" s="132">
        <f>分析に必要なデータ等!E8*B8</f>
        <v>0</v>
      </c>
      <c r="F8" s="133">
        <f t="shared" si="0"/>
        <v>0</v>
      </c>
      <c r="G8" s="132">
        <f>F8*分析に必要なデータ等!B8</f>
        <v>0</v>
      </c>
      <c r="H8" s="132">
        <f>F8*分析に必要なデータ等!C8</f>
        <v>0</v>
      </c>
      <c r="I8" s="132">
        <f>分析に必要なデータ等!E8*F8</f>
        <v>0</v>
      </c>
      <c r="J8" s="132">
        <v>0</v>
      </c>
      <c r="K8" s="132">
        <f>J8*分析に必要なデータ等!B8</f>
        <v>0</v>
      </c>
      <c r="L8" s="132">
        <f>J8*分析に必要なデータ等!C8</f>
        <v>0</v>
      </c>
      <c r="M8" s="132">
        <f>J8*分析に必要なデータ等!E8</f>
        <v>0</v>
      </c>
      <c r="N8" s="132">
        <v>0</v>
      </c>
      <c r="O8" s="132">
        <f>N8*分析に必要なデータ等!B8</f>
        <v>0</v>
      </c>
      <c r="P8" s="132">
        <f>N8*分析に必要なデータ等!C8</f>
        <v>0</v>
      </c>
      <c r="Q8" s="132">
        <f>N8*分析に必要なデータ等!E8</f>
        <v>0</v>
      </c>
      <c r="R8" s="132">
        <v>0</v>
      </c>
      <c r="S8" s="132">
        <f>R8*分析に必要なデータ等!B8</f>
        <v>0</v>
      </c>
      <c r="T8" s="132">
        <f>R8*分析に必要なデータ等!C8</f>
        <v>0</v>
      </c>
      <c r="U8" s="132">
        <f>R8*分析に必要なデータ等!E8</f>
        <v>0</v>
      </c>
      <c r="V8" s="132">
        <v>0</v>
      </c>
      <c r="W8" s="132">
        <f>V8*分析に必要なデータ等!B8</f>
        <v>0</v>
      </c>
      <c r="X8" s="132">
        <f>V8*分析に必要なデータ等!C8</f>
        <v>0</v>
      </c>
      <c r="Y8" s="132">
        <f>V8*分析に必要なデータ等!E8</f>
        <v>0</v>
      </c>
    </row>
    <row r="9" spans="1:25" x14ac:dyDescent="0.15">
      <c r="A9" s="12" t="s">
        <v>405</v>
      </c>
      <c r="B9" s="131">
        <f>分析のための入力事項!E18</f>
        <v>0</v>
      </c>
      <c r="C9" s="132">
        <f>B9*分析に必要なデータ等!B9</f>
        <v>0</v>
      </c>
      <c r="D9" s="132">
        <f>B9*分析に必要なデータ等!C9</f>
        <v>0</v>
      </c>
      <c r="E9" s="132">
        <f>分析に必要なデータ等!E9*B9</f>
        <v>0</v>
      </c>
      <c r="F9" s="133">
        <f t="shared" si="0"/>
        <v>0</v>
      </c>
      <c r="G9" s="132">
        <f>F9*分析に必要なデータ等!B9</f>
        <v>0</v>
      </c>
      <c r="H9" s="132">
        <f>F9*分析に必要なデータ等!C9</f>
        <v>0</v>
      </c>
      <c r="I9" s="132">
        <f>分析に必要なデータ等!E9*F9</f>
        <v>0</v>
      </c>
      <c r="J9" s="132">
        <v>0</v>
      </c>
      <c r="K9" s="132">
        <f>J9*分析に必要なデータ等!B9</f>
        <v>0</v>
      </c>
      <c r="L9" s="132">
        <f>J9*分析に必要なデータ等!C9</f>
        <v>0</v>
      </c>
      <c r="M9" s="132">
        <f>J9*分析に必要なデータ等!E9</f>
        <v>0</v>
      </c>
      <c r="N9" s="132">
        <v>0</v>
      </c>
      <c r="O9" s="132">
        <f>N9*分析に必要なデータ等!B9</f>
        <v>0</v>
      </c>
      <c r="P9" s="132">
        <f>N9*分析に必要なデータ等!C9</f>
        <v>0</v>
      </c>
      <c r="Q9" s="132">
        <f>N9*分析に必要なデータ等!E9</f>
        <v>0</v>
      </c>
      <c r="R9" s="132">
        <v>0</v>
      </c>
      <c r="S9" s="132">
        <f>R9*分析に必要なデータ等!B9</f>
        <v>0</v>
      </c>
      <c r="T9" s="132">
        <f>R9*分析に必要なデータ等!C9</f>
        <v>0</v>
      </c>
      <c r="U9" s="132">
        <f>R9*分析に必要なデータ等!E9</f>
        <v>0</v>
      </c>
      <c r="V9" s="132">
        <v>0</v>
      </c>
      <c r="W9" s="132">
        <f>V9*分析に必要なデータ等!B9</f>
        <v>0</v>
      </c>
      <c r="X9" s="132">
        <f>V9*分析に必要なデータ等!C9</f>
        <v>0</v>
      </c>
      <c r="Y9" s="132">
        <f>V9*分析に必要なデータ等!E9</f>
        <v>0</v>
      </c>
    </row>
    <row r="10" spans="1:25" x14ac:dyDescent="0.15">
      <c r="A10" s="12" t="s">
        <v>407</v>
      </c>
      <c r="B10" s="131">
        <f>分析のための入力事項!E19</f>
        <v>0</v>
      </c>
      <c r="C10" s="132">
        <f>B10*分析に必要なデータ等!B10</f>
        <v>0</v>
      </c>
      <c r="D10" s="132">
        <f>B10*分析に必要なデータ等!C10</f>
        <v>0</v>
      </c>
      <c r="E10" s="132">
        <f>分析に必要なデータ等!E10*B10</f>
        <v>0</v>
      </c>
      <c r="F10" s="133">
        <f t="shared" si="0"/>
        <v>0</v>
      </c>
      <c r="G10" s="132">
        <f>F10*分析に必要なデータ等!B10</f>
        <v>0</v>
      </c>
      <c r="H10" s="132">
        <f>F10*分析に必要なデータ等!C10</f>
        <v>0</v>
      </c>
      <c r="I10" s="132">
        <f>分析に必要なデータ等!E10*F10</f>
        <v>0</v>
      </c>
      <c r="J10" s="132">
        <v>0</v>
      </c>
      <c r="K10" s="132">
        <f>J10*分析に必要なデータ等!B10</f>
        <v>0</v>
      </c>
      <c r="L10" s="132">
        <f>J10*分析に必要なデータ等!C10</f>
        <v>0</v>
      </c>
      <c r="M10" s="132">
        <f>J10*分析に必要なデータ等!E10</f>
        <v>0</v>
      </c>
      <c r="N10" s="132">
        <v>0</v>
      </c>
      <c r="O10" s="132">
        <f>N10*分析に必要なデータ等!B10</f>
        <v>0</v>
      </c>
      <c r="P10" s="132">
        <f>N10*分析に必要なデータ等!C10</f>
        <v>0</v>
      </c>
      <c r="Q10" s="132">
        <f>N10*分析に必要なデータ等!E10</f>
        <v>0</v>
      </c>
      <c r="R10" s="132">
        <v>0</v>
      </c>
      <c r="S10" s="132">
        <f>R10*分析に必要なデータ等!B10</f>
        <v>0</v>
      </c>
      <c r="T10" s="132">
        <f>R10*分析に必要なデータ等!C10</f>
        <v>0</v>
      </c>
      <c r="U10" s="132">
        <f>R10*分析に必要なデータ等!E10</f>
        <v>0</v>
      </c>
      <c r="V10" s="132">
        <v>0</v>
      </c>
      <c r="W10" s="132">
        <f>V10*分析に必要なデータ等!B10</f>
        <v>0</v>
      </c>
      <c r="X10" s="132">
        <f>V10*分析に必要なデータ等!C10</f>
        <v>0</v>
      </c>
      <c r="Y10" s="132">
        <f>V10*分析に必要なデータ等!E10</f>
        <v>0</v>
      </c>
    </row>
    <row r="11" spans="1:25" x14ac:dyDescent="0.15">
      <c r="A11" s="12" t="s">
        <v>409</v>
      </c>
      <c r="B11" s="131">
        <f>分析のための入力事項!E20</f>
        <v>0</v>
      </c>
      <c r="C11" s="132">
        <f>B11*分析に必要なデータ等!B11</f>
        <v>0</v>
      </c>
      <c r="D11" s="132">
        <f>B11*分析に必要なデータ等!C11</f>
        <v>0</v>
      </c>
      <c r="E11" s="132">
        <f>分析に必要なデータ等!E11*B11</f>
        <v>0</v>
      </c>
      <c r="F11" s="133">
        <f t="shared" si="0"/>
        <v>0</v>
      </c>
      <c r="G11" s="132">
        <f>F11*分析に必要なデータ等!B11</f>
        <v>0</v>
      </c>
      <c r="H11" s="132">
        <f>F11*分析に必要なデータ等!C11</f>
        <v>0</v>
      </c>
      <c r="I11" s="132">
        <f>分析に必要なデータ等!E11*F11</f>
        <v>0</v>
      </c>
      <c r="J11" s="132">
        <v>0</v>
      </c>
      <c r="K11" s="132">
        <f>J11*分析に必要なデータ等!B11</f>
        <v>0</v>
      </c>
      <c r="L11" s="132">
        <f>J11*分析に必要なデータ等!C11</f>
        <v>0</v>
      </c>
      <c r="M11" s="132">
        <f>J11*分析に必要なデータ等!E11</f>
        <v>0</v>
      </c>
      <c r="N11" s="132">
        <v>0</v>
      </c>
      <c r="O11" s="132">
        <f>N11*分析に必要なデータ等!B11</f>
        <v>0</v>
      </c>
      <c r="P11" s="132">
        <f>N11*分析に必要なデータ等!C11</f>
        <v>0</v>
      </c>
      <c r="Q11" s="132">
        <f>N11*分析に必要なデータ等!E11</f>
        <v>0</v>
      </c>
      <c r="R11" s="132">
        <v>0</v>
      </c>
      <c r="S11" s="132">
        <f>R11*分析に必要なデータ等!B11</f>
        <v>0</v>
      </c>
      <c r="T11" s="132">
        <f>R11*分析に必要なデータ等!C11</f>
        <v>0</v>
      </c>
      <c r="U11" s="132">
        <f>R11*分析に必要なデータ等!E11</f>
        <v>0</v>
      </c>
      <c r="V11" s="132">
        <v>0</v>
      </c>
      <c r="W11" s="132">
        <f>V11*分析に必要なデータ等!B11</f>
        <v>0</v>
      </c>
      <c r="X11" s="132">
        <f>V11*分析に必要なデータ等!C11</f>
        <v>0</v>
      </c>
      <c r="Y11" s="132">
        <f>V11*分析に必要なデータ等!E11</f>
        <v>0</v>
      </c>
    </row>
    <row r="12" spans="1:25" x14ac:dyDescent="0.15">
      <c r="A12" s="12" t="s">
        <v>411</v>
      </c>
      <c r="B12" s="131">
        <f>分析のための入力事項!E21</f>
        <v>0</v>
      </c>
      <c r="C12" s="132">
        <f>B12*分析に必要なデータ等!B12</f>
        <v>0</v>
      </c>
      <c r="D12" s="132">
        <f>B12*分析に必要なデータ等!C12</f>
        <v>0</v>
      </c>
      <c r="E12" s="132">
        <f>分析に必要なデータ等!E12*B12</f>
        <v>0</v>
      </c>
      <c r="F12" s="133">
        <f t="shared" si="0"/>
        <v>0</v>
      </c>
      <c r="G12" s="132">
        <f>F12*分析に必要なデータ等!B12</f>
        <v>0</v>
      </c>
      <c r="H12" s="132">
        <f>F12*分析に必要なデータ等!C12</f>
        <v>0</v>
      </c>
      <c r="I12" s="132">
        <f>分析に必要なデータ等!E12*F12</f>
        <v>0</v>
      </c>
      <c r="J12" s="132">
        <v>0</v>
      </c>
      <c r="K12" s="132">
        <f>J12*分析に必要なデータ等!B12</f>
        <v>0</v>
      </c>
      <c r="L12" s="132">
        <f>J12*分析に必要なデータ等!C12</f>
        <v>0</v>
      </c>
      <c r="M12" s="132">
        <f>J12*分析に必要なデータ等!E12</f>
        <v>0</v>
      </c>
      <c r="N12" s="132">
        <v>0</v>
      </c>
      <c r="O12" s="132">
        <f>N12*分析に必要なデータ等!B12</f>
        <v>0</v>
      </c>
      <c r="P12" s="132">
        <f>N12*分析に必要なデータ等!C12</f>
        <v>0</v>
      </c>
      <c r="Q12" s="132">
        <f>N12*分析に必要なデータ等!E12</f>
        <v>0</v>
      </c>
      <c r="R12" s="132">
        <v>0</v>
      </c>
      <c r="S12" s="132">
        <f>R12*分析に必要なデータ等!B12</f>
        <v>0</v>
      </c>
      <c r="T12" s="132">
        <f>R12*分析に必要なデータ等!C12</f>
        <v>0</v>
      </c>
      <c r="U12" s="132">
        <f>R12*分析に必要なデータ等!E12</f>
        <v>0</v>
      </c>
      <c r="V12" s="132">
        <v>0</v>
      </c>
      <c r="W12" s="132">
        <f>V12*分析に必要なデータ等!B12</f>
        <v>0</v>
      </c>
      <c r="X12" s="132">
        <f>V12*分析に必要なデータ等!C12</f>
        <v>0</v>
      </c>
      <c r="Y12" s="132">
        <f>V12*分析に必要なデータ等!E12</f>
        <v>0</v>
      </c>
    </row>
    <row r="13" spans="1:25" x14ac:dyDescent="0.15">
      <c r="A13" s="12" t="s">
        <v>413</v>
      </c>
      <c r="B13" s="131">
        <f>分析のための入力事項!E22</f>
        <v>0</v>
      </c>
      <c r="C13" s="132">
        <f>B13*分析に必要なデータ等!B13</f>
        <v>0</v>
      </c>
      <c r="D13" s="132">
        <f>B13*分析に必要なデータ等!C13</f>
        <v>0</v>
      </c>
      <c r="E13" s="132">
        <f>分析に必要なデータ等!E13*B13</f>
        <v>0</v>
      </c>
      <c r="F13" s="133">
        <f t="shared" si="0"/>
        <v>0</v>
      </c>
      <c r="G13" s="132">
        <f>F13*分析に必要なデータ等!B13</f>
        <v>0</v>
      </c>
      <c r="H13" s="132">
        <f>F13*分析に必要なデータ等!C13</f>
        <v>0</v>
      </c>
      <c r="I13" s="132">
        <f>分析に必要なデータ等!E13*F13</f>
        <v>0</v>
      </c>
      <c r="J13" s="132">
        <v>0</v>
      </c>
      <c r="K13" s="132">
        <f>J13*分析に必要なデータ等!B13</f>
        <v>0</v>
      </c>
      <c r="L13" s="132">
        <f>J13*分析に必要なデータ等!C13</f>
        <v>0</v>
      </c>
      <c r="M13" s="132">
        <f>J13*分析に必要なデータ等!E13</f>
        <v>0</v>
      </c>
      <c r="N13" s="132">
        <v>0</v>
      </c>
      <c r="O13" s="132">
        <f>N13*分析に必要なデータ等!B13</f>
        <v>0</v>
      </c>
      <c r="P13" s="132">
        <f>N13*分析に必要なデータ等!C13</f>
        <v>0</v>
      </c>
      <c r="Q13" s="132">
        <f>N13*分析に必要なデータ等!E13</f>
        <v>0</v>
      </c>
      <c r="R13" s="132">
        <v>0</v>
      </c>
      <c r="S13" s="132">
        <f>R13*分析に必要なデータ等!B13</f>
        <v>0</v>
      </c>
      <c r="T13" s="132">
        <f>R13*分析に必要なデータ等!C13</f>
        <v>0</v>
      </c>
      <c r="U13" s="132">
        <f>R13*分析に必要なデータ等!E13</f>
        <v>0</v>
      </c>
      <c r="V13" s="132">
        <v>0</v>
      </c>
      <c r="W13" s="132">
        <f>V13*分析に必要なデータ等!B13</f>
        <v>0</v>
      </c>
      <c r="X13" s="132">
        <f>V13*分析に必要なデータ等!C13</f>
        <v>0</v>
      </c>
      <c r="Y13" s="132">
        <f>V13*分析に必要なデータ等!E13</f>
        <v>0</v>
      </c>
    </row>
    <row r="14" spans="1:25" x14ac:dyDescent="0.15">
      <c r="A14" s="12" t="s">
        <v>415</v>
      </c>
      <c r="B14" s="131">
        <f>分析のための入力事項!E23</f>
        <v>0</v>
      </c>
      <c r="C14" s="132">
        <f>B14*分析に必要なデータ等!B14</f>
        <v>0</v>
      </c>
      <c r="D14" s="132">
        <f>B14*分析に必要なデータ等!C14</f>
        <v>0</v>
      </c>
      <c r="E14" s="132">
        <f>分析に必要なデータ等!E14*B14</f>
        <v>0</v>
      </c>
      <c r="F14" s="133">
        <f t="shared" si="0"/>
        <v>0</v>
      </c>
      <c r="G14" s="132">
        <f>F14*分析に必要なデータ等!B14</f>
        <v>0</v>
      </c>
      <c r="H14" s="132">
        <f>F14*分析に必要なデータ等!C14</f>
        <v>0</v>
      </c>
      <c r="I14" s="132">
        <f>分析に必要なデータ等!E14*F14</f>
        <v>0</v>
      </c>
      <c r="J14" s="132">
        <v>0</v>
      </c>
      <c r="K14" s="132">
        <f>J14*分析に必要なデータ等!B14</f>
        <v>0</v>
      </c>
      <c r="L14" s="132">
        <f>J14*分析に必要なデータ等!C14</f>
        <v>0</v>
      </c>
      <c r="M14" s="132">
        <f>J14*分析に必要なデータ等!E14</f>
        <v>0</v>
      </c>
      <c r="N14" s="132">
        <v>0</v>
      </c>
      <c r="O14" s="132">
        <f>N14*分析に必要なデータ等!B14</f>
        <v>0</v>
      </c>
      <c r="P14" s="132">
        <f>N14*分析に必要なデータ等!C14</f>
        <v>0</v>
      </c>
      <c r="Q14" s="132">
        <f>N14*分析に必要なデータ等!E14</f>
        <v>0</v>
      </c>
      <c r="R14" s="132">
        <v>0</v>
      </c>
      <c r="S14" s="132">
        <f>R14*分析に必要なデータ等!B14</f>
        <v>0</v>
      </c>
      <c r="T14" s="132">
        <f>R14*分析に必要なデータ等!C14</f>
        <v>0</v>
      </c>
      <c r="U14" s="132">
        <f>R14*分析に必要なデータ等!E14</f>
        <v>0</v>
      </c>
      <c r="V14" s="132">
        <v>0</v>
      </c>
      <c r="W14" s="132">
        <f>V14*分析に必要なデータ等!B14</f>
        <v>0</v>
      </c>
      <c r="X14" s="132">
        <f>V14*分析に必要なデータ等!C14</f>
        <v>0</v>
      </c>
      <c r="Y14" s="132">
        <f>V14*分析に必要なデータ等!E14</f>
        <v>0</v>
      </c>
    </row>
    <row r="15" spans="1:25" x14ac:dyDescent="0.15">
      <c r="A15" s="12" t="s">
        <v>417</v>
      </c>
      <c r="B15" s="131">
        <f>分析のための入力事項!E24</f>
        <v>0</v>
      </c>
      <c r="C15" s="132">
        <f>B15*分析に必要なデータ等!B15</f>
        <v>0</v>
      </c>
      <c r="D15" s="132">
        <f>B15*分析に必要なデータ等!C15</f>
        <v>0</v>
      </c>
      <c r="E15" s="132">
        <f>分析に必要なデータ等!E15*B15</f>
        <v>0</v>
      </c>
      <c r="F15" s="133">
        <f t="shared" si="0"/>
        <v>0</v>
      </c>
      <c r="G15" s="132">
        <f>F15*分析に必要なデータ等!B15</f>
        <v>0</v>
      </c>
      <c r="H15" s="132">
        <f>F15*分析に必要なデータ等!C15</f>
        <v>0</v>
      </c>
      <c r="I15" s="132">
        <f>分析に必要なデータ等!E15*F15</f>
        <v>0</v>
      </c>
      <c r="J15" s="132">
        <v>0</v>
      </c>
      <c r="K15" s="132">
        <f>J15*分析に必要なデータ等!B15</f>
        <v>0</v>
      </c>
      <c r="L15" s="132">
        <f>J15*分析に必要なデータ等!C15</f>
        <v>0</v>
      </c>
      <c r="M15" s="132">
        <f>J15*分析に必要なデータ等!E15</f>
        <v>0</v>
      </c>
      <c r="N15" s="132">
        <v>0</v>
      </c>
      <c r="O15" s="132">
        <f>N15*分析に必要なデータ等!B15</f>
        <v>0</v>
      </c>
      <c r="P15" s="132">
        <f>N15*分析に必要なデータ等!C15</f>
        <v>0</v>
      </c>
      <c r="Q15" s="132">
        <f>N15*分析に必要なデータ等!E15</f>
        <v>0</v>
      </c>
      <c r="R15" s="132">
        <v>0</v>
      </c>
      <c r="S15" s="132">
        <f>R15*分析に必要なデータ等!B15</f>
        <v>0</v>
      </c>
      <c r="T15" s="132">
        <f>R15*分析に必要なデータ等!C15</f>
        <v>0</v>
      </c>
      <c r="U15" s="132">
        <f>R15*分析に必要なデータ等!E15</f>
        <v>0</v>
      </c>
      <c r="V15" s="132">
        <v>0</v>
      </c>
      <c r="W15" s="132">
        <f>V15*分析に必要なデータ等!B15</f>
        <v>0</v>
      </c>
      <c r="X15" s="132">
        <f>V15*分析に必要なデータ等!C15</f>
        <v>0</v>
      </c>
      <c r="Y15" s="132">
        <f>V15*分析に必要なデータ等!E15</f>
        <v>0</v>
      </c>
    </row>
    <row r="16" spans="1:25" x14ac:dyDescent="0.15">
      <c r="A16" s="12" t="s">
        <v>223</v>
      </c>
      <c r="B16" s="131">
        <f>分析のための入力事項!E25</f>
        <v>0</v>
      </c>
      <c r="C16" s="132">
        <f>B16*分析に必要なデータ等!B16</f>
        <v>0</v>
      </c>
      <c r="D16" s="132">
        <f>B16*分析に必要なデータ等!C16</f>
        <v>0</v>
      </c>
      <c r="E16" s="132">
        <f>分析に必要なデータ等!E16*B16</f>
        <v>0</v>
      </c>
      <c r="F16" s="133">
        <f t="shared" si="0"/>
        <v>0</v>
      </c>
      <c r="G16" s="132">
        <f>F16*分析に必要なデータ等!B16</f>
        <v>0</v>
      </c>
      <c r="H16" s="132">
        <f>F16*分析に必要なデータ等!C16</f>
        <v>0</v>
      </c>
      <c r="I16" s="132">
        <f>分析に必要なデータ等!E16*F16</f>
        <v>0</v>
      </c>
      <c r="J16" s="132">
        <v>0</v>
      </c>
      <c r="K16" s="132">
        <f>J16*分析に必要なデータ等!B16</f>
        <v>0</v>
      </c>
      <c r="L16" s="132">
        <f>J16*分析に必要なデータ等!C16</f>
        <v>0</v>
      </c>
      <c r="M16" s="132">
        <f>J16*分析に必要なデータ等!E16</f>
        <v>0</v>
      </c>
      <c r="N16" s="132">
        <v>0</v>
      </c>
      <c r="O16" s="132">
        <f>N16*分析に必要なデータ等!B16</f>
        <v>0</v>
      </c>
      <c r="P16" s="132">
        <f>N16*分析に必要なデータ等!C16</f>
        <v>0</v>
      </c>
      <c r="Q16" s="132">
        <f>N16*分析に必要なデータ等!E16</f>
        <v>0</v>
      </c>
      <c r="R16" s="132">
        <v>0</v>
      </c>
      <c r="S16" s="132">
        <f>R16*分析に必要なデータ等!B16</f>
        <v>0</v>
      </c>
      <c r="T16" s="132">
        <f>R16*分析に必要なデータ等!C16</f>
        <v>0</v>
      </c>
      <c r="U16" s="132">
        <f>R16*分析に必要なデータ等!E16</f>
        <v>0</v>
      </c>
      <c r="V16" s="132">
        <v>0</v>
      </c>
      <c r="W16" s="132">
        <f>V16*分析に必要なデータ等!B16</f>
        <v>0</v>
      </c>
      <c r="X16" s="132">
        <f>V16*分析に必要なデータ等!C16</f>
        <v>0</v>
      </c>
      <c r="Y16" s="132">
        <f>V16*分析に必要なデータ等!E16</f>
        <v>0</v>
      </c>
    </row>
    <row r="17" spans="1:25" x14ac:dyDescent="0.15">
      <c r="A17" s="12" t="s">
        <v>224</v>
      </c>
      <c r="B17" s="131">
        <f>分析のための入力事項!E26</f>
        <v>0</v>
      </c>
      <c r="C17" s="132">
        <f>B17*分析に必要なデータ等!B17</f>
        <v>0</v>
      </c>
      <c r="D17" s="132">
        <f>B17*分析に必要なデータ等!C17</f>
        <v>0</v>
      </c>
      <c r="E17" s="132">
        <f>分析に必要なデータ等!E17*B17</f>
        <v>0</v>
      </c>
      <c r="F17" s="133">
        <f t="shared" si="0"/>
        <v>0</v>
      </c>
      <c r="G17" s="132">
        <f>F17*分析に必要なデータ等!B17</f>
        <v>0</v>
      </c>
      <c r="H17" s="132">
        <f>F17*分析に必要なデータ等!C17</f>
        <v>0</v>
      </c>
      <c r="I17" s="132">
        <f>分析に必要なデータ等!E17*F17</f>
        <v>0</v>
      </c>
      <c r="J17" s="132">
        <v>0</v>
      </c>
      <c r="K17" s="132">
        <f>J17*分析に必要なデータ等!B17</f>
        <v>0</v>
      </c>
      <c r="L17" s="132">
        <f>J17*分析に必要なデータ等!C17</f>
        <v>0</v>
      </c>
      <c r="M17" s="132">
        <f>J17*分析に必要なデータ等!E17</f>
        <v>0</v>
      </c>
      <c r="N17" s="132">
        <v>0</v>
      </c>
      <c r="O17" s="132">
        <f>N17*分析に必要なデータ等!B17</f>
        <v>0</v>
      </c>
      <c r="P17" s="132">
        <f>N17*分析に必要なデータ等!C17</f>
        <v>0</v>
      </c>
      <c r="Q17" s="132">
        <f>N17*分析に必要なデータ等!E17</f>
        <v>0</v>
      </c>
      <c r="R17" s="132">
        <v>0</v>
      </c>
      <c r="S17" s="132">
        <f>R17*分析に必要なデータ等!B17</f>
        <v>0</v>
      </c>
      <c r="T17" s="132">
        <f>R17*分析に必要なデータ等!C17</f>
        <v>0</v>
      </c>
      <c r="U17" s="132">
        <f>R17*分析に必要なデータ等!E17</f>
        <v>0</v>
      </c>
      <c r="V17" s="132">
        <v>0</v>
      </c>
      <c r="W17" s="132">
        <f>V17*分析に必要なデータ等!B17</f>
        <v>0</v>
      </c>
      <c r="X17" s="132">
        <f>V17*分析に必要なデータ等!C17</f>
        <v>0</v>
      </c>
      <c r="Y17" s="132">
        <f>V17*分析に必要なデータ等!E17</f>
        <v>0</v>
      </c>
    </row>
    <row r="18" spans="1:25" x14ac:dyDescent="0.15">
      <c r="A18" s="12" t="s">
        <v>225</v>
      </c>
      <c r="B18" s="131">
        <f>分析のための入力事項!E27</f>
        <v>0</v>
      </c>
      <c r="C18" s="132">
        <f>B18*分析に必要なデータ等!B18</f>
        <v>0</v>
      </c>
      <c r="D18" s="132">
        <f>B18*分析に必要なデータ等!C18</f>
        <v>0</v>
      </c>
      <c r="E18" s="132">
        <f>分析に必要なデータ等!E18*B18</f>
        <v>0</v>
      </c>
      <c r="F18" s="133">
        <f t="shared" si="0"/>
        <v>0</v>
      </c>
      <c r="G18" s="132">
        <f>F18*分析に必要なデータ等!B18</f>
        <v>0</v>
      </c>
      <c r="H18" s="132">
        <f>F18*分析に必要なデータ等!C18</f>
        <v>0</v>
      </c>
      <c r="I18" s="132">
        <f>分析に必要なデータ等!E18*F18</f>
        <v>0</v>
      </c>
      <c r="J18" s="132">
        <v>0</v>
      </c>
      <c r="K18" s="132">
        <f>J18*分析に必要なデータ等!B18</f>
        <v>0</v>
      </c>
      <c r="L18" s="132">
        <f>J18*分析に必要なデータ等!C18</f>
        <v>0</v>
      </c>
      <c r="M18" s="132">
        <f>J18*分析に必要なデータ等!E18</f>
        <v>0</v>
      </c>
      <c r="N18" s="132">
        <v>0</v>
      </c>
      <c r="O18" s="132">
        <f>N18*分析に必要なデータ等!B18</f>
        <v>0</v>
      </c>
      <c r="P18" s="132">
        <f>N18*分析に必要なデータ等!C18</f>
        <v>0</v>
      </c>
      <c r="Q18" s="132">
        <f>N18*分析に必要なデータ等!E18</f>
        <v>0</v>
      </c>
      <c r="R18" s="132">
        <v>0</v>
      </c>
      <c r="S18" s="132">
        <f>R18*分析に必要なデータ等!B18</f>
        <v>0</v>
      </c>
      <c r="T18" s="132">
        <f>R18*分析に必要なデータ等!C18</f>
        <v>0</v>
      </c>
      <c r="U18" s="132">
        <f>R18*分析に必要なデータ等!E18</f>
        <v>0</v>
      </c>
      <c r="V18" s="132">
        <v>0</v>
      </c>
      <c r="W18" s="132">
        <f>V18*分析に必要なデータ等!B18</f>
        <v>0</v>
      </c>
      <c r="X18" s="132">
        <f>V18*分析に必要なデータ等!C18</f>
        <v>0</v>
      </c>
      <c r="Y18" s="132">
        <f>V18*分析に必要なデータ等!E18</f>
        <v>0</v>
      </c>
    </row>
    <row r="19" spans="1:25" x14ac:dyDescent="0.15">
      <c r="A19" s="12" t="s">
        <v>226</v>
      </c>
      <c r="B19" s="131">
        <f>分析のための入力事項!E28</f>
        <v>0</v>
      </c>
      <c r="C19" s="132">
        <f>B19*分析に必要なデータ等!B19</f>
        <v>0</v>
      </c>
      <c r="D19" s="132">
        <f>B19*分析に必要なデータ等!C19</f>
        <v>0</v>
      </c>
      <c r="E19" s="132">
        <f>分析に必要なデータ等!E19*B19</f>
        <v>0</v>
      </c>
      <c r="F19" s="133">
        <f t="shared" si="0"/>
        <v>0</v>
      </c>
      <c r="G19" s="132">
        <f>F19*分析に必要なデータ等!B19</f>
        <v>0</v>
      </c>
      <c r="H19" s="132">
        <f>F19*分析に必要なデータ等!C19</f>
        <v>0</v>
      </c>
      <c r="I19" s="132">
        <f>分析に必要なデータ等!E19*F19</f>
        <v>0</v>
      </c>
      <c r="J19" s="132">
        <v>0</v>
      </c>
      <c r="K19" s="132">
        <f>J19*分析に必要なデータ等!B19</f>
        <v>0</v>
      </c>
      <c r="L19" s="132">
        <f>J19*分析に必要なデータ等!C19</f>
        <v>0</v>
      </c>
      <c r="M19" s="132">
        <f>J19*分析に必要なデータ等!E19</f>
        <v>0</v>
      </c>
      <c r="N19" s="132">
        <v>0</v>
      </c>
      <c r="O19" s="132">
        <f>N19*分析に必要なデータ等!B19</f>
        <v>0</v>
      </c>
      <c r="P19" s="132">
        <f>N19*分析に必要なデータ等!C19</f>
        <v>0</v>
      </c>
      <c r="Q19" s="132">
        <f>N19*分析に必要なデータ等!E19</f>
        <v>0</v>
      </c>
      <c r="R19" s="132">
        <v>0</v>
      </c>
      <c r="S19" s="132">
        <f>R19*分析に必要なデータ等!B19</f>
        <v>0</v>
      </c>
      <c r="T19" s="132">
        <f>R19*分析に必要なデータ等!C19</f>
        <v>0</v>
      </c>
      <c r="U19" s="132">
        <f>R19*分析に必要なデータ等!E19</f>
        <v>0</v>
      </c>
      <c r="V19" s="132">
        <v>0</v>
      </c>
      <c r="W19" s="132">
        <f>V19*分析に必要なデータ等!B19</f>
        <v>0</v>
      </c>
      <c r="X19" s="132">
        <f>V19*分析に必要なデータ等!C19</f>
        <v>0</v>
      </c>
      <c r="Y19" s="132">
        <f>V19*分析に必要なデータ等!E19</f>
        <v>0</v>
      </c>
    </row>
    <row r="20" spans="1:25" x14ac:dyDescent="0.15">
      <c r="A20" s="12" t="s">
        <v>423</v>
      </c>
      <c r="B20" s="131">
        <f>分析のための入力事項!E29</f>
        <v>0</v>
      </c>
      <c r="C20" s="132">
        <f>B20*分析に必要なデータ等!B20</f>
        <v>0</v>
      </c>
      <c r="D20" s="132">
        <f>B20*分析に必要なデータ等!C20</f>
        <v>0</v>
      </c>
      <c r="E20" s="132">
        <f>分析に必要なデータ等!E20*B20</f>
        <v>0</v>
      </c>
      <c r="F20" s="133">
        <f t="shared" si="0"/>
        <v>0</v>
      </c>
      <c r="G20" s="132">
        <f>F20*分析に必要なデータ等!B20</f>
        <v>0</v>
      </c>
      <c r="H20" s="132">
        <f>F20*分析に必要なデータ等!C20</f>
        <v>0</v>
      </c>
      <c r="I20" s="132">
        <f>分析に必要なデータ等!E20*F20</f>
        <v>0</v>
      </c>
      <c r="J20" s="132">
        <v>0</v>
      </c>
      <c r="K20" s="132">
        <f>J20*分析に必要なデータ等!B20</f>
        <v>0</v>
      </c>
      <c r="L20" s="132">
        <f>J20*分析に必要なデータ等!C20</f>
        <v>0</v>
      </c>
      <c r="M20" s="132">
        <f>J20*分析に必要なデータ等!E20</f>
        <v>0</v>
      </c>
      <c r="N20" s="132">
        <v>0</v>
      </c>
      <c r="O20" s="132">
        <f>N20*分析に必要なデータ等!B20</f>
        <v>0</v>
      </c>
      <c r="P20" s="132">
        <f>N20*分析に必要なデータ等!C20</f>
        <v>0</v>
      </c>
      <c r="Q20" s="132">
        <f>N20*分析に必要なデータ等!E20</f>
        <v>0</v>
      </c>
      <c r="R20" s="132">
        <v>0</v>
      </c>
      <c r="S20" s="132">
        <f>R20*分析に必要なデータ等!B20</f>
        <v>0</v>
      </c>
      <c r="T20" s="132">
        <f>R20*分析に必要なデータ等!C20</f>
        <v>0</v>
      </c>
      <c r="U20" s="132">
        <f>R20*分析に必要なデータ等!E20</f>
        <v>0</v>
      </c>
      <c r="V20" s="132">
        <v>0</v>
      </c>
      <c r="W20" s="132">
        <f>V20*分析に必要なデータ等!B20</f>
        <v>0</v>
      </c>
      <c r="X20" s="132">
        <f>V20*分析に必要なデータ等!C20</f>
        <v>0</v>
      </c>
      <c r="Y20" s="132">
        <f>V20*分析に必要なデータ等!E20</f>
        <v>0</v>
      </c>
    </row>
    <row r="21" spans="1:25" x14ac:dyDescent="0.15">
      <c r="A21" s="12" t="s">
        <v>425</v>
      </c>
      <c r="B21" s="131">
        <f>分析のための入力事項!E30</f>
        <v>0</v>
      </c>
      <c r="C21" s="132">
        <f>B21*分析に必要なデータ等!B21</f>
        <v>0</v>
      </c>
      <c r="D21" s="132">
        <f>B21*分析に必要なデータ等!C21</f>
        <v>0</v>
      </c>
      <c r="E21" s="132">
        <f>分析に必要なデータ等!E21*B21</f>
        <v>0</v>
      </c>
      <c r="F21" s="133">
        <f t="shared" si="0"/>
        <v>0</v>
      </c>
      <c r="G21" s="132">
        <f>F21*分析に必要なデータ等!B21</f>
        <v>0</v>
      </c>
      <c r="H21" s="132">
        <f>F21*分析に必要なデータ等!C21</f>
        <v>0</v>
      </c>
      <c r="I21" s="132">
        <f>分析に必要なデータ等!E21*F21</f>
        <v>0</v>
      </c>
      <c r="J21" s="132">
        <v>0</v>
      </c>
      <c r="K21" s="132">
        <f>J21*分析に必要なデータ等!B21</f>
        <v>0</v>
      </c>
      <c r="L21" s="132">
        <f>J21*分析に必要なデータ等!C21</f>
        <v>0</v>
      </c>
      <c r="M21" s="132">
        <f>J21*分析に必要なデータ等!E21</f>
        <v>0</v>
      </c>
      <c r="N21" s="132">
        <v>0</v>
      </c>
      <c r="O21" s="132">
        <f>N21*分析に必要なデータ等!B21</f>
        <v>0</v>
      </c>
      <c r="P21" s="132">
        <f>N21*分析に必要なデータ等!C21</f>
        <v>0</v>
      </c>
      <c r="Q21" s="132">
        <f>N21*分析に必要なデータ等!E21</f>
        <v>0</v>
      </c>
      <c r="R21" s="132">
        <v>0</v>
      </c>
      <c r="S21" s="132">
        <f>R21*分析に必要なデータ等!B21</f>
        <v>0</v>
      </c>
      <c r="T21" s="132">
        <f>R21*分析に必要なデータ等!C21</f>
        <v>0</v>
      </c>
      <c r="U21" s="132">
        <f>R21*分析に必要なデータ等!E21</f>
        <v>0</v>
      </c>
      <c r="V21" s="132">
        <v>0</v>
      </c>
      <c r="W21" s="132">
        <f>V21*分析に必要なデータ等!B21</f>
        <v>0</v>
      </c>
      <c r="X21" s="132">
        <f>V21*分析に必要なデータ等!C21</f>
        <v>0</v>
      </c>
      <c r="Y21" s="132">
        <f>V21*分析に必要なデータ等!E21</f>
        <v>0</v>
      </c>
    </row>
    <row r="22" spans="1:25" x14ac:dyDescent="0.15">
      <c r="A22" s="12" t="s">
        <v>427</v>
      </c>
      <c r="B22" s="131">
        <f>分析のための入力事項!E31</f>
        <v>0</v>
      </c>
      <c r="C22" s="132">
        <f>B22*分析に必要なデータ等!B22</f>
        <v>0</v>
      </c>
      <c r="D22" s="132">
        <f>B22*分析に必要なデータ等!C22</f>
        <v>0</v>
      </c>
      <c r="E22" s="132">
        <f>分析に必要なデータ等!E22*B22</f>
        <v>0</v>
      </c>
      <c r="F22" s="133">
        <f t="shared" si="0"/>
        <v>0</v>
      </c>
      <c r="G22" s="132">
        <f>F22*分析に必要なデータ等!B22</f>
        <v>0</v>
      </c>
      <c r="H22" s="132">
        <f>F22*分析に必要なデータ等!C22</f>
        <v>0</v>
      </c>
      <c r="I22" s="132">
        <f>分析に必要なデータ等!E22*F22</f>
        <v>0</v>
      </c>
      <c r="J22" s="132">
        <v>0</v>
      </c>
      <c r="K22" s="132">
        <f>J22*分析に必要なデータ等!B22</f>
        <v>0</v>
      </c>
      <c r="L22" s="132">
        <f>J22*分析に必要なデータ等!C22</f>
        <v>0</v>
      </c>
      <c r="M22" s="132">
        <f>J22*分析に必要なデータ等!E22</f>
        <v>0</v>
      </c>
      <c r="N22" s="132">
        <v>0</v>
      </c>
      <c r="O22" s="132">
        <f>N22*分析に必要なデータ等!B22</f>
        <v>0</v>
      </c>
      <c r="P22" s="132">
        <f>N22*分析に必要なデータ等!C22</f>
        <v>0</v>
      </c>
      <c r="Q22" s="132">
        <f>N22*分析に必要なデータ等!E22</f>
        <v>0</v>
      </c>
      <c r="R22" s="132">
        <v>0</v>
      </c>
      <c r="S22" s="132">
        <f>R22*分析に必要なデータ等!B22</f>
        <v>0</v>
      </c>
      <c r="T22" s="132">
        <f>R22*分析に必要なデータ等!C22</f>
        <v>0</v>
      </c>
      <c r="U22" s="132">
        <f>R22*分析に必要なデータ等!E22</f>
        <v>0</v>
      </c>
      <c r="V22" s="132">
        <v>0</v>
      </c>
      <c r="W22" s="132">
        <f>V22*分析に必要なデータ等!B22</f>
        <v>0</v>
      </c>
      <c r="X22" s="132">
        <f>V22*分析に必要なデータ等!C22</f>
        <v>0</v>
      </c>
      <c r="Y22" s="132">
        <f>V22*分析に必要なデータ等!E22</f>
        <v>0</v>
      </c>
    </row>
    <row r="23" spans="1:25" x14ac:dyDescent="0.15">
      <c r="A23" s="12" t="s">
        <v>429</v>
      </c>
      <c r="B23" s="131">
        <f>分析のための入力事項!E32</f>
        <v>0</v>
      </c>
      <c r="C23" s="132">
        <f>B23*分析に必要なデータ等!B23</f>
        <v>0</v>
      </c>
      <c r="D23" s="132">
        <f>B23*分析に必要なデータ等!C23</f>
        <v>0</v>
      </c>
      <c r="E23" s="132">
        <f>分析に必要なデータ等!E23*B23</f>
        <v>0</v>
      </c>
      <c r="F23" s="133">
        <f t="shared" si="0"/>
        <v>0</v>
      </c>
      <c r="G23" s="132">
        <f>F23*分析に必要なデータ等!B23</f>
        <v>0</v>
      </c>
      <c r="H23" s="132">
        <f>F23*分析に必要なデータ等!C23</f>
        <v>0</v>
      </c>
      <c r="I23" s="132">
        <f>分析に必要なデータ等!E23*F23</f>
        <v>0</v>
      </c>
      <c r="J23" s="132">
        <v>0</v>
      </c>
      <c r="K23" s="132">
        <f>J23*分析に必要なデータ等!B23</f>
        <v>0</v>
      </c>
      <c r="L23" s="132">
        <f>J23*分析に必要なデータ等!C23</f>
        <v>0</v>
      </c>
      <c r="M23" s="132">
        <f>J23*分析に必要なデータ等!E23</f>
        <v>0</v>
      </c>
      <c r="N23" s="132">
        <v>0</v>
      </c>
      <c r="O23" s="132">
        <f>N23*分析に必要なデータ等!B23</f>
        <v>0</v>
      </c>
      <c r="P23" s="132">
        <f>N23*分析に必要なデータ等!C23</f>
        <v>0</v>
      </c>
      <c r="Q23" s="132">
        <f>N23*分析に必要なデータ等!E23</f>
        <v>0</v>
      </c>
      <c r="R23" s="132">
        <v>0</v>
      </c>
      <c r="S23" s="132">
        <f>R23*分析に必要なデータ等!B23</f>
        <v>0</v>
      </c>
      <c r="T23" s="132">
        <f>R23*分析に必要なデータ等!C23</f>
        <v>0</v>
      </c>
      <c r="U23" s="132">
        <f>R23*分析に必要なデータ等!E23</f>
        <v>0</v>
      </c>
      <c r="V23" s="132">
        <v>0</v>
      </c>
      <c r="W23" s="132">
        <f>V23*分析に必要なデータ等!B23</f>
        <v>0</v>
      </c>
      <c r="X23" s="132">
        <f>V23*分析に必要なデータ等!C23</f>
        <v>0</v>
      </c>
      <c r="Y23" s="132">
        <f>V23*分析に必要なデータ等!E23</f>
        <v>0</v>
      </c>
    </row>
    <row r="24" spans="1:25" x14ac:dyDescent="0.15">
      <c r="A24" s="12" t="s">
        <v>430</v>
      </c>
      <c r="B24" s="131">
        <f>分析のための入力事項!E33</f>
        <v>0</v>
      </c>
      <c r="C24" s="132">
        <f>B24*分析に必要なデータ等!B24</f>
        <v>0</v>
      </c>
      <c r="D24" s="132">
        <f>B24*分析に必要なデータ等!C24</f>
        <v>0</v>
      </c>
      <c r="E24" s="132">
        <f>分析に必要なデータ等!E24*B24</f>
        <v>0</v>
      </c>
      <c r="F24" s="133">
        <f t="shared" si="0"/>
        <v>0</v>
      </c>
      <c r="G24" s="132">
        <f>F24*分析に必要なデータ等!B24</f>
        <v>0</v>
      </c>
      <c r="H24" s="132">
        <f>F24*分析に必要なデータ等!C24</f>
        <v>0</v>
      </c>
      <c r="I24" s="132">
        <f>分析に必要なデータ等!E24*F24</f>
        <v>0</v>
      </c>
      <c r="J24" s="132">
        <v>0</v>
      </c>
      <c r="K24" s="132">
        <f>J24*分析に必要なデータ等!B24</f>
        <v>0</v>
      </c>
      <c r="L24" s="132">
        <f>J24*分析に必要なデータ等!C24</f>
        <v>0</v>
      </c>
      <c r="M24" s="132">
        <f>J24*分析に必要なデータ等!E24</f>
        <v>0</v>
      </c>
      <c r="N24" s="132">
        <v>0</v>
      </c>
      <c r="O24" s="132">
        <f>N24*分析に必要なデータ等!B24</f>
        <v>0</v>
      </c>
      <c r="P24" s="132">
        <f>N24*分析に必要なデータ等!C24</f>
        <v>0</v>
      </c>
      <c r="Q24" s="132">
        <f>N24*分析に必要なデータ等!E24</f>
        <v>0</v>
      </c>
      <c r="R24" s="132">
        <v>0</v>
      </c>
      <c r="S24" s="132">
        <f>R24*分析に必要なデータ等!B24</f>
        <v>0</v>
      </c>
      <c r="T24" s="132">
        <f>R24*分析に必要なデータ等!C24</f>
        <v>0</v>
      </c>
      <c r="U24" s="132">
        <f>R24*分析に必要なデータ等!E24</f>
        <v>0</v>
      </c>
      <c r="V24" s="132">
        <v>0</v>
      </c>
      <c r="W24" s="132">
        <f>V24*分析に必要なデータ等!B24</f>
        <v>0</v>
      </c>
      <c r="X24" s="132">
        <f>V24*分析に必要なデータ等!C24</f>
        <v>0</v>
      </c>
      <c r="Y24" s="132">
        <f>V24*分析に必要なデータ等!E24</f>
        <v>0</v>
      </c>
    </row>
    <row r="25" spans="1:25" x14ac:dyDescent="0.15">
      <c r="A25" s="12" t="s">
        <v>432</v>
      </c>
      <c r="B25" s="131">
        <f>分析のための入力事項!E34</f>
        <v>0</v>
      </c>
      <c r="C25" s="132">
        <f>B25*分析に必要なデータ等!B25</f>
        <v>0</v>
      </c>
      <c r="D25" s="132">
        <f>B25*分析に必要なデータ等!C25</f>
        <v>0</v>
      </c>
      <c r="E25" s="132">
        <f>分析に必要なデータ等!E25*B25</f>
        <v>0</v>
      </c>
      <c r="F25" s="133">
        <f t="shared" si="0"/>
        <v>0</v>
      </c>
      <c r="G25" s="132">
        <f>F25*分析に必要なデータ等!B25</f>
        <v>0</v>
      </c>
      <c r="H25" s="132">
        <f>F25*分析に必要なデータ等!C25</f>
        <v>0</v>
      </c>
      <c r="I25" s="132">
        <f>分析に必要なデータ等!E25*F25</f>
        <v>0</v>
      </c>
      <c r="J25" s="132">
        <v>0</v>
      </c>
      <c r="K25" s="132">
        <f>J25*分析に必要なデータ等!B25</f>
        <v>0</v>
      </c>
      <c r="L25" s="132">
        <f>J25*分析に必要なデータ等!C25</f>
        <v>0</v>
      </c>
      <c r="M25" s="132">
        <f>J25*分析に必要なデータ等!E25</f>
        <v>0</v>
      </c>
      <c r="N25" s="132">
        <v>0</v>
      </c>
      <c r="O25" s="132">
        <f>N25*分析に必要なデータ等!B25</f>
        <v>0</v>
      </c>
      <c r="P25" s="132">
        <f>N25*分析に必要なデータ等!C25</f>
        <v>0</v>
      </c>
      <c r="Q25" s="132">
        <f>N25*分析に必要なデータ等!E25</f>
        <v>0</v>
      </c>
      <c r="R25" s="132">
        <v>0</v>
      </c>
      <c r="S25" s="132">
        <f>R25*分析に必要なデータ等!B25</f>
        <v>0</v>
      </c>
      <c r="T25" s="132">
        <f>R25*分析に必要なデータ等!C25</f>
        <v>0</v>
      </c>
      <c r="U25" s="132">
        <f>R25*分析に必要なデータ等!E25</f>
        <v>0</v>
      </c>
      <c r="V25" s="132">
        <v>0</v>
      </c>
      <c r="W25" s="132">
        <f>V25*分析に必要なデータ等!B25</f>
        <v>0</v>
      </c>
      <c r="X25" s="132">
        <f>V25*分析に必要なデータ等!C25</f>
        <v>0</v>
      </c>
      <c r="Y25" s="132">
        <f>V25*分析に必要なデータ等!E25</f>
        <v>0</v>
      </c>
    </row>
    <row r="26" spans="1:25" x14ac:dyDescent="0.15">
      <c r="A26" s="12" t="s">
        <v>227</v>
      </c>
      <c r="B26" s="131">
        <f>分析のための入力事項!E35</f>
        <v>0</v>
      </c>
      <c r="C26" s="132">
        <f>B26*分析に必要なデータ等!B26</f>
        <v>0</v>
      </c>
      <c r="D26" s="132">
        <f>B26*分析に必要なデータ等!C26</f>
        <v>0</v>
      </c>
      <c r="E26" s="132">
        <f>分析に必要なデータ等!E26*B26</f>
        <v>0</v>
      </c>
      <c r="F26" s="133">
        <f t="shared" si="0"/>
        <v>0</v>
      </c>
      <c r="G26" s="132">
        <f>F26*分析に必要なデータ等!B26</f>
        <v>0</v>
      </c>
      <c r="H26" s="132">
        <f>F26*分析に必要なデータ等!C26</f>
        <v>0</v>
      </c>
      <c r="I26" s="132">
        <f>分析に必要なデータ等!E26*F26</f>
        <v>0</v>
      </c>
      <c r="J26" s="132">
        <v>0</v>
      </c>
      <c r="K26" s="132">
        <f>J26*分析に必要なデータ等!B26</f>
        <v>0</v>
      </c>
      <c r="L26" s="132">
        <f>J26*分析に必要なデータ等!C26</f>
        <v>0</v>
      </c>
      <c r="M26" s="132">
        <f>J26*分析に必要なデータ等!E26</f>
        <v>0</v>
      </c>
      <c r="N26" s="132">
        <v>0</v>
      </c>
      <c r="O26" s="132">
        <f>N26*分析に必要なデータ等!B26</f>
        <v>0</v>
      </c>
      <c r="P26" s="132">
        <f>N26*分析に必要なデータ等!C26</f>
        <v>0</v>
      </c>
      <c r="Q26" s="132">
        <f>N26*分析に必要なデータ等!E26</f>
        <v>0</v>
      </c>
      <c r="R26" s="132">
        <v>0</v>
      </c>
      <c r="S26" s="132">
        <f>R26*分析に必要なデータ等!B26</f>
        <v>0</v>
      </c>
      <c r="T26" s="132">
        <f>R26*分析に必要なデータ等!C26</f>
        <v>0</v>
      </c>
      <c r="U26" s="132">
        <f>R26*分析に必要なデータ等!E26</f>
        <v>0</v>
      </c>
      <c r="V26" s="132">
        <v>0</v>
      </c>
      <c r="W26" s="132">
        <f>V26*分析に必要なデータ等!B26</f>
        <v>0</v>
      </c>
      <c r="X26" s="132">
        <f>V26*分析に必要なデータ等!C26</f>
        <v>0</v>
      </c>
      <c r="Y26" s="132">
        <f>V26*分析に必要なデータ等!E26</f>
        <v>0</v>
      </c>
    </row>
    <row r="27" spans="1:25" x14ac:dyDescent="0.15">
      <c r="A27" s="12" t="s">
        <v>228</v>
      </c>
      <c r="B27" s="131">
        <f>分析のための入力事項!E36</f>
        <v>0</v>
      </c>
      <c r="C27" s="132">
        <f>B27*分析に必要なデータ等!B27</f>
        <v>0</v>
      </c>
      <c r="D27" s="132">
        <f>B27*分析に必要なデータ等!C27</f>
        <v>0</v>
      </c>
      <c r="E27" s="132">
        <f>分析に必要なデータ等!E27*B27</f>
        <v>0</v>
      </c>
      <c r="F27" s="133">
        <f t="shared" si="0"/>
        <v>0</v>
      </c>
      <c r="G27" s="132">
        <f>F27*分析に必要なデータ等!B27</f>
        <v>0</v>
      </c>
      <c r="H27" s="132">
        <f>F27*分析に必要なデータ等!C27</f>
        <v>0</v>
      </c>
      <c r="I27" s="132">
        <f>分析に必要なデータ等!E27*F27</f>
        <v>0</v>
      </c>
      <c r="J27" s="132">
        <v>0</v>
      </c>
      <c r="K27" s="132">
        <f>J27*分析に必要なデータ等!B27</f>
        <v>0</v>
      </c>
      <c r="L27" s="132">
        <f>J27*分析に必要なデータ等!C27</f>
        <v>0</v>
      </c>
      <c r="M27" s="132">
        <f>J27*分析に必要なデータ等!E27</f>
        <v>0</v>
      </c>
      <c r="N27" s="132">
        <v>0</v>
      </c>
      <c r="O27" s="132">
        <f>N27*分析に必要なデータ等!B27</f>
        <v>0</v>
      </c>
      <c r="P27" s="132">
        <f>N27*分析に必要なデータ等!C27</f>
        <v>0</v>
      </c>
      <c r="Q27" s="132">
        <f>N27*分析に必要なデータ等!E27</f>
        <v>0</v>
      </c>
      <c r="R27" s="132">
        <v>0</v>
      </c>
      <c r="S27" s="132">
        <f>R27*分析に必要なデータ等!B27</f>
        <v>0</v>
      </c>
      <c r="T27" s="132">
        <f>R27*分析に必要なデータ等!C27</f>
        <v>0</v>
      </c>
      <c r="U27" s="132">
        <f>R27*分析に必要なデータ等!E27</f>
        <v>0</v>
      </c>
      <c r="V27" s="132">
        <v>0</v>
      </c>
      <c r="W27" s="132">
        <f>V27*分析に必要なデータ等!B27</f>
        <v>0</v>
      </c>
      <c r="X27" s="132">
        <f>V27*分析に必要なデータ等!C27</f>
        <v>0</v>
      </c>
      <c r="Y27" s="132">
        <f>V27*分析に必要なデータ等!E27</f>
        <v>0</v>
      </c>
    </row>
    <row r="28" spans="1:25" x14ac:dyDescent="0.15">
      <c r="A28" s="12" t="s">
        <v>435</v>
      </c>
      <c r="B28" s="131">
        <f>分析のための入力事項!E37</f>
        <v>0</v>
      </c>
      <c r="C28" s="132">
        <f>B28*分析に必要なデータ等!B28</f>
        <v>0</v>
      </c>
      <c r="D28" s="132">
        <f>B28*分析に必要なデータ等!C28</f>
        <v>0</v>
      </c>
      <c r="E28" s="132">
        <f>分析に必要なデータ等!E28*B28</f>
        <v>0</v>
      </c>
      <c r="F28" s="133">
        <f t="shared" si="0"/>
        <v>0</v>
      </c>
      <c r="G28" s="132">
        <f>F28*分析に必要なデータ等!B28</f>
        <v>0</v>
      </c>
      <c r="H28" s="132">
        <f>F28*分析に必要なデータ等!C28</f>
        <v>0</v>
      </c>
      <c r="I28" s="132">
        <f>分析に必要なデータ等!E28*F28</f>
        <v>0</v>
      </c>
      <c r="J28" s="132">
        <v>0</v>
      </c>
      <c r="K28" s="132">
        <f>J28*分析に必要なデータ等!B28</f>
        <v>0</v>
      </c>
      <c r="L28" s="132">
        <f>J28*分析に必要なデータ等!C28</f>
        <v>0</v>
      </c>
      <c r="M28" s="132">
        <f>J28*分析に必要なデータ等!E28</f>
        <v>0</v>
      </c>
      <c r="N28" s="132">
        <v>0</v>
      </c>
      <c r="O28" s="132">
        <f>N28*分析に必要なデータ等!B28</f>
        <v>0</v>
      </c>
      <c r="P28" s="132">
        <f>N28*分析に必要なデータ等!C28</f>
        <v>0</v>
      </c>
      <c r="Q28" s="132">
        <f>N28*分析に必要なデータ等!E28</f>
        <v>0</v>
      </c>
      <c r="R28" s="132">
        <v>0</v>
      </c>
      <c r="S28" s="132">
        <f>R28*分析に必要なデータ等!B28</f>
        <v>0</v>
      </c>
      <c r="T28" s="132">
        <f>R28*分析に必要なデータ等!C28</f>
        <v>0</v>
      </c>
      <c r="U28" s="132">
        <f>R28*分析に必要なデータ等!E28</f>
        <v>0</v>
      </c>
      <c r="V28" s="132">
        <v>0</v>
      </c>
      <c r="W28" s="132">
        <f>V28*分析に必要なデータ等!B28</f>
        <v>0</v>
      </c>
      <c r="X28" s="132">
        <f>V28*分析に必要なデータ等!C28</f>
        <v>0</v>
      </c>
      <c r="Y28" s="132">
        <f>V28*分析に必要なデータ等!E28</f>
        <v>0</v>
      </c>
    </row>
    <row r="29" spans="1:25" x14ac:dyDescent="0.15">
      <c r="A29" s="12" t="s">
        <v>437</v>
      </c>
      <c r="B29" s="131">
        <f>分析のための入力事項!E38</f>
        <v>0</v>
      </c>
      <c r="C29" s="132">
        <f>B29*分析に必要なデータ等!B29</f>
        <v>0</v>
      </c>
      <c r="D29" s="132">
        <f>B29*分析に必要なデータ等!C29</f>
        <v>0</v>
      </c>
      <c r="E29" s="132">
        <f>分析に必要なデータ等!E29*B29</f>
        <v>0</v>
      </c>
      <c r="F29" s="133">
        <f t="shared" si="0"/>
        <v>0</v>
      </c>
      <c r="G29" s="132">
        <f>F29*分析に必要なデータ等!B29</f>
        <v>0</v>
      </c>
      <c r="H29" s="132">
        <f>F29*分析に必要なデータ等!C29</f>
        <v>0</v>
      </c>
      <c r="I29" s="132">
        <f>分析に必要なデータ等!E29*F29</f>
        <v>0</v>
      </c>
      <c r="J29" s="132">
        <v>0</v>
      </c>
      <c r="K29" s="132">
        <f>J29*分析に必要なデータ等!B29</f>
        <v>0</v>
      </c>
      <c r="L29" s="132">
        <f>J29*分析に必要なデータ等!C29</f>
        <v>0</v>
      </c>
      <c r="M29" s="132">
        <f>J29*分析に必要なデータ等!E29</f>
        <v>0</v>
      </c>
      <c r="N29" s="132">
        <v>0</v>
      </c>
      <c r="O29" s="132">
        <f>N29*分析に必要なデータ等!B29</f>
        <v>0</v>
      </c>
      <c r="P29" s="132">
        <f>N29*分析に必要なデータ等!C29</f>
        <v>0</v>
      </c>
      <c r="Q29" s="132">
        <f>N29*分析に必要なデータ等!E29</f>
        <v>0</v>
      </c>
      <c r="R29" s="132">
        <v>0</v>
      </c>
      <c r="S29" s="132">
        <f>R29*分析に必要なデータ等!B29</f>
        <v>0</v>
      </c>
      <c r="T29" s="132">
        <f>R29*分析に必要なデータ等!C29</f>
        <v>0</v>
      </c>
      <c r="U29" s="132">
        <f>R29*分析に必要なデータ等!E29</f>
        <v>0</v>
      </c>
      <c r="V29" s="132">
        <v>0</v>
      </c>
      <c r="W29" s="132">
        <f>V29*分析に必要なデータ等!B29</f>
        <v>0</v>
      </c>
      <c r="X29" s="132">
        <f>V29*分析に必要なデータ等!C29</f>
        <v>0</v>
      </c>
      <c r="Y29" s="132">
        <f>V29*分析に必要なデータ等!E29</f>
        <v>0</v>
      </c>
    </row>
    <row r="30" spans="1:25" x14ac:dyDescent="0.15">
      <c r="A30" s="12" t="s">
        <v>439</v>
      </c>
      <c r="B30" s="131">
        <f>分析のための入力事項!E39</f>
        <v>0</v>
      </c>
      <c r="C30" s="132">
        <f>B30*分析に必要なデータ等!B30</f>
        <v>0</v>
      </c>
      <c r="D30" s="132">
        <f>B30*分析に必要なデータ等!C30</f>
        <v>0</v>
      </c>
      <c r="E30" s="132">
        <f>分析に必要なデータ等!E30*B30</f>
        <v>0</v>
      </c>
      <c r="F30" s="133">
        <f t="shared" si="0"/>
        <v>0</v>
      </c>
      <c r="G30" s="132">
        <f>F30*分析に必要なデータ等!B30</f>
        <v>0</v>
      </c>
      <c r="H30" s="132">
        <f>F30*分析に必要なデータ等!C30</f>
        <v>0</v>
      </c>
      <c r="I30" s="132">
        <f>分析に必要なデータ等!E30*F30</f>
        <v>0</v>
      </c>
      <c r="J30" s="132">
        <v>0</v>
      </c>
      <c r="K30" s="132">
        <f>J30*分析に必要なデータ等!B30</f>
        <v>0</v>
      </c>
      <c r="L30" s="132">
        <f>J30*分析に必要なデータ等!C30</f>
        <v>0</v>
      </c>
      <c r="M30" s="132">
        <f>J30*分析に必要なデータ等!E30</f>
        <v>0</v>
      </c>
      <c r="N30" s="133">
        <v>0</v>
      </c>
      <c r="O30" s="132">
        <f>N30*分析に必要なデータ等!B30</f>
        <v>0</v>
      </c>
      <c r="P30" s="132">
        <f>N30*分析に必要なデータ等!C30</f>
        <v>0</v>
      </c>
      <c r="Q30" s="132">
        <f>N30*分析に必要なデータ等!E30</f>
        <v>0</v>
      </c>
      <c r="R30" s="133">
        <v>0</v>
      </c>
      <c r="S30" s="132">
        <f>R30*分析に必要なデータ等!B30</f>
        <v>0</v>
      </c>
      <c r="T30" s="132">
        <f>R30*分析に必要なデータ等!C30</f>
        <v>0</v>
      </c>
      <c r="U30" s="132">
        <f>R30*分析に必要なデータ等!E30</f>
        <v>0</v>
      </c>
      <c r="V30" s="133">
        <v>0</v>
      </c>
      <c r="W30" s="132">
        <f>V30*分析に必要なデータ等!B30</f>
        <v>0</v>
      </c>
      <c r="X30" s="132">
        <f>V30*分析に必要なデータ等!C30</f>
        <v>0</v>
      </c>
      <c r="Y30" s="132">
        <f>V30*分析に必要なデータ等!E30</f>
        <v>0</v>
      </c>
    </row>
    <row r="31" spans="1:25" x14ac:dyDescent="0.15">
      <c r="A31" s="12" t="s">
        <v>441</v>
      </c>
      <c r="B31" s="131">
        <f>分析のための入力事項!E40</f>
        <v>0</v>
      </c>
      <c r="C31" s="132">
        <f>B31*分析に必要なデータ等!B31</f>
        <v>0</v>
      </c>
      <c r="D31" s="132">
        <f>B31*分析に必要なデータ等!C31</f>
        <v>0</v>
      </c>
      <c r="E31" s="132">
        <f>分析に必要なデータ等!E31*B31</f>
        <v>0</v>
      </c>
      <c r="F31" s="133">
        <f t="shared" si="0"/>
        <v>0</v>
      </c>
      <c r="G31" s="132">
        <f>F31*分析に必要なデータ等!B31</f>
        <v>0</v>
      </c>
      <c r="H31" s="132">
        <f>F31*分析に必要なデータ等!C31</f>
        <v>0</v>
      </c>
      <c r="I31" s="132">
        <f>分析に必要なデータ等!E31*F31</f>
        <v>0</v>
      </c>
      <c r="J31" s="132">
        <v>0</v>
      </c>
      <c r="K31" s="132">
        <f>J31*分析に必要なデータ等!B31</f>
        <v>0</v>
      </c>
      <c r="L31" s="132">
        <f>J31*分析に必要なデータ等!C31</f>
        <v>0</v>
      </c>
      <c r="M31" s="132">
        <f>J31*分析に必要なデータ等!E31</f>
        <v>0</v>
      </c>
      <c r="N31" s="133">
        <v>0</v>
      </c>
      <c r="O31" s="132">
        <f>N31*分析に必要なデータ等!B31</f>
        <v>0</v>
      </c>
      <c r="P31" s="132">
        <f>N31*分析に必要なデータ等!C31</f>
        <v>0</v>
      </c>
      <c r="Q31" s="132">
        <f>N31*分析に必要なデータ等!E31</f>
        <v>0</v>
      </c>
      <c r="R31" s="133">
        <v>0</v>
      </c>
      <c r="S31" s="132">
        <f>R31*分析に必要なデータ等!B31</f>
        <v>0</v>
      </c>
      <c r="T31" s="132">
        <f>R31*分析に必要なデータ等!C31</f>
        <v>0</v>
      </c>
      <c r="U31" s="132">
        <f>R31*分析に必要なデータ等!E31</f>
        <v>0</v>
      </c>
      <c r="V31" s="133">
        <v>0</v>
      </c>
      <c r="W31" s="132">
        <f>V31*分析に必要なデータ等!B31</f>
        <v>0</v>
      </c>
      <c r="X31" s="132">
        <f>V31*分析に必要なデータ等!C31</f>
        <v>0</v>
      </c>
      <c r="Y31" s="132">
        <f>V31*分析に必要なデータ等!E31</f>
        <v>0</v>
      </c>
    </row>
    <row r="32" spans="1:25" x14ac:dyDescent="0.15">
      <c r="A32" s="12" t="s">
        <v>229</v>
      </c>
      <c r="B32" s="131">
        <f>分析のための入力事項!E41</f>
        <v>0</v>
      </c>
      <c r="C32" s="132">
        <f>B32*分析に必要なデータ等!B32</f>
        <v>0</v>
      </c>
      <c r="D32" s="132">
        <f>B32*分析に必要なデータ等!C32</f>
        <v>0</v>
      </c>
      <c r="E32" s="132">
        <f>分析に必要なデータ等!E32*B32</f>
        <v>0</v>
      </c>
      <c r="F32" s="133">
        <f t="shared" si="0"/>
        <v>0</v>
      </c>
      <c r="G32" s="132">
        <f>F32*分析に必要なデータ等!B32</f>
        <v>0</v>
      </c>
      <c r="H32" s="132">
        <f>F32*分析に必要なデータ等!C32</f>
        <v>0</v>
      </c>
      <c r="I32" s="132">
        <f>分析に必要なデータ等!E32*F32</f>
        <v>0</v>
      </c>
      <c r="J32" s="132">
        <v>0</v>
      </c>
      <c r="K32" s="132">
        <f>J32*分析に必要なデータ等!B32</f>
        <v>0</v>
      </c>
      <c r="L32" s="132">
        <f>J32*分析に必要なデータ等!C32</f>
        <v>0</v>
      </c>
      <c r="M32" s="132">
        <f>J32*分析に必要なデータ等!E32</f>
        <v>0</v>
      </c>
      <c r="N32" s="133">
        <v>0</v>
      </c>
      <c r="O32" s="132">
        <f>N32*分析に必要なデータ等!B32</f>
        <v>0</v>
      </c>
      <c r="P32" s="132">
        <f>N32*分析に必要なデータ等!C32</f>
        <v>0</v>
      </c>
      <c r="Q32" s="132">
        <f>N32*分析に必要なデータ等!E32</f>
        <v>0</v>
      </c>
      <c r="R32" s="133">
        <v>0</v>
      </c>
      <c r="S32" s="132">
        <f>R32*分析に必要なデータ等!B32</f>
        <v>0</v>
      </c>
      <c r="T32" s="132">
        <f>R32*分析に必要なデータ等!C32</f>
        <v>0</v>
      </c>
      <c r="U32" s="132">
        <f>R32*分析に必要なデータ等!E32</f>
        <v>0</v>
      </c>
      <c r="V32" s="133">
        <v>0</v>
      </c>
      <c r="W32" s="132">
        <f>V32*分析に必要なデータ等!B32</f>
        <v>0</v>
      </c>
      <c r="X32" s="132">
        <f>V32*分析に必要なデータ等!C32</f>
        <v>0</v>
      </c>
      <c r="Y32" s="132">
        <f>V32*分析に必要なデータ等!E32</f>
        <v>0</v>
      </c>
    </row>
    <row r="33" spans="1:25" x14ac:dyDescent="0.15">
      <c r="A33" s="12" t="s">
        <v>444</v>
      </c>
      <c r="B33" s="131">
        <f>分析のための入力事項!E42</f>
        <v>0</v>
      </c>
      <c r="C33" s="132">
        <f>B33*分析に必要なデータ等!B33</f>
        <v>0</v>
      </c>
      <c r="D33" s="132">
        <f>B33*分析に必要なデータ等!C33</f>
        <v>0</v>
      </c>
      <c r="E33" s="132">
        <f>分析に必要なデータ等!E33*B33</f>
        <v>0</v>
      </c>
      <c r="F33" s="133">
        <f t="shared" si="0"/>
        <v>0</v>
      </c>
      <c r="G33" s="132">
        <f>F33*分析に必要なデータ等!B33</f>
        <v>0</v>
      </c>
      <c r="H33" s="132">
        <f>F33*分析に必要なデータ等!C33</f>
        <v>0</v>
      </c>
      <c r="I33" s="132">
        <f>分析に必要なデータ等!E33*F33</f>
        <v>0</v>
      </c>
      <c r="J33" s="132">
        <v>0</v>
      </c>
      <c r="K33" s="132">
        <f>J33*分析に必要なデータ等!B33</f>
        <v>0</v>
      </c>
      <c r="L33" s="132">
        <f>J33*分析に必要なデータ等!C33</f>
        <v>0</v>
      </c>
      <c r="M33" s="132">
        <f>J33*分析に必要なデータ等!E33</f>
        <v>0</v>
      </c>
      <c r="N33" s="133">
        <v>0</v>
      </c>
      <c r="O33" s="132">
        <f>N33*分析に必要なデータ等!B33</f>
        <v>0</v>
      </c>
      <c r="P33" s="132">
        <f>N33*分析に必要なデータ等!C33</f>
        <v>0</v>
      </c>
      <c r="Q33" s="132">
        <f>N33*分析に必要なデータ等!E33</f>
        <v>0</v>
      </c>
      <c r="R33" s="133">
        <v>0</v>
      </c>
      <c r="S33" s="132">
        <f>R33*分析に必要なデータ等!B33</f>
        <v>0</v>
      </c>
      <c r="T33" s="132">
        <f>R33*分析に必要なデータ等!C33</f>
        <v>0</v>
      </c>
      <c r="U33" s="132">
        <f>R33*分析に必要なデータ等!E33</f>
        <v>0</v>
      </c>
      <c r="V33" s="133">
        <v>0</v>
      </c>
      <c r="W33" s="132">
        <f>V33*分析に必要なデータ等!B33</f>
        <v>0</v>
      </c>
      <c r="X33" s="132">
        <f>V33*分析に必要なデータ等!C33</f>
        <v>0</v>
      </c>
      <c r="Y33" s="132">
        <f>V33*分析に必要なデータ等!E33</f>
        <v>0</v>
      </c>
    </row>
    <row r="34" spans="1:25" x14ac:dyDescent="0.15">
      <c r="A34" s="12" t="s">
        <v>446</v>
      </c>
      <c r="B34" s="131">
        <f>分析のための入力事項!E43</f>
        <v>0</v>
      </c>
      <c r="C34" s="132">
        <f>B34*分析に必要なデータ等!B34</f>
        <v>0</v>
      </c>
      <c r="D34" s="132">
        <f>B34*分析に必要なデータ等!C34</f>
        <v>0</v>
      </c>
      <c r="E34" s="132">
        <f>分析に必要なデータ等!E34*B34</f>
        <v>0</v>
      </c>
      <c r="F34" s="133">
        <f t="shared" si="0"/>
        <v>0</v>
      </c>
      <c r="G34" s="132">
        <f>F34*分析に必要なデータ等!B34</f>
        <v>0</v>
      </c>
      <c r="H34" s="132">
        <f>F34*分析に必要なデータ等!C34</f>
        <v>0</v>
      </c>
      <c r="I34" s="132">
        <f>分析に必要なデータ等!E34*F34</f>
        <v>0</v>
      </c>
      <c r="J34" s="132">
        <v>0</v>
      </c>
      <c r="K34" s="132">
        <f>J34*分析に必要なデータ等!B34</f>
        <v>0</v>
      </c>
      <c r="L34" s="132">
        <f>J34*分析に必要なデータ等!C34</f>
        <v>0</v>
      </c>
      <c r="M34" s="132">
        <f>J34*分析に必要なデータ等!E34</f>
        <v>0</v>
      </c>
      <c r="N34" s="133">
        <v>0</v>
      </c>
      <c r="O34" s="132">
        <f>N34*分析に必要なデータ等!B34</f>
        <v>0</v>
      </c>
      <c r="P34" s="132">
        <f>N34*分析に必要なデータ等!C34</f>
        <v>0</v>
      </c>
      <c r="Q34" s="132">
        <f>N34*分析に必要なデータ等!E34</f>
        <v>0</v>
      </c>
      <c r="R34" s="133">
        <v>0</v>
      </c>
      <c r="S34" s="132">
        <f>R34*分析に必要なデータ等!B34</f>
        <v>0</v>
      </c>
      <c r="T34" s="132">
        <f>R34*分析に必要なデータ等!C34</f>
        <v>0</v>
      </c>
      <c r="U34" s="132">
        <f>R34*分析に必要なデータ等!E34</f>
        <v>0</v>
      </c>
      <c r="V34" s="133">
        <v>0</v>
      </c>
      <c r="W34" s="132">
        <f>V34*分析に必要なデータ等!B34</f>
        <v>0</v>
      </c>
      <c r="X34" s="132">
        <f>V34*分析に必要なデータ等!C34</f>
        <v>0</v>
      </c>
      <c r="Y34" s="132">
        <f>V34*分析に必要なデータ等!E34</f>
        <v>0</v>
      </c>
    </row>
    <row r="35" spans="1:25" x14ac:dyDescent="0.15">
      <c r="A35" s="12" t="s">
        <v>230</v>
      </c>
      <c r="B35" s="131">
        <f>分析のための入力事項!E44</f>
        <v>0</v>
      </c>
      <c r="C35" s="132">
        <f>B35*分析に必要なデータ等!B35</f>
        <v>0</v>
      </c>
      <c r="D35" s="132">
        <f>B35*分析に必要なデータ等!C35</f>
        <v>0</v>
      </c>
      <c r="E35" s="132">
        <f>分析に必要なデータ等!E35*B35</f>
        <v>0</v>
      </c>
      <c r="F35" s="133">
        <f t="shared" si="0"/>
        <v>0</v>
      </c>
      <c r="G35" s="132">
        <f>F35*分析に必要なデータ等!B35</f>
        <v>0</v>
      </c>
      <c r="H35" s="132">
        <f>F35*分析に必要なデータ等!C35</f>
        <v>0</v>
      </c>
      <c r="I35" s="132">
        <f>分析に必要なデータ等!E35*F35</f>
        <v>0</v>
      </c>
      <c r="J35" s="132">
        <v>0</v>
      </c>
      <c r="K35" s="132">
        <f>J35*分析に必要なデータ等!B35</f>
        <v>0</v>
      </c>
      <c r="L35" s="132">
        <f>J35*分析に必要なデータ等!C35</f>
        <v>0</v>
      </c>
      <c r="M35" s="132">
        <f>J35*分析に必要なデータ等!E35</f>
        <v>0</v>
      </c>
      <c r="N35" s="133">
        <v>0</v>
      </c>
      <c r="O35" s="132">
        <f>N35*分析に必要なデータ等!B35</f>
        <v>0</v>
      </c>
      <c r="P35" s="132">
        <f>N35*分析に必要なデータ等!C35</f>
        <v>0</v>
      </c>
      <c r="Q35" s="132">
        <f>N35*分析に必要なデータ等!E35</f>
        <v>0</v>
      </c>
      <c r="R35" s="133">
        <v>0</v>
      </c>
      <c r="S35" s="132">
        <f>R35*分析に必要なデータ等!B35</f>
        <v>0</v>
      </c>
      <c r="T35" s="132">
        <f>R35*分析に必要なデータ等!C35</f>
        <v>0</v>
      </c>
      <c r="U35" s="132">
        <f>R35*分析に必要なデータ等!E35</f>
        <v>0</v>
      </c>
      <c r="V35" s="133">
        <v>0</v>
      </c>
      <c r="W35" s="132">
        <f>V35*分析に必要なデータ等!B35</f>
        <v>0</v>
      </c>
      <c r="X35" s="132">
        <f>V35*分析に必要なデータ等!C35</f>
        <v>0</v>
      </c>
      <c r="Y35" s="132">
        <f>V35*分析に必要なデータ等!E35</f>
        <v>0</v>
      </c>
    </row>
    <row r="36" spans="1:25" x14ac:dyDescent="0.15">
      <c r="A36" s="12" t="s">
        <v>449</v>
      </c>
      <c r="B36" s="131">
        <f>分析のための入力事項!E45</f>
        <v>0</v>
      </c>
      <c r="C36" s="132">
        <f>B36*分析に必要なデータ等!B36</f>
        <v>0</v>
      </c>
      <c r="D36" s="132">
        <f>B36*分析に必要なデータ等!C36</f>
        <v>0</v>
      </c>
      <c r="E36" s="132">
        <f>分析に必要なデータ等!E36*B36</f>
        <v>0</v>
      </c>
      <c r="F36" s="133">
        <f t="shared" si="0"/>
        <v>0</v>
      </c>
      <c r="G36" s="132">
        <f>F36*分析に必要なデータ等!B36</f>
        <v>0</v>
      </c>
      <c r="H36" s="132">
        <f>F36*分析に必要なデータ等!C36</f>
        <v>0</v>
      </c>
      <c r="I36" s="132">
        <f>分析に必要なデータ等!E36*F36</f>
        <v>0</v>
      </c>
      <c r="J36" s="132">
        <v>0</v>
      </c>
      <c r="K36" s="132">
        <f>J36*分析に必要なデータ等!B36</f>
        <v>0</v>
      </c>
      <c r="L36" s="132">
        <f>J36*分析に必要なデータ等!C36</f>
        <v>0</v>
      </c>
      <c r="M36" s="132">
        <f>J36*分析に必要なデータ等!E36</f>
        <v>0</v>
      </c>
      <c r="N36" s="133">
        <v>0</v>
      </c>
      <c r="O36" s="132">
        <f>N36*分析に必要なデータ等!B36</f>
        <v>0</v>
      </c>
      <c r="P36" s="132">
        <f>N36*分析に必要なデータ等!C36</f>
        <v>0</v>
      </c>
      <c r="Q36" s="132">
        <f>N36*分析に必要なデータ等!E36</f>
        <v>0</v>
      </c>
      <c r="R36" s="133">
        <v>0</v>
      </c>
      <c r="S36" s="132">
        <f>R36*分析に必要なデータ等!B36</f>
        <v>0</v>
      </c>
      <c r="T36" s="132">
        <f>R36*分析に必要なデータ等!C36</f>
        <v>0</v>
      </c>
      <c r="U36" s="132">
        <f>R36*分析に必要なデータ等!E36</f>
        <v>0</v>
      </c>
      <c r="V36" s="133">
        <v>0</v>
      </c>
      <c r="W36" s="132">
        <f>V36*分析に必要なデータ等!B36</f>
        <v>0</v>
      </c>
      <c r="X36" s="132">
        <f>V36*分析に必要なデータ等!C36</f>
        <v>0</v>
      </c>
      <c r="Y36" s="132">
        <f>V36*分析に必要なデータ等!E36</f>
        <v>0</v>
      </c>
    </row>
    <row r="37" spans="1:25" x14ac:dyDescent="0.15">
      <c r="A37" s="12" t="s">
        <v>231</v>
      </c>
      <c r="B37" s="131">
        <f>分析のための入力事項!E46</f>
        <v>0</v>
      </c>
      <c r="C37" s="132">
        <f>B37*分析に必要なデータ等!B37</f>
        <v>0</v>
      </c>
      <c r="D37" s="132">
        <f>B37*分析に必要なデータ等!C37</f>
        <v>0</v>
      </c>
      <c r="E37" s="132">
        <f>分析に必要なデータ等!E37*B37</f>
        <v>0</v>
      </c>
      <c r="F37" s="133">
        <f t="shared" si="0"/>
        <v>0</v>
      </c>
      <c r="G37" s="132">
        <f>F37*分析に必要なデータ等!B37</f>
        <v>0</v>
      </c>
      <c r="H37" s="132">
        <f>F37*分析に必要なデータ等!C37</f>
        <v>0</v>
      </c>
      <c r="I37" s="132">
        <f>分析に必要なデータ等!E37*F37</f>
        <v>0</v>
      </c>
      <c r="J37" s="132">
        <v>0</v>
      </c>
      <c r="K37" s="132">
        <f>J37*分析に必要なデータ等!B37</f>
        <v>0</v>
      </c>
      <c r="L37" s="132">
        <f>J37*分析に必要なデータ等!C37</f>
        <v>0</v>
      </c>
      <c r="M37" s="132">
        <f>J37*分析に必要なデータ等!E37</f>
        <v>0</v>
      </c>
      <c r="N37" s="133">
        <v>0</v>
      </c>
      <c r="O37" s="132">
        <f>N37*分析に必要なデータ等!B37</f>
        <v>0</v>
      </c>
      <c r="P37" s="132">
        <f>N37*分析に必要なデータ等!C37</f>
        <v>0</v>
      </c>
      <c r="Q37" s="132">
        <f>N37*分析に必要なデータ等!E37</f>
        <v>0</v>
      </c>
      <c r="R37" s="133">
        <v>0</v>
      </c>
      <c r="S37" s="132">
        <f>R37*分析に必要なデータ等!B37</f>
        <v>0</v>
      </c>
      <c r="T37" s="132">
        <f>R37*分析に必要なデータ等!C37</f>
        <v>0</v>
      </c>
      <c r="U37" s="132">
        <f>R37*分析に必要なデータ等!E37</f>
        <v>0</v>
      </c>
      <c r="V37" s="133">
        <v>0</v>
      </c>
      <c r="W37" s="132">
        <f>V37*分析に必要なデータ等!B37</f>
        <v>0</v>
      </c>
      <c r="X37" s="132">
        <f>V37*分析に必要なデータ等!C37</f>
        <v>0</v>
      </c>
      <c r="Y37" s="132">
        <f>V37*分析に必要なデータ等!E37</f>
        <v>0</v>
      </c>
    </row>
    <row r="38" spans="1:25" x14ac:dyDescent="0.15">
      <c r="A38" s="12" t="s">
        <v>232</v>
      </c>
      <c r="B38" s="131">
        <f>分析のための入力事項!E47</f>
        <v>0</v>
      </c>
      <c r="C38" s="132">
        <f>B38*分析に必要なデータ等!B38</f>
        <v>0</v>
      </c>
      <c r="D38" s="132">
        <f>B38*分析に必要なデータ等!C38</f>
        <v>0</v>
      </c>
      <c r="E38" s="132">
        <f>分析に必要なデータ等!E38*B38</f>
        <v>0</v>
      </c>
      <c r="F38" s="133">
        <f t="shared" si="0"/>
        <v>0</v>
      </c>
      <c r="G38" s="132">
        <f>F38*分析に必要なデータ等!B38</f>
        <v>0</v>
      </c>
      <c r="H38" s="132">
        <f>F38*分析に必要なデータ等!C38</f>
        <v>0</v>
      </c>
      <c r="I38" s="132">
        <f>分析に必要なデータ等!E38*F38</f>
        <v>0</v>
      </c>
      <c r="J38" s="132">
        <v>0</v>
      </c>
      <c r="K38" s="132">
        <f>J38*分析に必要なデータ等!B38</f>
        <v>0</v>
      </c>
      <c r="L38" s="132">
        <f>J38*分析に必要なデータ等!C38</f>
        <v>0</v>
      </c>
      <c r="M38" s="132">
        <f>J38*分析に必要なデータ等!E38</f>
        <v>0</v>
      </c>
      <c r="N38" s="133">
        <v>0</v>
      </c>
      <c r="O38" s="132">
        <f>N38*分析に必要なデータ等!B38</f>
        <v>0</v>
      </c>
      <c r="P38" s="132">
        <f>N38*分析に必要なデータ等!C38</f>
        <v>0</v>
      </c>
      <c r="Q38" s="132">
        <f>N38*分析に必要なデータ等!E38</f>
        <v>0</v>
      </c>
      <c r="R38" s="133">
        <v>0</v>
      </c>
      <c r="S38" s="132">
        <f>R38*分析に必要なデータ等!B38</f>
        <v>0</v>
      </c>
      <c r="T38" s="132">
        <f>R38*分析に必要なデータ等!C38</f>
        <v>0</v>
      </c>
      <c r="U38" s="132">
        <f>R38*分析に必要なデータ等!E38</f>
        <v>0</v>
      </c>
      <c r="V38" s="133">
        <v>0</v>
      </c>
      <c r="W38" s="132">
        <f>V38*分析に必要なデータ等!B38</f>
        <v>0</v>
      </c>
      <c r="X38" s="132">
        <f>V38*分析に必要なデータ等!C38</f>
        <v>0</v>
      </c>
      <c r="Y38" s="132">
        <f>V38*分析に必要なデータ等!E38</f>
        <v>0</v>
      </c>
    </row>
    <row r="39" spans="1:25" x14ac:dyDescent="0.15">
      <c r="A39" s="12" t="s">
        <v>453</v>
      </c>
      <c r="B39" s="131">
        <f>分析のための入力事項!E48</f>
        <v>0</v>
      </c>
      <c r="C39" s="132">
        <f>B39*分析に必要なデータ等!B39</f>
        <v>0</v>
      </c>
      <c r="D39" s="132">
        <f>B39*分析に必要なデータ等!C39</f>
        <v>0</v>
      </c>
      <c r="E39" s="132">
        <f>分析に必要なデータ等!E39*B39</f>
        <v>0</v>
      </c>
      <c r="F39" s="133">
        <f t="shared" si="0"/>
        <v>0</v>
      </c>
      <c r="G39" s="132">
        <f>F39*分析に必要なデータ等!B39</f>
        <v>0</v>
      </c>
      <c r="H39" s="132">
        <f>F39*分析に必要なデータ等!C39</f>
        <v>0</v>
      </c>
      <c r="I39" s="132">
        <f>分析に必要なデータ等!E39*F39</f>
        <v>0</v>
      </c>
      <c r="J39" s="132">
        <v>0</v>
      </c>
      <c r="K39" s="132">
        <f>J39*分析に必要なデータ等!B39</f>
        <v>0</v>
      </c>
      <c r="L39" s="132">
        <f>J39*分析に必要なデータ等!C39</f>
        <v>0</v>
      </c>
      <c r="M39" s="132">
        <f>J39*分析に必要なデータ等!E39</f>
        <v>0</v>
      </c>
      <c r="N39" s="133">
        <v>0</v>
      </c>
      <c r="O39" s="132">
        <f>N39*分析に必要なデータ等!B39</f>
        <v>0</v>
      </c>
      <c r="P39" s="132">
        <f>N39*分析に必要なデータ等!C39</f>
        <v>0</v>
      </c>
      <c r="Q39" s="132">
        <f>N39*分析に必要なデータ等!E39</f>
        <v>0</v>
      </c>
      <c r="R39" s="133">
        <v>0</v>
      </c>
      <c r="S39" s="132">
        <f>R39*分析に必要なデータ等!B39</f>
        <v>0</v>
      </c>
      <c r="T39" s="132">
        <f>R39*分析に必要なデータ等!C39</f>
        <v>0</v>
      </c>
      <c r="U39" s="132">
        <f>R39*分析に必要なデータ等!E39</f>
        <v>0</v>
      </c>
      <c r="V39" s="133">
        <v>0</v>
      </c>
      <c r="W39" s="132">
        <f>V39*分析に必要なデータ等!B39</f>
        <v>0</v>
      </c>
      <c r="X39" s="132">
        <f>V39*分析に必要なデータ等!C39</f>
        <v>0</v>
      </c>
      <c r="Y39" s="132">
        <f>V39*分析に必要なデータ等!E39</f>
        <v>0</v>
      </c>
    </row>
    <row r="40" spans="1:25" x14ac:dyDescent="0.15">
      <c r="A40" s="12" t="s">
        <v>454</v>
      </c>
      <c r="B40" s="131">
        <f>分析のための入力事項!E49</f>
        <v>0</v>
      </c>
      <c r="C40" s="132">
        <f>B40*分析に必要なデータ等!B40</f>
        <v>0</v>
      </c>
      <c r="D40" s="132">
        <f>B40*分析に必要なデータ等!C40</f>
        <v>0</v>
      </c>
      <c r="E40" s="132">
        <f>分析に必要なデータ等!E40*B40</f>
        <v>0</v>
      </c>
      <c r="F40" s="133">
        <f t="shared" si="0"/>
        <v>0</v>
      </c>
      <c r="G40" s="132">
        <f>F40*分析に必要なデータ等!B40</f>
        <v>0</v>
      </c>
      <c r="H40" s="132">
        <f>F40*分析に必要なデータ等!C40</f>
        <v>0</v>
      </c>
      <c r="I40" s="132">
        <f>分析に必要なデータ等!E40*F40</f>
        <v>0</v>
      </c>
      <c r="J40" s="132">
        <v>0</v>
      </c>
      <c r="K40" s="132">
        <f>J40*分析に必要なデータ等!B40</f>
        <v>0</v>
      </c>
      <c r="L40" s="132">
        <f>J40*分析に必要なデータ等!C40</f>
        <v>0</v>
      </c>
      <c r="M40" s="132">
        <f>J40*分析に必要なデータ等!E40</f>
        <v>0</v>
      </c>
      <c r="N40" s="133">
        <v>0</v>
      </c>
      <c r="O40" s="132">
        <f>N40*分析に必要なデータ等!B40</f>
        <v>0</v>
      </c>
      <c r="P40" s="132">
        <f>N40*分析に必要なデータ等!C40</f>
        <v>0</v>
      </c>
      <c r="Q40" s="132">
        <f>N40*分析に必要なデータ等!E40</f>
        <v>0</v>
      </c>
      <c r="R40" s="133">
        <v>0</v>
      </c>
      <c r="S40" s="132">
        <f>R40*分析に必要なデータ等!B40</f>
        <v>0</v>
      </c>
      <c r="T40" s="132">
        <f>R40*分析に必要なデータ等!C40</f>
        <v>0</v>
      </c>
      <c r="U40" s="132">
        <f>R40*分析に必要なデータ等!E40</f>
        <v>0</v>
      </c>
      <c r="V40" s="133">
        <v>0</v>
      </c>
      <c r="W40" s="132">
        <f>V40*分析に必要なデータ等!B40</f>
        <v>0</v>
      </c>
      <c r="X40" s="132">
        <f>V40*分析に必要なデータ等!C40</f>
        <v>0</v>
      </c>
      <c r="Y40" s="132">
        <f>V40*分析に必要なデータ等!E40</f>
        <v>0</v>
      </c>
    </row>
    <row r="41" spans="1:25" x14ac:dyDescent="0.15">
      <c r="A41" s="11" t="s">
        <v>280</v>
      </c>
      <c r="B41" s="134">
        <f>SUM(B4:B40)</f>
        <v>0</v>
      </c>
      <c r="C41" s="134">
        <f t="shared" ref="C41:E41" si="1">SUM(C4:C40)</f>
        <v>0</v>
      </c>
      <c r="D41" s="134">
        <f t="shared" si="1"/>
        <v>0</v>
      </c>
      <c r="E41" s="134">
        <f t="shared" si="1"/>
        <v>0</v>
      </c>
      <c r="F41" s="135">
        <f>F82-B41</f>
        <v>0</v>
      </c>
      <c r="G41" s="135">
        <f>SUM(G4:G40)</f>
        <v>0</v>
      </c>
      <c r="H41" s="135">
        <f t="shared" ref="H41:Y41" si="2">SUM(H4:H40)</f>
        <v>0</v>
      </c>
      <c r="I41" s="135">
        <f t="shared" si="2"/>
        <v>0</v>
      </c>
      <c r="J41" s="135">
        <f t="shared" si="2"/>
        <v>0</v>
      </c>
      <c r="K41" s="135">
        <f t="shared" si="2"/>
        <v>0</v>
      </c>
      <c r="L41" s="135">
        <f t="shared" si="2"/>
        <v>0</v>
      </c>
      <c r="M41" s="135">
        <f t="shared" si="2"/>
        <v>0</v>
      </c>
      <c r="N41" s="135">
        <f t="shared" si="2"/>
        <v>0</v>
      </c>
      <c r="O41" s="135">
        <f t="shared" si="2"/>
        <v>0</v>
      </c>
      <c r="P41" s="135">
        <f t="shared" si="2"/>
        <v>0</v>
      </c>
      <c r="Q41" s="135">
        <f t="shared" si="2"/>
        <v>0</v>
      </c>
      <c r="R41" s="135">
        <f t="shared" si="2"/>
        <v>0</v>
      </c>
      <c r="S41" s="135">
        <f t="shared" si="2"/>
        <v>0</v>
      </c>
      <c r="T41" s="135">
        <f t="shared" si="2"/>
        <v>0</v>
      </c>
      <c r="U41" s="135">
        <f t="shared" si="2"/>
        <v>0</v>
      </c>
      <c r="V41" s="135">
        <f t="shared" si="2"/>
        <v>0</v>
      </c>
      <c r="W41" s="135">
        <f t="shared" si="2"/>
        <v>0</v>
      </c>
      <c r="X41" s="135">
        <f t="shared" si="2"/>
        <v>0</v>
      </c>
      <c r="Y41" s="135">
        <f t="shared" si="2"/>
        <v>0</v>
      </c>
    </row>
    <row r="42" spans="1:25" x14ac:dyDescent="0.15">
      <c r="N42" s="135"/>
      <c r="O42" s="134"/>
      <c r="P42" s="135"/>
      <c r="Q42" s="134"/>
      <c r="R42" s="135"/>
      <c r="S42" s="134"/>
      <c r="T42" s="135"/>
      <c r="U42" s="134"/>
      <c r="V42" s="135"/>
      <c r="W42" s="134"/>
      <c r="X42" s="135"/>
      <c r="Y42" s="134"/>
    </row>
    <row r="43" spans="1:25" x14ac:dyDescent="0.15">
      <c r="F43" s="115" t="s">
        <v>281</v>
      </c>
      <c r="J43" s="136" t="s">
        <v>282</v>
      </c>
      <c r="L43" s="136"/>
      <c r="N43" s="136" t="s">
        <v>283</v>
      </c>
      <c r="P43" s="136"/>
      <c r="R43" s="136" t="s">
        <v>284</v>
      </c>
      <c r="T43" s="136"/>
      <c r="V43" s="136" t="s">
        <v>285</v>
      </c>
      <c r="X43" s="136"/>
    </row>
    <row r="44" spans="1:25" x14ac:dyDescent="0.15">
      <c r="F44" s="12" t="s">
        <v>276</v>
      </c>
      <c r="J44" s="12" t="s">
        <v>286</v>
      </c>
      <c r="L44" s="12" t="s">
        <v>287</v>
      </c>
      <c r="N44" s="12" t="s">
        <v>286</v>
      </c>
      <c r="P44" s="12" t="s">
        <v>287</v>
      </c>
      <c r="R44" s="12" t="s">
        <v>286</v>
      </c>
      <c r="T44" s="12" t="s">
        <v>287</v>
      </c>
      <c r="V44" s="12" t="s">
        <v>286</v>
      </c>
      <c r="X44" s="12" t="s">
        <v>287</v>
      </c>
    </row>
    <row r="45" spans="1:25" x14ac:dyDescent="0.15">
      <c r="E45" s="12" t="s">
        <v>397</v>
      </c>
      <c r="F45" s="139">
        <f t="array" ref="F45:F81">MMULT(逆行列係数表!B4:AL40,波及効果!B4:B40)</f>
        <v>0</v>
      </c>
      <c r="J45" s="133">
        <f>($D$41+$H$41)*分析のための入力事項!$H$14*基本表!AO4/基本表!$AO$41</f>
        <v>0</v>
      </c>
      <c r="L45" s="131">
        <f>J45*分析に必要なデータ等!F4</f>
        <v>0</v>
      </c>
      <c r="N45" s="133">
        <f>$L$41*分析のための入力事項!$H$14*基本表!AO4/基本表!$AO$41</f>
        <v>0</v>
      </c>
      <c r="P45" s="131">
        <f>N45*分析に必要なデータ等!F4</f>
        <v>0</v>
      </c>
      <c r="R45" s="133">
        <f>$P$41*分析のための入力事項!$H$14*基本表!AO4/基本表!$AO$41</f>
        <v>0</v>
      </c>
      <c r="T45" s="131">
        <f>R45*分析に必要なデータ等!F4</f>
        <v>0</v>
      </c>
      <c r="V45" s="133">
        <f>$T$41*分析のための入力事項!$H$14*基本表!AO4/基本表!$AO$41</f>
        <v>0</v>
      </c>
      <c r="X45" s="131">
        <f>V45*分析に必要なデータ等!F4</f>
        <v>0</v>
      </c>
    </row>
    <row r="46" spans="1:25" x14ac:dyDescent="0.15">
      <c r="E46" s="12" t="s">
        <v>221</v>
      </c>
      <c r="F46" s="139">
        <v>0</v>
      </c>
      <c r="J46" s="133">
        <f>($D$41+$H$41)*分析のための入力事項!$H$14*基本表!AO5/基本表!$AO$41</f>
        <v>0</v>
      </c>
      <c r="L46" s="131">
        <f>J46*分析に必要なデータ等!F5</f>
        <v>0</v>
      </c>
      <c r="N46" s="133">
        <f>$L$41*分析のための入力事項!$H$14*基本表!AO5/基本表!$AO$41</f>
        <v>0</v>
      </c>
      <c r="P46" s="131">
        <f>N46*分析に必要なデータ等!F5</f>
        <v>0</v>
      </c>
      <c r="R46" s="133">
        <f>$P$41*分析のための入力事項!$H$14*基本表!AO5/基本表!$AO$41</f>
        <v>0</v>
      </c>
      <c r="T46" s="131">
        <f>R46*分析に必要なデータ等!F5</f>
        <v>0</v>
      </c>
      <c r="V46" s="133">
        <f>$T$41*分析のための入力事項!$H$14*基本表!AO5/基本表!$AO$41</f>
        <v>0</v>
      </c>
      <c r="X46" s="131">
        <f>V46*分析に必要なデータ等!F5</f>
        <v>0</v>
      </c>
    </row>
    <row r="47" spans="1:25" x14ac:dyDescent="0.15">
      <c r="E47" s="12" t="s">
        <v>400</v>
      </c>
      <c r="F47" s="139">
        <v>0</v>
      </c>
      <c r="J47" s="133">
        <f>($D$41+$H$41)*分析のための入力事項!$H$14*基本表!AO6/基本表!$AO$41</f>
        <v>0</v>
      </c>
      <c r="L47" s="131">
        <f>J47*分析に必要なデータ等!F6</f>
        <v>0</v>
      </c>
      <c r="N47" s="133">
        <f>$L$41*分析のための入力事項!$H$14*基本表!AO6/基本表!$AO$41</f>
        <v>0</v>
      </c>
      <c r="P47" s="131">
        <f>N47*分析に必要なデータ等!F6</f>
        <v>0</v>
      </c>
      <c r="R47" s="133">
        <f>$P$41*分析のための入力事項!$H$14*基本表!AO6/基本表!$AO$41</f>
        <v>0</v>
      </c>
      <c r="T47" s="131">
        <f>R47*分析に必要なデータ等!F6</f>
        <v>0</v>
      </c>
      <c r="V47" s="133">
        <f>$T$41*分析のための入力事項!$H$14*基本表!AO6/基本表!$AO$41</f>
        <v>0</v>
      </c>
      <c r="X47" s="131">
        <f>V47*分析に必要なデータ等!F6</f>
        <v>0</v>
      </c>
    </row>
    <row r="48" spans="1:25" x14ac:dyDescent="0.15">
      <c r="E48" s="12" t="s">
        <v>402</v>
      </c>
      <c r="F48" s="139">
        <v>0</v>
      </c>
      <c r="J48" s="133">
        <f>($D$41+$H$41)*分析のための入力事項!$H$14*基本表!AO7/基本表!$AO$41</f>
        <v>0</v>
      </c>
      <c r="L48" s="131">
        <f>J48*分析に必要なデータ等!F7</f>
        <v>0</v>
      </c>
      <c r="N48" s="133">
        <f>$L$41*分析のための入力事項!$H$14*基本表!AO7/基本表!$AO$41</f>
        <v>0</v>
      </c>
      <c r="P48" s="131">
        <f>N48*分析に必要なデータ等!F7</f>
        <v>0</v>
      </c>
      <c r="R48" s="133">
        <f>$P$41*分析のための入力事項!$H$14*基本表!AO7/基本表!$AO$41</f>
        <v>0</v>
      </c>
      <c r="T48" s="131">
        <f>R48*分析に必要なデータ等!F7</f>
        <v>0</v>
      </c>
      <c r="V48" s="133">
        <f>$T$41*分析のための入力事項!$H$14*基本表!AO7/基本表!$AO$41</f>
        <v>0</v>
      </c>
      <c r="X48" s="131">
        <f>V48*分析に必要なデータ等!F7</f>
        <v>0</v>
      </c>
    </row>
    <row r="49" spans="5:24" x14ac:dyDescent="0.15">
      <c r="E49" s="12" t="s">
        <v>222</v>
      </c>
      <c r="F49" s="139">
        <v>0</v>
      </c>
      <c r="J49" s="133">
        <f>($D$41+$H$41)*分析のための入力事項!$H$14*基本表!AO8/基本表!$AO$41</f>
        <v>0</v>
      </c>
      <c r="L49" s="131">
        <f>J49*分析に必要なデータ等!F8</f>
        <v>0</v>
      </c>
      <c r="N49" s="133">
        <f>$L$41*分析のための入力事項!$H$14*基本表!AO8/基本表!$AO$41</f>
        <v>0</v>
      </c>
      <c r="P49" s="131">
        <f>N49*分析に必要なデータ等!F8</f>
        <v>0</v>
      </c>
      <c r="R49" s="133">
        <f>$P$41*分析のための入力事項!$H$14*基本表!AO8/基本表!$AO$41</f>
        <v>0</v>
      </c>
      <c r="T49" s="131">
        <f>R49*分析に必要なデータ等!F8</f>
        <v>0</v>
      </c>
      <c r="V49" s="133">
        <f>$T$41*分析のための入力事項!$H$14*基本表!AO8/基本表!$AO$41</f>
        <v>0</v>
      </c>
      <c r="X49" s="131">
        <f>V49*分析に必要なデータ等!F8</f>
        <v>0</v>
      </c>
    </row>
    <row r="50" spans="5:24" x14ac:dyDescent="0.15">
      <c r="E50" s="12" t="s">
        <v>405</v>
      </c>
      <c r="F50" s="139">
        <v>0</v>
      </c>
      <c r="J50" s="133">
        <f>($D$41+$H$41)*分析のための入力事項!$H$14*基本表!AO9/基本表!$AO$41</f>
        <v>0</v>
      </c>
      <c r="L50" s="131">
        <f>J50*分析に必要なデータ等!F9</f>
        <v>0</v>
      </c>
      <c r="N50" s="133">
        <f>$L$41*分析のための入力事項!$H$14*基本表!AO9/基本表!$AO$41</f>
        <v>0</v>
      </c>
      <c r="P50" s="131">
        <f>N50*分析に必要なデータ等!F9</f>
        <v>0</v>
      </c>
      <c r="R50" s="133">
        <f>$P$41*分析のための入力事項!$H$14*基本表!AO9/基本表!$AO$41</f>
        <v>0</v>
      </c>
      <c r="T50" s="131">
        <f>R50*分析に必要なデータ等!F9</f>
        <v>0</v>
      </c>
      <c r="V50" s="133">
        <f>$T$41*分析のための入力事項!$H$14*基本表!AO9/基本表!$AO$41</f>
        <v>0</v>
      </c>
      <c r="X50" s="131">
        <f>V50*分析に必要なデータ等!F9</f>
        <v>0</v>
      </c>
    </row>
    <row r="51" spans="5:24" x14ac:dyDescent="0.15">
      <c r="E51" s="12" t="s">
        <v>407</v>
      </c>
      <c r="F51" s="139">
        <v>0</v>
      </c>
      <c r="J51" s="133">
        <f>($D$41+$H$41)*分析のための入力事項!$H$14*基本表!AO10/基本表!$AO$41</f>
        <v>0</v>
      </c>
      <c r="L51" s="131">
        <f>J51*分析に必要なデータ等!F10</f>
        <v>0</v>
      </c>
      <c r="N51" s="133">
        <f>$L$41*分析のための入力事項!$H$14*基本表!AO10/基本表!$AO$41</f>
        <v>0</v>
      </c>
      <c r="P51" s="131">
        <f>N51*分析に必要なデータ等!F10</f>
        <v>0</v>
      </c>
      <c r="R51" s="133">
        <f>$P$41*分析のための入力事項!$H$14*基本表!AO10/基本表!$AO$41</f>
        <v>0</v>
      </c>
      <c r="T51" s="131">
        <f>R51*分析に必要なデータ等!F10</f>
        <v>0</v>
      </c>
      <c r="V51" s="133">
        <f>$T$41*分析のための入力事項!$H$14*基本表!AO10/基本表!$AO$41</f>
        <v>0</v>
      </c>
      <c r="X51" s="131">
        <f>V51*分析に必要なデータ等!F10</f>
        <v>0</v>
      </c>
    </row>
    <row r="52" spans="5:24" x14ac:dyDescent="0.15">
      <c r="E52" s="12" t="s">
        <v>409</v>
      </c>
      <c r="F52" s="139">
        <v>0</v>
      </c>
      <c r="J52" s="133">
        <f>($D$41+$H$41)*分析のための入力事項!$H$14*基本表!AO11/基本表!$AO$41</f>
        <v>0</v>
      </c>
      <c r="L52" s="131">
        <f>J52*分析に必要なデータ等!F11</f>
        <v>0</v>
      </c>
      <c r="N52" s="133">
        <f>$L$41*分析のための入力事項!$H$14*基本表!AO11/基本表!$AO$41</f>
        <v>0</v>
      </c>
      <c r="P52" s="131">
        <f>N52*分析に必要なデータ等!F11</f>
        <v>0</v>
      </c>
      <c r="R52" s="133">
        <f>$P$41*分析のための入力事項!$H$14*基本表!AO11/基本表!$AO$41</f>
        <v>0</v>
      </c>
      <c r="T52" s="131">
        <f>R52*分析に必要なデータ等!F11</f>
        <v>0</v>
      </c>
      <c r="V52" s="133">
        <f>$T$41*分析のための入力事項!$H$14*基本表!AO11/基本表!$AO$41</f>
        <v>0</v>
      </c>
      <c r="X52" s="131">
        <f>V52*分析に必要なデータ等!F11</f>
        <v>0</v>
      </c>
    </row>
    <row r="53" spans="5:24" x14ac:dyDescent="0.15">
      <c r="E53" s="12" t="s">
        <v>411</v>
      </c>
      <c r="F53" s="139">
        <v>0</v>
      </c>
      <c r="J53" s="133">
        <f>($D$41+$H$41)*分析のための入力事項!$H$14*基本表!AO12/基本表!$AO$41</f>
        <v>0</v>
      </c>
      <c r="L53" s="131">
        <f>J53*分析に必要なデータ等!F12</f>
        <v>0</v>
      </c>
      <c r="N53" s="133">
        <f>$L$41*分析のための入力事項!$H$14*基本表!AO12/基本表!$AO$41</f>
        <v>0</v>
      </c>
      <c r="P53" s="131">
        <f>N53*分析に必要なデータ等!F12</f>
        <v>0</v>
      </c>
      <c r="R53" s="133">
        <f>$P$41*分析のための入力事項!$H$14*基本表!AO12/基本表!$AO$41</f>
        <v>0</v>
      </c>
      <c r="T53" s="131">
        <f>R53*分析に必要なデータ等!F12</f>
        <v>0</v>
      </c>
      <c r="V53" s="133">
        <f>$T$41*分析のための入力事項!$H$14*基本表!AO12/基本表!$AO$41</f>
        <v>0</v>
      </c>
      <c r="X53" s="131">
        <f>V53*分析に必要なデータ等!F12</f>
        <v>0</v>
      </c>
    </row>
    <row r="54" spans="5:24" x14ac:dyDescent="0.15">
      <c r="E54" s="12" t="s">
        <v>413</v>
      </c>
      <c r="F54" s="139">
        <v>0</v>
      </c>
      <c r="J54" s="133">
        <f>($D$41+$H$41)*分析のための入力事項!$H$14*基本表!AO13/基本表!$AO$41</f>
        <v>0</v>
      </c>
      <c r="L54" s="131">
        <f>J54*分析に必要なデータ等!F13</f>
        <v>0</v>
      </c>
      <c r="N54" s="133">
        <f>$L$41*分析のための入力事項!$H$14*基本表!AO13/基本表!$AO$41</f>
        <v>0</v>
      </c>
      <c r="P54" s="131">
        <f>N54*分析に必要なデータ等!F13</f>
        <v>0</v>
      </c>
      <c r="R54" s="133">
        <f>$P$41*分析のための入力事項!$H$14*基本表!AO13/基本表!$AO$41</f>
        <v>0</v>
      </c>
      <c r="T54" s="131">
        <f>R54*分析に必要なデータ等!F13</f>
        <v>0</v>
      </c>
      <c r="V54" s="133">
        <f>$T$41*分析のための入力事項!$H$14*基本表!AO13/基本表!$AO$41</f>
        <v>0</v>
      </c>
      <c r="X54" s="131">
        <f>V54*分析に必要なデータ等!F13</f>
        <v>0</v>
      </c>
    </row>
    <row r="55" spans="5:24" x14ac:dyDescent="0.15">
      <c r="E55" s="12" t="s">
        <v>415</v>
      </c>
      <c r="F55" s="139">
        <v>0</v>
      </c>
      <c r="J55" s="133">
        <f>($D$41+$H$41)*分析のための入力事項!$H$14*基本表!AO14/基本表!$AO$41</f>
        <v>0</v>
      </c>
      <c r="L55" s="131">
        <f>J55*分析に必要なデータ等!F14</f>
        <v>0</v>
      </c>
      <c r="N55" s="133">
        <f>$L$41*分析のための入力事項!$H$14*基本表!AO14/基本表!$AO$41</f>
        <v>0</v>
      </c>
      <c r="P55" s="131">
        <f>N55*分析に必要なデータ等!F14</f>
        <v>0</v>
      </c>
      <c r="R55" s="133">
        <f>$P$41*分析のための入力事項!$H$14*基本表!AO14/基本表!$AO$41</f>
        <v>0</v>
      </c>
      <c r="T55" s="131">
        <f>R55*分析に必要なデータ等!F14</f>
        <v>0</v>
      </c>
      <c r="V55" s="133">
        <f>$T$41*分析のための入力事項!$H$14*基本表!AO14/基本表!$AO$41</f>
        <v>0</v>
      </c>
      <c r="X55" s="131">
        <f>V55*分析に必要なデータ等!F14</f>
        <v>0</v>
      </c>
    </row>
    <row r="56" spans="5:24" x14ac:dyDescent="0.15">
      <c r="E56" s="12" t="s">
        <v>417</v>
      </c>
      <c r="F56" s="139">
        <v>0</v>
      </c>
      <c r="J56" s="133">
        <f>($D$41+$H$41)*分析のための入力事項!$H$14*基本表!AO15/基本表!$AO$41</f>
        <v>0</v>
      </c>
      <c r="L56" s="131">
        <f>J56*分析に必要なデータ等!F15</f>
        <v>0</v>
      </c>
      <c r="N56" s="133">
        <f>$L$41*分析のための入力事項!$H$14*基本表!AO15/基本表!$AO$41</f>
        <v>0</v>
      </c>
      <c r="P56" s="131">
        <f>N56*分析に必要なデータ等!F15</f>
        <v>0</v>
      </c>
      <c r="R56" s="133">
        <f>$P$41*分析のための入力事項!$H$14*基本表!AO15/基本表!$AO$41</f>
        <v>0</v>
      </c>
      <c r="T56" s="131">
        <f>R56*分析に必要なデータ等!F15</f>
        <v>0</v>
      </c>
      <c r="V56" s="133">
        <f>$T$41*分析のための入力事項!$H$14*基本表!AO15/基本表!$AO$41</f>
        <v>0</v>
      </c>
      <c r="X56" s="131">
        <f>V56*分析に必要なデータ等!F15</f>
        <v>0</v>
      </c>
    </row>
    <row r="57" spans="5:24" x14ac:dyDescent="0.15">
      <c r="E57" s="12" t="s">
        <v>223</v>
      </c>
      <c r="F57" s="139">
        <v>0</v>
      </c>
      <c r="J57" s="133">
        <f>($D$41+$H$41)*分析のための入力事項!$H$14*基本表!AO16/基本表!$AO$41</f>
        <v>0</v>
      </c>
      <c r="L57" s="131">
        <f>J57*分析に必要なデータ等!F16</f>
        <v>0</v>
      </c>
      <c r="N57" s="133">
        <f>$L$41*分析のための入力事項!$H$14*基本表!AO16/基本表!$AO$41</f>
        <v>0</v>
      </c>
      <c r="P57" s="131">
        <f>N57*分析に必要なデータ等!F16</f>
        <v>0</v>
      </c>
      <c r="R57" s="133">
        <f>$P$41*分析のための入力事項!$H$14*基本表!AO16/基本表!$AO$41</f>
        <v>0</v>
      </c>
      <c r="T57" s="131">
        <f>R57*分析に必要なデータ等!F16</f>
        <v>0</v>
      </c>
      <c r="V57" s="133">
        <f>$T$41*分析のための入力事項!$H$14*基本表!AO16/基本表!$AO$41</f>
        <v>0</v>
      </c>
      <c r="X57" s="131">
        <f>V57*分析に必要なデータ等!F16</f>
        <v>0</v>
      </c>
    </row>
    <row r="58" spans="5:24" x14ac:dyDescent="0.15">
      <c r="E58" s="12" t="s">
        <v>224</v>
      </c>
      <c r="F58" s="139">
        <v>0</v>
      </c>
      <c r="J58" s="133">
        <f>($D$41+$H$41)*分析のための入力事項!$H$14*基本表!AO17/基本表!$AO$41</f>
        <v>0</v>
      </c>
      <c r="L58" s="137">
        <f>J58*分析に必要なデータ等!F17</f>
        <v>0</v>
      </c>
      <c r="N58" s="133">
        <f>$L$41*分析のための入力事項!$H$14*基本表!AO17/基本表!$AO$41</f>
        <v>0</v>
      </c>
      <c r="P58" s="137">
        <f>N58*分析に必要なデータ等!F17</f>
        <v>0</v>
      </c>
      <c r="R58" s="133">
        <f>$P$41*分析のための入力事項!$H$14*基本表!AO17/基本表!$AO$41</f>
        <v>0</v>
      </c>
      <c r="T58" s="131">
        <f>R58*分析に必要なデータ等!F17</f>
        <v>0</v>
      </c>
      <c r="V58" s="133">
        <f>$T$41*分析のための入力事項!$H$14*基本表!AO17/基本表!$AO$41</f>
        <v>0</v>
      </c>
      <c r="X58" s="131">
        <f>V58*分析に必要なデータ等!F17</f>
        <v>0</v>
      </c>
    </row>
    <row r="59" spans="5:24" x14ac:dyDescent="0.15">
      <c r="E59" s="12" t="s">
        <v>225</v>
      </c>
      <c r="F59" s="139">
        <v>0</v>
      </c>
      <c r="J59" s="133">
        <f>($D$41+$H$41)*分析のための入力事項!$H$14*基本表!AO18/基本表!$AO$41</f>
        <v>0</v>
      </c>
      <c r="L59" s="137">
        <f>J59*分析に必要なデータ等!F18</f>
        <v>0</v>
      </c>
      <c r="N59" s="133">
        <f>$L$41*分析のための入力事項!$H$14*基本表!AO18/基本表!$AO$41</f>
        <v>0</v>
      </c>
      <c r="P59" s="137">
        <f>N59*分析に必要なデータ等!F18</f>
        <v>0</v>
      </c>
      <c r="R59" s="133">
        <f>$P$41*分析のための入力事項!$H$14*基本表!AO18/基本表!$AO$41</f>
        <v>0</v>
      </c>
      <c r="T59" s="131">
        <f>R59*分析に必要なデータ等!F18</f>
        <v>0</v>
      </c>
      <c r="V59" s="133">
        <f>$T$41*分析のための入力事項!$H$14*基本表!AO18/基本表!$AO$41</f>
        <v>0</v>
      </c>
      <c r="X59" s="131">
        <f>V59*分析に必要なデータ等!F18</f>
        <v>0</v>
      </c>
    </row>
    <row r="60" spans="5:24" x14ac:dyDescent="0.15">
      <c r="E60" s="12" t="s">
        <v>226</v>
      </c>
      <c r="F60" s="139">
        <v>0</v>
      </c>
      <c r="J60" s="133">
        <f>($D$41+$H$41)*分析のための入力事項!$H$14*基本表!AO19/基本表!$AO$41</f>
        <v>0</v>
      </c>
      <c r="L60" s="131">
        <f>J60*分析に必要なデータ等!F19</f>
        <v>0</v>
      </c>
      <c r="N60" s="133">
        <f>$L$41*分析のための入力事項!$H$14*基本表!AO19/基本表!$AO$41</f>
        <v>0</v>
      </c>
      <c r="P60" s="131">
        <f>N60*分析に必要なデータ等!F19</f>
        <v>0</v>
      </c>
      <c r="R60" s="133">
        <f>$P$41*分析のための入力事項!$H$14*基本表!AO19/基本表!$AO$41</f>
        <v>0</v>
      </c>
      <c r="T60" s="131">
        <f>R60*分析に必要なデータ等!F19</f>
        <v>0</v>
      </c>
      <c r="V60" s="133">
        <f>$T$41*分析のための入力事項!$H$14*基本表!AO19/基本表!$AO$41</f>
        <v>0</v>
      </c>
      <c r="X60" s="131">
        <f>V60*分析に必要なデータ等!F19</f>
        <v>0</v>
      </c>
    </row>
    <row r="61" spans="5:24" x14ac:dyDescent="0.15">
      <c r="E61" s="12" t="s">
        <v>423</v>
      </c>
      <c r="F61" s="139">
        <v>0</v>
      </c>
      <c r="J61" s="133">
        <f>($D$41+$H$41)*分析のための入力事項!$H$14*基本表!AO20/基本表!$AO$41</f>
        <v>0</v>
      </c>
      <c r="L61" s="131">
        <f>J61*分析に必要なデータ等!F20</f>
        <v>0</v>
      </c>
      <c r="N61" s="133">
        <f>$L$41*分析のための入力事項!$H$14*基本表!AO20/基本表!$AO$41</f>
        <v>0</v>
      </c>
      <c r="P61" s="131">
        <f>N61*分析に必要なデータ等!F20</f>
        <v>0</v>
      </c>
      <c r="R61" s="133">
        <f>$P$41*分析のための入力事項!$H$14*基本表!AO20/基本表!$AO$41</f>
        <v>0</v>
      </c>
      <c r="T61" s="131">
        <f>R61*分析に必要なデータ等!F20</f>
        <v>0</v>
      </c>
      <c r="V61" s="133">
        <f>$T$41*分析のための入力事項!$H$14*基本表!AO20/基本表!$AO$41</f>
        <v>0</v>
      </c>
      <c r="X61" s="131">
        <f>V61*分析に必要なデータ等!F20</f>
        <v>0</v>
      </c>
    </row>
    <row r="62" spans="5:24" x14ac:dyDescent="0.15">
      <c r="E62" s="12" t="s">
        <v>425</v>
      </c>
      <c r="F62" s="139">
        <v>0</v>
      </c>
      <c r="J62" s="133">
        <f>($D$41+$H$41)*分析のための入力事項!$H$14*基本表!AO21/基本表!$AO$41</f>
        <v>0</v>
      </c>
      <c r="L62" s="131">
        <f>J62*分析に必要なデータ等!F21</f>
        <v>0</v>
      </c>
      <c r="N62" s="133">
        <f>$L$41*分析のための入力事項!$H$14*基本表!AO21/基本表!$AO$41</f>
        <v>0</v>
      </c>
      <c r="P62" s="131">
        <f>N62*分析に必要なデータ等!F21</f>
        <v>0</v>
      </c>
      <c r="R62" s="133">
        <f>$P$41*分析のための入力事項!$H$14*基本表!AO21/基本表!$AO$41</f>
        <v>0</v>
      </c>
      <c r="T62" s="131">
        <f>R62*分析に必要なデータ等!F21</f>
        <v>0</v>
      </c>
      <c r="V62" s="133">
        <f>$T$41*分析のための入力事項!$H$14*基本表!AO21/基本表!$AO$41</f>
        <v>0</v>
      </c>
      <c r="X62" s="131">
        <f>V62*分析に必要なデータ等!F21</f>
        <v>0</v>
      </c>
    </row>
    <row r="63" spans="5:24" x14ac:dyDescent="0.15">
      <c r="E63" s="12" t="s">
        <v>427</v>
      </c>
      <c r="F63" s="139">
        <v>0</v>
      </c>
      <c r="J63" s="133">
        <f>($D$41+$H$41)*分析のための入力事項!$H$14*基本表!AO22/基本表!$AO$41</f>
        <v>0</v>
      </c>
      <c r="L63" s="131">
        <f>J63*分析に必要なデータ等!F22</f>
        <v>0</v>
      </c>
      <c r="N63" s="133">
        <f>$L$41*分析のための入力事項!$H$14*基本表!AO22/基本表!$AO$41</f>
        <v>0</v>
      </c>
      <c r="P63" s="131">
        <f>N63*分析に必要なデータ等!F22</f>
        <v>0</v>
      </c>
      <c r="R63" s="133">
        <f>$P$41*分析のための入力事項!$H$14*基本表!AO22/基本表!$AO$41</f>
        <v>0</v>
      </c>
      <c r="T63" s="131">
        <f>R63*分析に必要なデータ等!F22</f>
        <v>0</v>
      </c>
      <c r="V63" s="133">
        <f>$T$41*分析のための入力事項!$H$14*基本表!AO22/基本表!$AO$41</f>
        <v>0</v>
      </c>
      <c r="X63" s="131">
        <f>V63*分析に必要なデータ等!F22</f>
        <v>0</v>
      </c>
    </row>
    <row r="64" spans="5:24" x14ac:dyDescent="0.15">
      <c r="E64" s="12" t="s">
        <v>429</v>
      </c>
      <c r="F64" s="139">
        <v>0</v>
      </c>
      <c r="J64" s="133">
        <f>($D$41+$H$41)*分析のための入力事項!$H$14*基本表!AO23/基本表!$AO$41</f>
        <v>0</v>
      </c>
      <c r="L64" s="131">
        <f>J64*分析に必要なデータ等!F23</f>
        <v>0</v>
      </c>
      <c r="N64" s="133">
        <f>$L$41*分析のための入力事項!$H$14*基本表!AO23/基本表!$AO$41</f>
        <v>0</v>
      </c>
      <c r="P64" s="131">
        <f>N64*分析に必要なデータ等!F23</f>
        <v>0</v>
      </c>
      <c r="R64" s="133">
        <f>$P$41*分析のための入力事項!$H$14*基本表!AO23/基本表!$AO$41</f>
        <v>0</v>
      </c>
      <c r="T64" s="131">
        <f>R64*分析に必要なデータ等!F23</f>
        <v>0</v>
      </c>
      <c r="V64" s="133">
        <f>$T$41*分析のための入力事項!$H$14*基本表!AO23/基本表!$AO$41</f>
        <v>0</v>
      </c>
      <c r="X64" s="131">
        <f>V64*分析に必要なデータ等!F23</f>
        <v>0</v>
      </c>
    </row>
    <row r="65" spans="5:24" x14ac:dyDescent="0.15">
      <c r="E65" s="12" t="s">
        <v>430</v>
      </c>
      <c r="F65" s="139">
        <v>0</v>
      </c>
      <c r="J65" s="133">
        <f>($D$41+$H$41)*分析のための入力事項!$H$14*基本表!AO24/基本表!$AO$41</f>
        <v>0</v>
      </c>
      <c r="L65" s="131">
        <f>J65*分析に必要なデータ等!F24</f>
        <v>0</v>
      </c>
      <c r="N65" s="133">
        <f>$L$41*分析のための入力事項!$H$14*基本表!AO24/基本表!$AO$41</f>
        <v>0</v>
      </c>
      <c r="P65" s="131">
        <f>N65*分析に必要なデータ等!F24</f>
        <v>0</v>
      </c>
      <c r="R65" s="133">
        <f>$P$41*分析のための入力事項!$H$14*基本表!AO24/基本表!$AO$41</f>
        <v>0</v>
      </c>
      <c r="T65" s="131">
        <f>R65*分析に必要なデータ等!F24</f>
        <v>0</v>
      </c>
      <c r="V65" s="133">
        <f>$T$41*分析のための入力事項!$H$14*基本表!AO24/基本表!$AO$41</f>
        <v>0</v>
      </c>
      <c r="X65" s="131">
        <f>V65*分析に必要なデータ等!F24</f>
        <v>0</v>
      </c>
    </row>
    <row r="66" spans="5:24" x14ac:dyDescent="0.15">
      <c r="E66" s="12" t="s">
        <v>432</v>
      </c>
      <c r="F66" s="139">
        <v>0</v>
      </c>
      <c r="J66" s="133">
        <f>($D$41+$H$41)*分析のための入力事項!$H$14*基本表!AO25/基本表!$AO$41</f>
        <v>0</v>
      </c>
      <c r="L66" s="131">
        <f>J66*分析に必要なデータ等!F25</f>
        <v>0</v>
      </c>
      <c r="N66" s="133">
        <f>$L$41*分析のための入力事項!$H$14*基本表!AO25/基本表!$AO$41</f>
        <v>0</v>
      </c>
      <c r="P66" s="131">
        <f>N66*分析に必要なデータ等!F25</f>
        <v>0</v>
      </c>
      <c r="R66" s="133">
        <f>$P$41*分析のための入力事項!$H$14*基本表!AO25/基本表!$AO$41</f>
        <v>0</v>
      </c>
      <c r="T66" s="131">
        <f>R66*分析に必要なデータ等!F25</f>
        <v>0</v>
      </c>
      <c r="V66" s="133">
        <f>$T$41*分析のための入力事項!$H$14*基本表!AO25/基本表!$AO$41</f>
        <v>0</v>
      </c>
      <c r="X66" s="131">
        <f>V66*分析に必要なデータ等!F25</f>
        <v>0</v>
      </c>
    </row>
    <row r="67" spans="5:24" x14ac:dyDescent="0.15">
      <c r="E67" s="12" t="s">
        <v>227</v>
      </c>
      <c r="F67" s="139">
        <v>0</v>
      </c>
      <c r="J67" s="133">
        <f>($D$41+$H$41)*分析のための入力事項!$H$14*基本表!AO26/基本表!$AO$41</f>
        <v>0</v>
      </c>
      <c r="L67" s="131">
        <f>J67*分析に必要なデータ等!F26</f>
        <v>0</v>
      </c>
      <c r="N67" s="133">
        <f>$L$41*分析のための入力事項!$H$14*基本表!AO26/基本表!$AO$41</f>
        <v>0</v>
      </c>
      <c r="P67" s="131">
        <f>N67*分析に必要なデータ等!F26</f>
        <v>0</v>
      </c>
      <c r="R67" s="133">
        <f>$P$41*分析のための入力事項!$H$14*基本表!AO26/基本表!$AO$41</f>
        <v>0</v>
      </c>
      <c r="T67" s="131">
        <f>R67*分析に必要なデータ等!F26</f>
        <v>0</v>
      </c>
      <c r="V67" s="133">
        <f>$T$41*分析のための入力事項!$H$14*基本表!AO26/基本表!$AO$41</f>
        <v>0</v>
      </c>
      <c r="X67" s="131">
        <f>V67*分析に必要なデータ等!F26</f>
        <v>0</v>
      </c>
    </row>
    <row r="68" spans="5:24" x14ac:dyDescent="0.15">
      <c r="E68" s="12" t="s">
        <v>228</v>
      </c>
      <c r="F68" s="139">
        <v>0</v>
      </c>
      <c r="J68" s="133">
        <f>($D$41+$H$41)*分析のための入力事項!$H$14*基本表!AO27/基本表!$AO$41</f>
        <v>0</v>
      </c>
      <c r="L68" s="131">
        <f>J68*分析に必要なデータ等!F27</f>
        <v>0</v>
      </c>
      <c r="N68" s="133">
        <f>$L$41*分析のための入力事項!$H$14*基本表!AO27/基本表!$AO$41</f>
        <v>0</v>
      </c>
      <c r="P68" s="131">
        <f>N68*分析に必要なデータ等!F27</f>
        <v>0</v>
      </c>
      <c r="R68" s="133">
        <f>$P$41*分析のための入力事項!$H$14*基本表!AO27/基本表!$AO$41</f>
        <v>0</v>
      </c>
      <c r="T68" s="131">
        <f>R68*分析に必要なデータ等!F27</f>
        <v>0</v>
      </c>
      <c r="V68" s="133">
        <f>$T$41*分析のための入力事項!$H$14*基本表!AO27/基本表!$AO$41</f>
        <v>0</v>
      </c>
      <c r="X68" s="131">
        <f>V68*分析に必要なデータ等!F27</f>
        <v>0</v>
      </c>
    </row>
    <row r="69" spans="5:24" x14ac:dyDescent="0.15">
      <c r="E69" s="12" t="s">
        <v>435</v>
      </c>
      <c r="F69" s="139">
        <v>0</v>
      </c>
      <c r="J69" s="133">
        <f>($D$41+$H$41)*分析のための入力事項!$H$14*基本表!AO28/基本表!$AO$41</f>
        <v>0</v>
      </c>
      <c r="L69" s="131">
        <f>J69*分析に必要なデータ等!F28</f>
        <v>0</v>
      </c>
      <c r="N69" s="133">
        <f>$L$41*分析のための入力事項!$H$14*基本表!AO28/基本表!$AO$41</f>
        <v>0</v>
      </c>
      <c r="P69" s="131">
        <f>N69*分析に必要なデータ等!F28</f>
        <v>0</v>
      </c>
      <c r="R69" s="133">
        <f>$P$41*分析のための入力事項!$H$14*基本表!AO28/基本表!$AO$41</f>
        <v>0</v>
      </c>
      <c r="T69" s="131">
        <f>R69*分析に必要なデータ等!F28</f>
        <v>0</v>
      </c>
      <c r="V69" s="133">
        <f>$T$41*分析のための入力事項!$H$14*基本表!AO28/基本表!$AO$41</f>
        <v>0</v>
      </c>
      <c r="X69" s="131">
        <f>V69*分析に必要なデータ等!F28</f>
        <v>0</v>
      </c>
    </row>
    <row r="70" spans="5:24" x14ac:dyDescent="0.15">
      <c r="E70" s="12" t="s">
        <v>437</v>
      </c>
      <c r="F70" s="139">
        <v>0</v>
      </c>
      <c r="J70" s="133">
        <f>($D$41+$H$41)*分析のための入力事項!$H$14*基本表!AO29/基本表!$AO$41</f>
        <v>0</v>
      </c>
      <c r="L70" s="131">
        <f>J70*分析に必要なデータ等!F29</f>
        <v>0</v>
      </c>
      <c r="N70" s="133">
        <f>$L$41*分析のための入力事項!$H$14*基本表!AO29/基本表!$AO$41</f>
        <v>0</v>
      </c>
      <c r="P70" s="131">
        <f>N70*分析に必要なデータ等!F29</f>
        <v>0</v>
      </c>
      <c r="R70" s="133">
        <f>$P$41*分析のための入力事項!$H$14*基本表!AO29/基本表!$AO$41</f>
        <v>0</v>
      </c>
      <c r="T70" s="131">
        <f>R70*分析に必要なデータ等!F29</f>
        <v>0</v>
      </c>
      <c r="V70" s="133">
        <f>$T$41*分析のための入力事項!$H$14*基本表!AO29/基本表!$AO$41</f>
        <v>0</v>
      </c>
      <c r="X70" s="131">
        <f>V70*分析に必要なデータ等!F29</f>
        <v>0</v>
      </c>
    </row>
    <row r="71" spans="5:24" x14ac:dyDescent="0.15">
      <c r="E71" s="12" t="s">
        <v>439</v>
      </c>
      <c r="F71" s="139">
        <v>0</v>
      </c>
      <c r="J71" s="133">
        <f>($D$41+$H$41)*分析のための入力事項!$H$14*基本表!AO30/基本表!$AO$41</f>
        <v>0</v>
      </c>
      <c r="K71" s="12" t="s">
        <v>288</v>
      </c>
      <c r="L71" s="131">
        <f>J71*分析に必要なデータ等!F30</f>
        <v>0</v>
      </c>
      <c r="N71" s="133">
        <f>$L$41*分析のための入力事項!$H$14*基本表!AO30/基本表!$AO$41</f>
        <v>0</v>
      </c>
      <c r="P71" s="131">
        <f>N71*分析に必要なデータ等!F30</f>
        <v>0</v>
      </c>
      <c r="R71" s="133">
        <f>$P$41*分析のための入力事項!$H$14*基本表!AO30/基本表!$AO$41</f>
        <v>0</v>
      </c>
      <c r="T71" s="131">
        <f>R71*分析に必要なデータ等!F30</f>
        <v>0</v>
      </c>
      <c r="V71" s="133">
        <f>$T$41*分析のための入力事項!$H$14*基本表!AO30/基本表!$AO$41</f>
        <v>0</v>
      </c>
      <c r="X71" s="131">
        <f>V71*分析に必要なデータ等!F30</f>
        <v>0</v>
      </c>
    </row>
    <row r="72" spans="5:24" x14ac:dyDescent="0.15">
      <c r="E72" s="12" t="s">
        <v>441</v>
      </c>
      <c r="F72" s="140">
        <v>0</v>
      </c>
      <c r="J72" s="133">
        <f>($D$41+$H$41)*分析のための入力事項!$H$14*基本表!AO31/基本表!$AO$41</f>
        <v>0</v>
      </c>
      <c r="L72" s="131">
        <f>J72*分析に必要なデータ等!F31</f>
        <v>0</v>
      </c>
      <c r="N72" s="133">
        <f>$L$41*分析のための入力事項!$H$14*基本表!AO31/基本表!$AO$41</f>
        <v>0</v>
      </c>
      <c r="P72" s="131">
        <f>N72*分析に必要なデータ等!F31</f>
        <v>0</v>
      </c>
      <c r="R72" s="133">
        <f>$P$41*分析のための入力事項!$H$14*基本表!AO31/基本表!$AO$41</f>
        <v>0</v>
      </c>
      <c r="T72" s="131">
        <f>R72*分析に必要なデータ等!F31</f>
        <v>0</v>
      </c>
      <c r="V72" s="133">
        <f>$T$41*分析のための入力事項!$H$14*基本表!AO31/基本表!$AO$41</f>
        <v>0</v>
      </c>
      <c r="X72" s="131">
        <f>V72*分析に必要なデータ等!F31</f>
        <v>0</v>
      </c>
    </row>
    <row r="73" spans="5:24" x14ac:dyDescent="0.15">
      <c r="E73" s="12" t="s">
        <v>229</v>
      </c>
      <c r="F73" s="140">
        <v>0</v>
      </c>
      <c r="J73" s="133">
        <f>($D$41+$H$41)*分析のための入力事項!$H$14*基本表!AO32/基本表!$AO$41</f>
        <v>0</v>
      </c>
      <c r="L73" s="131">
        <f>J73*分析に必要なデータ等!F32</f>
        <v>0</v>
      </c>
      <c r="N73" s="133">
        <f>$L$41*分析のための入力事項!$H$14*基本表!AO32/基本表!$AO$41</f>
        <v>0</v>
      </c>
      <c r="P73" s="131">
        <f>N73*分析に必要なデータ等!F32</f>
        <v>0</v>
      </c>
      <c r="R73" s="133">
        <f>$P$41*分析のための入力事項!$H$14*基本表!AO32/基本表!$AO$41</f>
        <v>0</v>
      </c>
      <c r="T73" s="131">
        <f>R73*分析に必要なデータ等!F32</f>
        <v>0</v>
      </c>
      <c r="V73" s="133">
        <f>$T$41*分析のための入力事項!$H$14*基本表!AO32/基本表!$AO$41</f>
        <v>0</v>
      </c>
      <c r="X73" s="131">
        <f>V73*分析に必要なデータ等!F32</f>
        <v>0</v>
      </c>
    </row>
    <row r="74" spans="5:24" x14ac:dyDescent="0.15">
      <c r="E74" s="12" t="s">
        <v>444</v>
      </c>
      <c r="F74" s="140">
        <v>0</v>
      </c>
      <c r="J74" s="133">
        <f>($D$41+$H$41)*分析のための入力事項!$H$14*基本表!AO33/基本表!$AO$41</f>
        <v>0</v>
      </c>
      <c r="L74" s="131">
        <f>J74*分析に必要なデータ等!F33</f>
        <v>0</v>
      </c>
      <c r="N74" s="133">
        <f>$L$41*分析のための入力事項!$H$14*基本表!AO33/基本表!$AO$41</f>
        <v>0</v>
      </c>
      <c r="P74" s="131">
        <f>N74*分析に必要なデータ等!F33</f>
        <v>0</v>
      </c>
      <c r="R74" s="133">
        <f>$P$41*分析のための入力事項!$H$14*基本表!AO33/基本表!$AO$41</f>
        <v>0</v>
      </c>
      <c r="T74" s="131">
        <f>R74*分析に必要なデータ等!F33</f>
        <v>0</v>
      </c>
      <c r="V74" s="133">
        <f>$T$41*分析のための入力事項!$H$14*基本表!AO33/基本表!$AO$41</f>
        <v>0</v>
      </c>
      <c r="X74" s="131">
        <f>V74*分析に必要なデータ等!F33</f>
        <v>0</v>
      </c>
    </row>
    <row r="75" spans="5:24" x14ac:dyDescent="0.15">
      <c r="E75" s="12" t="s">
        <v>446</v>
      </c>
      <c r="F75" s="140">
        <v>0</v>
      </c>
      <c r="J75" s="133">
        <f>($D$41+$H$41)*分析のための入力事項!$H$14*基本表!AO34/基本表!$AO$41</f>
        <v>0</v>
      </c>
      <c r="L75" s="131">
        <f>J75*分析に必要なデータ等!F34</f>
        <v>0</v>
      </c>
      <c r="N75" s="133">
        <f>$L$41*分析のための入力事項!$H$14*基本表!AO34/基本表!$AO$41</f>
        <v>0</v>
      </c>
      <c r="P75" s="131">
        <f>N75*分析に必要なデータ等!F34</f>
        <v>0</v>
      </c>
      <c r="R75" s="133">
        <f>$P$41*分析のための入力事項!$H$14*基本表!AO34/基本表!$AO$41</f>
        <v>0</v>
      </c>
      <c r="T75" s="131">
        <f>R75*分析に必要なデータ等!F34</f>
        <v>0</v>
      </c>
      <c r="V75" s="133">
        <f>$T$41*分析のための入力事項!$H$14*基本表!AO34/基本表!$AO$41</f>
        <v>0</v>
      </c>
      <c r="X75" s="131">
        <f>V75*分析に必要なデータ等!F34</f>
        <v>0</v>
      </c>
    </row>
    <row r="76" spans="5:24" x14ac:dyDescent="0.15">
      <c r="E76" s="12" t="s">
        <v>230</v>
      </c>
      <c r="F76" s="140">
        <v>0</v>
      </c>
      <c r="J76" s="133">
        <f>($D$41+$H$41)*分析のための入力事項!$H$14*基本表!AO35/基本表!$AO$41</f>
        <v>0</v>
      </c>
      <c r="L76" s="131">
        <f>J76*分析に必要なデータ等!F35</f>
        <v>0</v>
      </c>
      <c r="N76" s="133">
        <f>$L$41*分析のための入力事項!$H$14*基本表!AO35/基本表!$AO$41</f>
        <v>0</v>
      </c>
      <c r="P76" s="131">
        <f>N76*分析に必要なデータ等!F35</f>
        <v>0</v>
      </c>
      <c r="R76" s="133">
        <f>$P$41*分析のための入力事項!$H$14*基本表!AO35/基本表!$AO$41</f>
        <v>0</v>
      </c>
      <c r="T76" s="131">
        <f>R76*分析に必要なデータ等!F35</f>
        <v>0</v>
      </c>
      <c r="V76" s="133">
        <f>$T$41*分析のための入力事項!$H$14*基本表!AO35/基本表!$AO$41</f>
        <v>0</v>
      </c>
      <c r="X76" s="131">
        <f>V76*分析に必要なデータ等!F35</f>
        <v>0</v>
      </c>
    </row>
    <row r="77" spans="5:24" x14ac:dyDescent="0.15">
      <c r="E77" s="12" t="s">
        <v>449</v>
      </c>
      <c r="F77" s="140">
        <v>0</v>
      </c>
      <c r="J77" s="133">
        <f>($D$41+$H$41)*分析のための入力事項!$H$14*基本表!AO36/基本表!$AO$41</f>
        <v>0</v>
      </c>
      <c r="L77" s="131">
        <f>J77*分析に必要なデータ等!F36</f>
        <v>0</v>
      </c>
      <c r="N77" s="133">
        <f>$L$41*分析のための入力事項!$H$14*基本表!AO36/基本表!$AO$41</f>
        <v>0</v>
      </c>
      <c r="P77" s="131">
        <f>N77*分析に必要なデータ等!F36</f>
        <v>0</v>
      </c>
      <c r="R77" s="133">
        <f>$P$41*分析のための入力事項!$H$14*基本表!AO36/基本表!$AO$41</f>
        <v>0</v>
      </c>
      <c r="T77" s="131">
        <f>R77*分析に必要なデータ等!F36</f>
        <v>0</v>
      </c>
      <c r="V77" s="133">
        <f>$T$41*分析のための入力事項!$H$14*基本表!AO36/基本表!$AO$41</f>
        <v>0</v>
      </c>
      <c r="X77" s="131">
        <f>V77*分析に必要なデータ等!F36</f>
        <v>0</v>
      </c>
    </row>
    <row r="78" spans="5:24" x14ac:dyDescent="0.15">
      <c r="E78" s="12" t="s">
        <v>231</v>
      </c>
      <c r="F78" s="140">
        <v>0</v>
      </c>
      <c r="J78" s="133">
        <f>($D$41+$H$41)*分析のための入力事項!$H$14*基本表!AO37/基本表!$AO$41</f>
        <v>0</v>
      </c>
      <c r="L78" s="131">
        <f>J78*分析に必要なデータ等!F37</f>
        <v>0</v>
      </c>
      <c r="N78" s="133">
        <f>$L$41*分析のための入力事項!$H$14*基本表!AO37/基本表!$AO$41</f>
        <v>0</v>
      </c>
      <c r="P78" s="131">
        <f>N78*分析に必要なデータ等!F37</f>
        <v>0</v>
      </c>
      <c r="R78" s="133">
        <f>$P$41*分析のための入力事項!$H$14*基本表!AO37/基本表!$AO$41</f>
        <v>0</v>
      </c>
      <c r="T78" s="131">
        <f>R78*分析に必要なデータ等!F37</f>
        <v>0</v>
      </c>
      <c r="V78" s="133">
        <f>$T$41*分析のための入力事項!$H$14*基本表!AO37/基本表!$AO$41</f>
        <v>0</v>
      </c>
      <c r="X78" s="131">
        <f>V78*分析に必要なデータ等!F37</f>
        <v>0</v>
      </c>
    </row>
    <row r="79" spans="5:24" x14ac:dyDescent="0.15">
      <c r="E79" s="12" t="s">
        <v>232</v>
      </c>
      <c r="F79" s="140">
        <v>0</v>
      </c>
      <c r="J79" s="133">
        <f>($D$41+$H$41)*分析のための入力事項!$H$14*基本表!AO38/基本表!$AO$41</f>
        <v>0</v>
      </c>
      <c r="L79" s="131">
        <f>J79*分析に必要なデータ等!F38</f>
        <v>0</v>
      </c>
      <c r="N79" s="133">
        <f>$L$41*分析のための入力事項!$H$14*基本表!AO38/基本表!$AO$41</f>
        <v>0</v>
      </c>
      <c r="P79" s="131">
        <f>N79*分析に必要なデータ等!F38</f>
        <v>0</v>
      </c>
      <c r="R79" s="133">
        <f>$P$41*分析のための入力事項!$H$14*基本表!AO38/基本表!$AO$41</f>
        <v>0</v>
      </c>
      <c r="T79" s="131">
        <f>R79*分析に必要なデータ等!F38</f>
        <v>0</v>
      </c>
      <c r="V79" s="133">
        <f>$T$41*分析のための入力事項!$H$14*基本表!AO38/基本表!$AO$41</f>
        <v>0</v>
      </c>
      <c r="X79" s="131">
        <f>V79*分析に必要なデータ等!F38</f>
        <v>0</v>
      </c>
    </row>
    <row r="80" spans="5:24" x14ac:dyDescent="0.15">
      <c r="E80" s="12" t="s">
        <v>453</v>
      </c>
      <c r="F80" s="140">
        <v>0</v>
      </c>
      <c r="J80" s="133">
        <f>($D$41+$H$41)*分析のための入力事項!$H$14*基本表!AO39/基本表!$AO$41</f>
        <v>0</v>
      </c>
      <c r="L80" s="131">
        <f>J80*分析に必要なデータ等!F39</f>
        <v>0</v>
      </c>
      <c r="N80" s="133">
        <f>$L$41*分析のための入力事項!$H$14*基本表!AO39/基本表!$AO$41</f>
        <v>0</v>
      </c>
      <c r="P80" s="131">
        <f>N80*分析に必要なデータ等!F39</f>
        <v>0</v>
      </c>
      <c r="R80" s="133">
        <f>$P$41*分析のための入力事項!$H$14*基本表!AO39/基本表!$AO$41</f>
        <v>0</v>
      </c>
      <c r="T80" s="131">
        <f>R80*分析に必要なデータ等!F39</f>
        <v>0</v>
      </c>
      <c r="V80" s="133">
        <f>$T$41*分析のための入力事項!$H$14*基本表!AO39/基本表!$AO$41</f>
        <v>0</v>
      </c>
      <c r="X80" s="131">
        <f>V80*分析に必要なデータ等!F39</f>
        <v>0</v>
      </c>
    </row>
    <row r="81" spans="2:24" x14ac:dyDescent="0.15">
      <c r="E81" s="12" t="s">
        <v>454</v>
      </c>
      <c r="F81" s="140">
        <v>0</v>
      </c>
      <c r="J81" s="133">
        <f>($D$41+$H$41)*分析のための入力事項!$H$14*基本表!AO40/基本表!$AO$41</f>
        <v>0</v>
      </c>
      <c r="L81" s="131">
        <f>J81*分析に必要なデータ等!F40</f>
        <v>0</v>
      </c>
      <c r="N81" s="133">
        <f>$L$41*分析のための入力事項!$H$14*基本表!AO40/基本表!$AO$41</f>
        <v>0</v>
      </c>
      <c r="P81" s="131">
        <f>N81*分析に必要なデータ等!F40</f>
        <v>0</v>
      </c>
      <c r="R81" s="133">
        <f>$P$41*分析のための入力事項!$H$14*基本表!AO40/基本表!$AO$41</f>
        <v>0</v>
      </c>
      <c r="T81" s="131">
        <f>R81*分析に必要なデータ等!F40</f>
        <v>0</v>
      </c>
      <c r="V81" s="133">
        <f>$T$41*分析のための入力事項!$H$14*基本表!AO40/基本表!$AO$41</f>
        <v>0</v>
      </c>
      <c r="X81" s="131">
        <f>V81*分析に必要なデータ等!F40</f>
        <v>0</v>
      </c>
    </row>
    <row r="82" spans="2:24" x14ac:dyDescent="0.15">
      <c r="F82" s="134">
        <f>SUM(F45:F81)</f>
        <v>0</v>
      </c>
      <c r="J82" s="134">
        <f>SUM(J45:J81)</f>
        <v>0</v>
      </c>
      <c r="L82" s="134">
        <f>SUM(L45:L81)</f>
        <v>0</v>
      </c>
      <c r="N82" s="134">
        <f>SUM(N45:N81)</f>
        <v>0</v>
      </c>
      <c r="P82" s="134">
        <f>SUM(P45:P81)</f>
        <v>0</v>
      </c>
      <c r="R82" s="134">
        <f>SUM(R45:R81)</f>
        <v>0</v>
      </c>
      <c r="T82" s="134">
        <f>SUM(T45:T81)</f>
        <v>0</v>
      </c>
      <c r="V82" s="134">
        <f>SUM(V45:V81)</f>
        <v>0</v>
      </c>
      <c r="X82" s="134">
        <f>SUM(X45:X81)</f>
        <v>0</v>
      </c>
    </row>
    <row r="83" spans="2:24" x14ac:dyDescent="0.15">
      <c r="F83" s="134"/>
      <c r="J83" s="134"/>
      <c r="L83" s="134"/>
      <c r="N83" s="134"/>
      <c r="P83" s="134"/>
      <c r="R83" s="134"/>
      <c r="T83" s="134"/>
      <c r="V83" s="134"/>
      <c r="X83" s="134"/>
    </row>
    <row r="84" spans="2:24" x14ac:dyDescent="0.15">
      <c r="F84" s="134"/>
      <c r="J84" s="134"/>
      <c r="L84" s="134"/>
      <c r="N84" s="134"/>
      <c r="P84" s="134"/>
      <c r="R84" s="134"/>
      <c r="T84" s="134"/>
      <c r="V84" s="134"/>
      <c r="X84" s="134"/>
    </row>
    <row r="85" spans="2:24" x14ac:dyDescent="0.15">
      <c r="C85" s="12" t="s">
        <v>289</v>
      </c>
      <c r="D85" s="12" t="s">
        <v>290</v>
      </c>
    </row>
    <row r="86" spans="2:24" x14ac:dyDescent="0.15">
      <c r="B86" s="12" t="s">
        <v>397</v>
      </c>
      <c r="C86" s="133">
        <f>B4-C4</f>
        <v>0</v>
      </c>
      <c r="D86" s="132">
        <f>分析に必要なデータ等!F4*C86</f>
        <v>0</v>
      </c>
    </row>
    <row r="87" spans="2:24" x14ac:dyDescent="0.15">
      <c r="B87" s="12" t="s">
        <v>221</v>
      </c>
      <c r="C87" s="133">
        <f t="shared" ref="C87:C121" si="3">B5-C5</f>
        <v>0</v>
      </c>
      <c r="D87" s="132">
        <f>分析に必要なデータ等!F5*C87</f>
        <v>0</v>
      </c>
    </row>
    <row r="88" spans="2:24" x14ac:dyDescent="0.15">
      <c r="B88" s="12" t="s">
        <v>400</v>
      </c>
      <c r="C88" s="133">
        <f t="shared" si="3"/>
        <v>0</v>
      </c>
      <c r="D88" s="132">
        <f>分析に必要なデータ等!F6*C88</f>
        <v>0</v>
      </c>
    </row>
    <row r="89" spans="2:24" x14ac:dyDescent="0.15">
      <c r="B89" s="12" t="s">
        <v>402</v>
      </c>
      <c r="C89" s="133">
        <f t="shared" si="3"/>
        <v>0</v>
      </c>
      <c r="D89" s="132">
        <f>分析に必要なデータ等!F7*C89</f>
        <v>0</v>
      </c>
    </row>
    <row r="90" spans="2:24" x14ac:dyDescent="0.15">
      <c r="B90" s="12" t="s">
        <v>222</v>
      </c>
      <c r="C90" s="133">
        <f t="shared" si="3"/>
        <v>0</v>
      </c>
      <c r="D90" s="132">
        <f>分析に必要なデータ等!F8*C90</f>
        <v>0</v>
      </c>
    </row>
    <row r="91" spans="2:24" x14ac:dyDescent="0.15">
      <c r="B91" s="12" t="s">
        <v>405</v>
      </c>
      <c r="C91" s="133">
        <f t="shared" si="3"/>
        <v>0</v>
      </c>
      <c r="D91" s="132">
        <f>分析に必要なデータ等!F9*C91</f>
        <v>0</v>
      </c>
    </row>
    <row r="92" spans="2:24" x14ac:dyDescent="0.15">
      <c r="B92" s="12" t="s">
        <v>407</v>
      </c>
      <c r="C92" s="133">
        <f t="shared" si="3"/>
        <v>0</v>
      </c>
      <c r="D92" s="132">
        <f>分析に必要なデータ等!F10*C92</f>
        <v>0</v>
      </c>
    </row>
    <row r="93" spans="2:24" x14ac:dyDescent="0.15">
      <c r="B93" s="12" t="s">
        <v>409</v>
      </c>
      <c r="C93" s="133">
        <f t="shared" si="3"/>
        <v>0</v>
      </c>
      <c r="D93" s="132">
        <f>分析に必要なデータ等!F11*C93</f>
        <v>0</v>
      </c>
    </row>
    <row r="94" spans="2:24" x14ac:dyDescent="0.15">
      <c r="B94" s="12" t="s">
        <v>411</v>
      </c>
      <c r="C94" s="133">
        <f t="shared" si="3"/>
        <v>0</v>
      </c>
      <c r="D94" s="132">
        <f>分析に必要なデータ等!F12*C94</f>
        <v>0</v>
      </c>
    </row>
    <row r="95" spans="2:24" x14ac:dyDescent="0.15">
      <c r="B95" s="12" t="s">
        <v>413</v>
      </c>
      <c r="C95" s="133">
        <f t="shared" si="3"/>
        <v>0</v>
      </c>
      <c r="D95" s="132">
        <f>分析に必要なデータ等!F13*C95</f>
        <v>0</v>
      </c>
    </row>
    <row r="96" spans="2:24" x14ac:dyDescent="0.15">
      <c r="B96" s="12" t="s">
        <v>415</v>
      </c>
      <c r="C96" s="133">
        <f t="shared" si="3"/>
        <v>0</v>
      </c>
      <c r="D96" s="132">
        <f>分析に必要なデータ等!F14*C96</f>
        <v>0</v>
      </c>
    </row>
    <row r="97" spans="2:4" x14ac:dyDescent="0.15">
      <c r="B97" s="12" t="s">
        <v>417</v>
      </c>
      <c r="C97" s="133">
        <f t="shared" si="3"/>
        <v>0</v>
      </c>
      <c r="D97" s="132">
        <f>分析に必要なデータ等!F15*C97</f>
        <v>0</v>
      </c>
    </row>
    <row r="98" spans="2:4" x14ac:dyDescent="0.15">
      <c r="B98" s="12" t="s">
        <v>223</v>
      </c>
      <c r="C98" s="133">
        <f t="shared" si="3"/>
        <v>0</v>
      </c>
      <c r="D98" s="132">
        <f>分析に必要なデータ等!F16*C98</f>
        <v>0</v>
      </c>
    </row>
    <row r="99" spans="2:4" x14ac:dyDescent="0.15">
      <c r="B99" s="12" t="s">
        <v>224</v>
      </c>
      <c r="C99" s="133">
        <f t="shared" si="3"/>
        <v>0</v>
      </c>
      <c r="D99" s="132">
        <f>分析に必要なデータ等!F17*C99</f>
        <v>0</v>
      </c>
    </row>
    <row r="100" spans="2:4" x14ac:dyDescent="0.15">
      <c r="B100" s="12" t="s">
        <v>225</v>
      </c>
      <c r="C100" s="133">
        <f t="shared" si="3"/>
        <v>0</v>
      </c>
      <c r="D100" s="132">
        <f>分析に必要なデータ等!F18*C100</f>
        <v>0</v>
      </c>
    </row>
    <row r="101" spans="2:4" x14ac:dyDescent="0.15">
      <c r="B101" s="12" t="s">
        <v>226</v>
      </c>
      <c r="C101" s="133">
        <f t="shared" si="3"/>
        <v>0</v>
      </c>
      <c r="D101" s="132">
        <f>分析に必要なデータ等!F19*C101</f>
        <v>0</v>
      </c>
    </row>
    <row r="102" spans="2:4" x14ac:dyDescent="0.15">
      <c r="B102" s="12" t="s">
        <v>423</v>
      </c>
      <c r="C102" s="133">
        <f t="shared" si="3"/>
        <v>0</v>
      </c>
      <c r="D102" s="132">
        <f>分析に必要なデータ等!F20*C102</f>
        <v>0</v>
      </c>
    </row>
    <row r="103" spans="2:4" x14ac:dyDescent="0.15">
      <c r="B103" s="12" t="s">
        <v>425</v>
      </c>
      <c r="C103" s="133">
        <f t="shared" si="3"/>
        <v>0</v>
      </c>
      <c r="D103" s="132">
        <f>分析に必要なデータ等!F21*C103</f>
        <v>0</v>
      </c>
    </row>
    <row r="104" spans="2:4" x14ac:dyDescent="0.15">
      <c r="B104" s="12" t="s">
        <v>427</v>
      </c>
      <c r="C104" s="133">
        <f t="shared" si="3"/>
        <v>0</v>
      </c>
      <c r="D104" s="132">
        <f>分析に必要なデータ等!F22*C104</f>
        <v>0</v>
      </c>
    </row>
    <row r="105" spans="2:4" x14ac:dyDescent="0.15">
      <c r="B105" s="12" t="s">
        <v>429</v>
      </c>
      <c r="C105" s="133">
        <f t="shared" si="3"/>
        <v>0</v>
      </c>
      <c r="D105" s="132">
        <f>分析に必要なデータ等!F23*C105</f>
        <v>0</v>
      </c>
    </row>
    <row r="106" spans="2:4" x14ac:dyDescent="0.15">
      <c r="B106" s="12" t="s">
        <v>430</v>
      </c>
      <c r="C106" s="133">
        <f t="shared" si="3"/>
        <v>0</v>
      </c>
      <c r="D106" s="132">
        <f>分析に必要なデータ等!F24*C106</f>
        <v>0</v>
      </c>
    </row>
    <row r="107" spans="2:4" x14ac:dyDescent="0.15">
      <c r="B107" s="12" t="s">
        <v>432</v>
      </c>
      <c r="C107" s="133">
        <f t="shared" si="3"/>
        <v>0</v>
      </c>
      <c r="D107" s="132">
        <f>分析に必要なデータ等!F25*C107</f>
        <v>0</v>
      </c>
    </row>
    <row r="108" spans="2:4" x14ac:dyDescent="0.15">
      <c r="B108" s="12" t="s">
        <v>227</v>
      </c>
      <c r="C108" s="133">
        <f t="shared" si="3"/>
        <v>0</v>
      </c>
      <c r="D108" s="132">
        <f>分析に必要なデータ等!F26*C108</f>
        <v>0</v>
      </c>
    </row>
    <row r="109" spans="2:4" x14ac:dyDescent="0.15">
      <c r="B109" s="12" t="s">
        <v>228</v>
      </c>
      <c r="C109" s="133">
        <f t="shared" si="3"/>
        <v>0</v>
      </c>
      <c r="D109" s="132">
        <f>分析に必要なデータ等!F27*C109</f>
        <v>0</v>
      </c>
    </row>
    <row r="110" spans="2:4" x14ac:dyDescent="0.15">
      <c r="B110" s="12" t="s">
        <v>435</v>
      </c>
      <c r="C110" s="133">
        <f t="shared" si="3"/>
        <v>0</v>
      </c>
      <c r="D110" s="132">
        <f>分析に必要なデータ等!F28*C110</f>
        <v>0</v>
      </c>
    </row>
    <row r="111" spans="2:4" x14ac:dyDescent="0.15">
      <c r="B111" s="12" t="s">
        <v>437</v>
      </c>
      <c r="C111" s="133">
        <f t="shared" si="3"/>
        <v>0</v>
      </c>
      <c r="D111" s="132">
        <f>分析に必要なデータ等!F29*C111</f>
        <v>0</v>
      </c>
    </row>
    <row r="112" spans="2:4" x14ac:dyDescent="0.15">
      <c r="B112" s="12" t="s">
        <v>439</v>
      </c>
      <c r="C112" s="133">
        <f t="shared" si="3"/>
        <v>0</v>
      </c>
      <c r="D112" s="132">
        <f>分析に必要なデータ等!F30*C112</f>
        <v>0</v>
      </c>
    </row>
    <row r="113" spans="2:4" x14ac:dyDescent="0.15">
      <c r="B113" s="12" t="s">
        <v>441</v>
      </c>
      <c r="C113" s="133">
        <f t="shared" si="3"/>
        <v>0</v>
      </c>
      <c r="D113" s="132">
        <f>分析に必要なデータ等!F31*C113</f>
        <v>0</v>
      </c>
    </row>
    <row r="114" spans="2:4" x14ac:dyDescent="0.15">
      <c r="B114" s="12" t="s">
        <v>229</v>
      </c>
      <c r="C114" s="133">
        <f t="shared" si="3"/>
        <v>0</v>
      </c>
      <c r="D114" s="132">
        <f>分析に必要なデータ等!F32*C114</f>
        <v>0</v>
      </c>
    </row>
    <row r="115" spans="2:4" x14ac:dyDescent="0.15">
      <c r="B115" s="12" t="s">
        <v>444</v>
      </c>
      <c r="C115" s="133">
        <f t="shared" si="3"/>
        <v>0</v>
      </c>
      <c r="D115" s="132">
        <f>分析に必要なデータ等!F33*C115</f>
        <v>0</v>
      </c>
    </row>
    <row r="116" spans="2:4" x14ac:dyDescent="0.15">
      <c r="B116" s="12" t="s">
        <v>446</v>
      </c>
      <c r="C116" s="133">
        <f t="shared" si="3"/>
        <v>0</v>
      </c>
      <c r="D116" s="132">
        <f>分析に必要なデータ等!F34*C116</f>
        <v>0</v>
      </c>
    </row>
    <row r="117" spans="2:4" x14ac:dyDescent="0.15">
      <c r="B117" s="12" t="s">
        <v>230</v>
      </c>
      <c r="C117" s="133">
        <f t="shared" si="3"/>
        <v>0</v>
      </c>
      <c r="D117" s="132">
        <f>分析に必要なデータ等!F35*C117</f>
        <v>0</v>
      </c>
    </row>
    <row r="118" spans="2:4" x14ac:dyDescent="0.15">
      <c r="B118" s="12" t="s">
        <v>449</v>
      </c>
      <c r="C118" s="133">
        <f t="shared" si="3"/>
        <v>0</v>
      </c>
      <c r="D118" s="132">
        <f>分析に必要なデータ等!F36*C118</f>
        <v>0</v>
      </c>
    </row>
    <row r="119" spans="2:4" x14ac:dyDescent="0.15">
      <c r="B119" s="12" t="s">
        <v>231</v>
      </c>
      <c r="C119" s="133">
        <f t="shared" si="3"/>
        <v>0</v>
      </c>
      <c r="D119" s="132">
        <f>分析に必要なデータ等!F37*C119</f>
        <v>0</v>
      </c>
    </row>
    <row r="120" spans="2:4" x14ac:dyDescent="0.15">
      <c r="B120" s="12" t="s">
        <v>232</v>
      </c>
      <c r="C120" s="133">
        <f t="shared" si="3"/>
        <v>0</v>
      </c>
      <c r="D120" s="132">
        <f>分析に必要なデータ等!F38*C120</f>
        <v>0</v>
      </c>
    </row>
    <row r="121" spans="2:4" x14ac:dyDescent="0.15">
      <c r="B121" s="12" t="s">
        <v>453</v>
      </c>
      <c r="C121" s="133">
        <f t="shared" si="3"/>
        <v>0</v>
      </c>
      <c r="D121" s="132">
        <f>分析に必要なデータ等!F39*C121</f>
        <v>0</v>
      </c>
    </row>
    <row r="122" spans="2:4" x14ac:dyDescent="0.15">
      <c r="B122" s="12" t="s">
        <v>454</v>
      </c>
      <c r="C122" s="133">
        <f>B40-C40</f>
        <v>0</v>
      </c>
      <c r="D122" s="132">
        <f>分析に必要なデータ等!F40*C122</f>
        <v>0</v>
      </c>
    </row>
    <row r="123" spans="2:4" x14ac:dyDescent="0.15">
      <c r="C123" s="138">
        <f>SUM(C86:C122)</f>
        <v>0</v>
      </c>
      <c r="D123" s="138">
        <f>SUM(D86:D122)</f>
        <v>0</v>
      </c>
    </row>
  </sheetData>
  <phoneticPr fontId="3"/>
  <pageMargins left="0.78700000000000003" right="0.78700000000000003" top="0.98399999999999999" bottom="0.98399999999999999" header="0.51200000000000001" footer="0.51200000000000001"/>
  <pageSetup paperSize="9" orientation="portrait" horizontalDpi="400" verticalDpi="4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42"/>
  <sheetViews>
    <sheetView zoomScaleNormal="100" zoomScaleSheetLayoutView="90" workbookViewId="0">
      <selection activeCell="E9" sqref="E9"/>
    </sheetView>
  </sheetViews>
  <sheetFormatPr defaultColWidth="8.88671875" defaultRowHeight="12.6" x14ac:dyDescent="0.15"/>
  <cols>
    <col min="1" max="1" width="17.109375" style="12" customWidth="1"/>
    <col min="2" max="5" width="13.33203125" style="12" customWidth="1"/>
    <col min="6" max="6" width="17" style="12" customWidth="1"/>
    <col min="7" max="7" width="13.33203125" style="12" customWidth="1"/>
    <col min="8" max="8" width="8.88671875" style="12"/>
    <col min="9" max="9" width="13.33203125" style="12" customWidth="1"/>
    <col min="10" max="11" width="8.88671875" style="12"/>
    <col min="12" max="13" width="13.33203125" style="12" customWidth="1"/>
    <col min="14" max="14" width="8.88671875" style="12"/>
    <col min="15" max="15" width="10.6640625" style="12" customWidth="1"/>
    <col min="16" max="17" width="8.88671875" style="12"/>
    <col min="18" max="18" width="11.6640625" style="12" bestFit="1" customWidth="1"/>
    <col min="19" max="16384" width="8.88671875" style="12"/>
  </cols>
  <sheetData>
    <row r="1" spans="1:18" s="68" customFormat="1" ht="17.399999999999999" customHeight="1" x14ac:dyDescent="0.2">
      <c r="A1" s="68" t="s">
        <v>253</v>
      </c>
      <c r="E1" s="68" t="s">
        <v>254</v>
      </c>
      <c r="L1" s="68" t="s">
        <v>255</v>
      </c>
    </row>
    <row r="2" spans="1:18" s="68" customFormat="1" ht="17.399999999999999" customHeight="1" x14ac:dyDescent="0.2">
      <c r="B2" s="117" t="s">
        <v>256</v>
      </c>
      <c r="C2" s="117" t="s">
        <v>256</v>
      </c>
      <c r="D2" s="68" t="s">
        <v>257</v>
      </c>
      <c r="E2" s="68" t="s">
        <v>257</v>
      </c>
      <c r="G2" s="118"/>
      <c r="H2" s="119"/>
      <c r="I2" s="119" t="s">
        <v>258</v>
      </c>
      <c r="J2" s="119"/>
      <c r="K2" s="119"/>
      <c r="L2" s="119"/>
      <c r="M2" s="119"/>
      <c r="N2" s="119"/>
      <c r="O2" s="119"/>
    </row>
    <row r="3" spans="1:18" s="68" customFormat="1" ht="17.399999999999999" customHeight="1" x14ac:dyDescent="0.2">
      <c r="A3" s="68" t="s">
        <v>74</v>
      </c>
      <c r="B3" s="120" t="s">
        <v>259</v>
      </c>
      <c r="C3" s="120" t="s">
        <v>260</v>
      </c>
      <c r="D3" s="121" t="s">
        <v>261</v>
      </c>
      <c r="E3" s="117" t="s">
        <v>262</v>
      </c>
      <c r="F3" s="68" t="s">
        <v>263</v>
      </c>
      <c r="G3" s="118" t="s">
        <v>264</v>
      </c>
      <c r="H3" s="119"/>
      <c r="I3" s="119" t="s">
        <v>265</v>
      </c>
      <c r="J3" s="119"/>
      <c r="K3" s="119"/>
      <c r="L3" s="119" t="s">
        <v>266</v>
      </c>
      <c r="M3" s="122" t="s">
        <v>267</v>
      </c>
      <c r="N3" s="119"/>
      <c r="O3" s="119" t="s">
        <v>268</v>
      </c>
    </row>
    <row r="4" spans="1:18" s="68" customFormat="1" ht="17.399999999999999" customHeight="1" x14ac:dyDescent="0.2">
      <c r="A4" s="68" t="s">
        <v>397</v>
      </c>
      <c r="B4" s="123">
        <f>基本表!B48/基本表!B49</f>
        <v>0.52668080050891064</v>
      </c>
      <c r="C4" s="123">
        <f>基本表!B43/基本表!B49</f>
        <v>0.17405759136843255</v>
      </c>
      <c r="D4" s="123">
        <f>ABS(基本表!AY4/基本表!AU4)</f>
        <v>0.47991235260699655</v>
      </c>
      <c r="E4" s="124">
        <f>G4/(基本表!BA4*10)</f>
        <v>3.683964386146329E-4</v>
      </c>
      <c r="F4" s="123">
        <f>1-D4</f>
        <v>0.52008764739300339</v>
      </c>
      <c r="G4" s="125">
        <v>22348</v>
      </c>
      <c r="H4" s="119"/>
      <c r="I4" s="126">
        <v>1.0205506167779049E-2</v>
      </c>
      <c r="J4" s="119"/>
      <c r="K4" s="119"/>
      <c r="L4" s="130">
        <f>G4/基本表!BA4</f>
        <v>3.683964386146329E-3</v>
      </c>
      <c r="M4" s="127">
        <v>7.0026314266823011E-4</v>
      </c>
      <c r="N4" s="119"/>
      <c r="O4" s="119">
        <f>基本表!B44/基本表!B49</f>
        <v>0.20791930357445759</v>
      </c>
      <c r="P4" s="119"/>
      <c r="Q4" s="119"/>
      <c r="R4" s="203"/>
    </row>
    <row r="5" spans="1:18" s="68" customFormat="1" ht="17.399999999999999" customHeight="1" x14ac:dyDescent="0.2">
      <c r="A5" s="68" t="s">
        <v>221</v>
      </c>
      <c r="B5" s="123">
        <f>基本表!C48/基本表!C49</f>
        <v>0.50693421092933744</v>
      </c>
      <c r="C5" s="123">
        <f>基本表!C43/基本表!C49</f>
        <v>0.26115514595025063</v>
      </c>
      <c r="D5" s="123">
        <f>ABS(基本表!AY5/基本表!AU5)</f>
        <v>0.94987078416216109</v>
      </c>
      <c r="E5" s="124">
        <f>G5/(基本表!BA5*10)</f>
        <v>3.845721889644798E-5</v>
      </c>
      <c r="F5" s="123">
        <f t="shared" ref="F5:F40" si="0">1-D5</f>
        <v>5.0129215837838914E-2</v>
      </c>
      <c r="G5" s="125">
        <v>113</v>
      </c>
      <c r="H5" s="119"/>
      <c r="I5" s="126">
        <v>9.5436459599788361E-5</v>
      </c>
      <c r="J5" s="119"/>
      <c r="K5" s="119"/>
      <c r="L5" s="130">
        <f>G5/基本表!BA5</f>
        <v>3.8457218896447982E-4</v>
      </c>
      <c r="M5" s="127">
        <v>2.5184373436611953E-4</v>
      </c>
      <c r="N5" s="119"/>
      <c r="O5" s="119">
        <f>基本表!C44/基本表!C49</f>
        <v>5.9969438422505301E-2</v>
      </c>
      <c r="P5" s="119"/>
      <c r="Q5" s="119"/>
      <c r="R5" s="203"/>
    </row>
    <row r="6" spans="1:18" s="68" customFormat="1" ht="17.399999999999999" customHeight="1" x14ac:dyDescent="0.2">
      <c r="A6" s="68" t="s">
        <v>400</v>
      </c>
      <c r="B6" s="123">
        <f>基本表!D48/基本表!D49</f>
        <v>0.36540242033254794</v>
      </c>
      <c r="C6" s="123">
        <f>基本表!D43/基本表!D49</f>
        <v>0.18664061495802273</v>
      </c>
      <c r="D6" s="123">
        <f>ABS(基本表!AY6/基本表!AU6)</f>
        <v>0.82160657520000369</v>
      </c>
      <c r="E6" s="124">
        <f>G6/(基本表!BA6*10)</f>
        <v>1.2788490608309062E-4</v>
      </c>
      <c r="F6" s="123">
        <f t="shared" si="0"/>
        <v>0.17839342479999631</v>
      </c>
      <c r="G6" s="125">
        <v>9213</v>
      </c>
      <c r="H6" s="119"/>
      <c r="I6" s="126">
        <v>1.9013155800716535E-2</v>
      </c>
      <c r="J6" s="119"/>
      <c r="K6" s="119"/>
      <c r="L6" s="130">
        <f>G6/基本表!BA6</f>
        <v>1.2788490608309062E-3</v>
      </c>
      <c r="M6" s="127">
        <v>1.0620291071765185E-3</v>
      </c>
      <c r="N6" s="119"/>
      <c r="O6" s="123">
        <f>基本表!D44/基本表!D49</f>
        <v>0.1015729302092382</v>
      </c>
      <c r="P6" s="119"/>
      <c r="Q6" s="119"/>
      <c r="R6" s="203"/>
    </row>
    <row r="7" spans="1:18" s="68" customFormat="1" ht="17.399999999999999" customHeight="1" x14ac:dyDescent="0.2">
      <c r="A7" s="68" t="s">
        <v>402</v>
      </c>
      <c r="B7" s="123">
        <f>基本表!E48/基本表!E49</f>
        <v>0.46000491356610529</v>
      </c>
      <c r="C7" s="123">
        <f>基本表!E43/基本表!E49</f>
        <v>0.30322432430767987</v>
      </c>
      <c r="D7" s="123">
        <f>ABS(基本表!AY7/基本表!AU7)</f>
        <v>0.7096735954100426</v>
      </c>
      <c r="E7" s="124">
        <f>G7/(基本表!BA7*10)</f>
        <v>9.9228081844087313E-5</v>
      </c>
      <c r="F7" s="123">
        <f t="shared" si="0"/>
        <v>0.2903264045899574</v>
      </c>
      <c r="G7" s="125">
        <v>18046</v>
      </c>
      <c r="H7" s="119"/>
      <c r="I7" s="126">
        <v>3.8536966686186377E-3</v>
      </c>
      <c r="J7" s="119"/>
      <c r="K7" s="119"/>
      <c r="L7" s="130">
        <f>G7/基本表!BA7</f>
        <v>9.9228081844087313E-4</v>
      </c>
      <c r="M7" s="127">
        <v>8.4101380461338551E-4</v>
      </c>
      <c r="N7" s="119"/>
      <c r="O7" s="119">
        <f>基本表!E44/基本表!E49</f>
        <v>-5.6181591678697643E-3</v>
      </c>
      <c r="P7" s="119"/>
      <c r="Q7" s="119"/>
      <c r="R7" s="203"/>
    </row>
    <row r="8" spans="1:18" s="68" customFormat="1" ht="17.399999999999999" customHeight="1" x14ac:dyDescent="0.2">
      <c r="A8" s="68" t="s">
        <v>222</v>
      </c>
      <c r="B8" s="123">
        <f>基本表!F48/基本表!F49</f>
        <v>0.35419708690994139</v>
      </c>
      <c r="C8" s="123">
        <f>基本表!F43/基本表!F49</f>
        <v>0.16246973829870975</v>
      </c>
      <c r="D8" s="123">
        <f>ABS(基本表!AY8/基本表!AU8)</f>
        <v>0.76865734962673293</v>
      </c>
      <c r="E8" s="124">
        <f>G8/(基本表!BA8*10)</f>
        <v>4.479058783800656E-5</v>
      </c>
      <c r="F8" s="123">
        <f t="shared" si="0"/>
        <v>0.23134265037326707</v>
      </c>
      <c r="G8" s="125">
        <v>6027</v>
      </c>
      <c r="H8" s="119"/>
      <c r="I8" s="126">
        <v>1.7431766496968279E-3</v>
      </c>
      <c r="J8" s="119"/>
      <c r="K8" s="119"/>
      <c r="L8" s="130">
        <f>G8/基本表!BA8</f>
        <v>4.4790587838006558E-4</v>
      </c>
      <c r="M8" s="127">
        <v>3.4832169436989667E-4</v>
      </c>
      <c r="N8" s="119"/>
      <c r="O8" s="119">
        <f>基本表!F44/基本表!F49</f>
        <v>7.6347180786613983E-2</v>
      </c>
      <c r="P8" s="119"/>
      <c r="Q8" s="119"/>
      <c r="R8" s="203"/>
    </row>
    <row r="9" spans="1:18" s="68" customFormat="1" ht="17.399999999999999" customHeight="1" x14ac:dyDescent="0.2">
      <c r="A9" s="68" t="s">
        <v>405</v>
      </c>
      <c r="B9" s="123">
        <f>基本表!G48/基本表!G49</f>
        <v>0.42999594057994289</v>
      </c>
      <c r="C9" s="123">
        <f>基本表!G43/基本表!G49</f>
        <v>0.12443496141182556</v>
      </c>
      <c r="D9" s="123">
        <f>ABS(基本表!AY9/基本表!AU9)</f>
        <v>0.94900254013704577</v>
      </c>
      <c r="E9" s="124">
        <f>G9/(基本表!BA9*10)</f>
        <v>2.2021288034563334E-5</v>
      </c>
      <c r="F9" s="123">
        <f t="shared" si="0"/>
        <v>5.0997459862954231E-2</v>
      </c>
      <c r="G9" s="125">
        <v>4649</v>
      </c>
      <c r="H9" s="119"/>
      <c r="I9" s="126">
        <v>1.2183940782167679E-3</v>
      </c>
      <c r="J9" s="119"/>
      <c r="K9" s="119"/>
      <c r="L9" s="130">
        <f>G9/基本表!BA9</f>
        <v>2.2021288034563332E-4</v>
      </c>
      <c r="M9" s="127">
        <v>2.1372349238965317E-4</v>
      </c>
      <c r="N9" s="119"/>
      <c r="O9" s="119">
        <f>基本表!G44/基本表!G49</f>
        <v>0.13699448496759331</v>
      </c>
      <c r="P9" s="119"/>
      <c r="Q9" s="119"/>
      <c r="R9" s="203"/>
    </row>
    <row r="10" spans="1:18" s="68" customFormat="1" ht="17.399999999999999" customHeight="1" x14ac:dyDescent="0.2">
      <c r="A10" s="68" t="s">
        <v>407</v>
      </c>
      <c r="B10" s="123">
        <f>基本表!H48/基本表!H49</f>
        <v>0.36590236672021881</v>
      </c>
      <c r="C10" s="123">
        <f>基本表!H43/基本表!H49</f>
        <v>5.9743998694544866E-2</v>
      </c>
      <c r="D10" s="123">
        <f>ABS(基本表!AY10/基本表!AU10)</f>
        <v>0.94300133986469814</v>
      </c>
      <c r="E10" s="124">
        <f>G10/(基本表!BA10*10)</f>
        <v>1.5152604208150158E-5</v>
      </c>
      <c r="F10" s="123">
        <f t="shared" si="0"/>
        <v>5.699866013530186E-2</v>
      </c>
      <c r="G10" s="125">
        <v>78</v>
      </c>
      <c r="H10" s="119"/>
      <c r="I10" s="126">
        <v>1.2341057669318907E-3</v>
      </c>
      <c r="J10" s="119"/>
      <c r="K10" s="119"/>
      <c r="L10" s="130">
        <f>G10/基本表!BA10</f>
        <v>1.5152604208150159E-4</v>
      </c>
      <c r="M10" s="127">
        <v>1.2044377703914228E-4</v>
      </c>
      <c r="N10" s="119"/>
      <c r="O10" s="119">
        <f>基本表!H44/基本表!H49</f>
        <v>0.12957419239533532</v>
      </c>
      <c r="P10" s="119"/>
      <c r="Q10" s="119"/>
      <c r="R10" s="203"/>
    </row>
    <row r="11" spans="1:18" s="68" customFormat="1" ht="17.399999999999999" customHeight="1" x14ac:dyDescent="0.2">
      <c r="A11" s="68" t="s">
        <v>409</v>
      </c>
      <c r="B11" s="123">
        <f>基本表!I48/基本表!I49</f>
        <v>0.31532230754057611</v>
      </c>
      <c r="C11" s="123">
        <f>基本表!I43/基本表!I49</f>
        <v>0.2211675142335382</v>
      </c>
      <c r="D11" s="123">
        <f>ABS(基本表!AY11/基本表!AU11)</f>
        <v>0.88702046110598776</v>
      </c>
      <c r="E11" s="124">
        <f>G11/(基本表!BA11*10)</f>
        <v>4.2758941518239362E-5</v>
      </c>
      <c r="F11" s="123">
        <f t="shared" si="0"/>
        <v>0.11297953889401224</v>
      </c>
      <c r="G11" s="125">
        <v>6048</v>
      </c>
      <c r="H11" s="119"/>
      <c r="I11" s="126">
        <v>7.5029207907356189E-4</v>
      </c>
      <c r="J11" s="119"/>
      <c r="K11" s="119"/>
      <c r="L11" s="130">
        <f>G11/基本表!BA11</f>
        <v>4.2758941518239359E-4</v>
      </c>
      <c r="M11" s="127">
        <v>3.9160346737686477E-4</v>
      </c>
      <c r="N11" s="119"/>
      <c r="O11" s="119">
        <f>基本表!I44/基本表!I49</f>
        <v>-3.3840365204345746E-2</v>
      </c>
      <c r="P11" s="119"/>
      <c r="Q11" s="119"/>
      <c r="R11" s="203"/>
    </row>
    <row r="12" spans="1:18" s="68" customFormat="1" ht="17.399999999999999" customHeight="1" x14ac:dyDescent="0.2">
      <c r="A12" s="68" t="s">
        <v>411</v>
      </c>
      <c r="B12" s="123">
        <f>基本表!J48/基本表!J49</f>
        <v>0.511204334948546</v>
      </c>
      <c r="C12" s="123">
        <f>基本表!J43/基本表!J49</f>
        <v>0.20802985072574567</v>
      </c>
      <c r="D12" s="123">
        <f>ABS(基本表!AY12/基本表!AU12)</f>
        <v>0.59170816204530319</v>
      </c>
      <c r="E12" s="124">
        <f>G12/(基本表!BA12*10)</f>
        <v>3.7332313970948173E-5</v>
      </c>
      <c r="F12" s="123">
        <f t="shared" si="0"/>
        <v>0.40829183795469681</v>
      </c>
      <c r="G12" s="125">
        <v>2172</v>
      </c>
      <c r="H12" s="119"/>
      <c r="I12" s="126">
        <v>5.3558367537168291E-4</v>
      </c>
      <c r="J12" s="119"/>
      <c r="K12" s="119"/>
      <c r="L12" s="130">
        <f>G12/基本表!BA12</f>
        <v>3.7332313970948173E-4</v>
      </c>
      <c r="M12" s="127">
        <v>3.1007133703310545E-4</v>
      </c>
      <c r="N12" s="119"/>
      <c r="O12" s="119">
        <f>基本表!J44/基本表!J49</f>
        <v>0.13591729551792225</v>
      </c>
      <c r="P12" s="119"/>
      <c r="Q12" s="119"/>
      <c r="R12" s="203"/>
    </row>
    <row r="13" spans="1:18" s="68" customFormat="1" ht="17.399999999999999" customHeight="1" x14ac:dyDescent="0.2">
      <c r="A13" s="68" t="s">
        <v>413</v>
      </c>
      <c r="B13" s="123">
        <f>基本表!K48/基本表!K49</f>
        <v>0.38489183938574506</v>
      </c>
      <c r="C13" s="123">
        <f>基本表!K43/基本表!K49</f>
        <v>0.13036244928090554</v>
      </c>
      <c r="D13" s="123">
        <f>ABS(基本表!AY13/基本表!AU13)</f>
        <v>0.95986652670540684</v>
      </c>
      <c r="E13" s="124">
        <f>G13/(基本表!BA13*10)</f>
        <v>4.5291672127522805E-5</v>
      </c>
      <c r="F13" s="123">
        <f t="shared" si="0"/>
        <v>4.0133473294593158E-2</v>
      </c>
      <c r="G13" s="125">
        <v>508</v>
      </c>
      <c r="H13" s="119"/>
      <c r="I13" s="126">
        <v>1.7295275944146828E-5</v>
      </c>
      <c r="J13" s="119"/>
      <c r="K13" s="119"/>
      <c r="L13" s="130">
        <f>G13/基本表!BA13</f>
        <v>4.5291672127522806E-4</v>
      </c>
      <c r="M13" s="127">
        <v>3.6375988637852961E-4</v>
      </c>
      <c r="N13" s="119"/>
      <c r="O13" s="119">
        <f>基本表!K44/基本表!K49</f>
        <v>0.10604492256283105</v>
      </c>
      <c r="P13" s="119"/>
      <c r="Q13" s="119"/>
      <c r="R13" s="203"/>
    </row>
    <row r="14" spans="1:18" s="68" customFormat="1" ht="17.399999999999999" customHeight="1" x14ac:dyDescent="0.2">
      <c r="A14" s="68" t="s">
        <v>415</v>
      </c>
      <c r="B14" s="123">
        <f>基本表!L48/基本表!L49</f>
        <v>0.37331841136401445</v>
      </c>
      <c r="C14" s="123">
        <f>基本表!L43/基本表!L49</f>
        <v>9.105506522893389E-2</v>
      </c>
      <c r="D14" s="123">
        <f>ABS(基本表!AY14/基本表!AU14)</f>
        <v>0.99284210552448193</v>
      </c>
      <c r="E14" s="124">
        <f>G14/(基本表!BA14*10)</f>
        <v>1.2938080780091299E-5</v>
      </c>
      <c r="F14" s="123">
        <f t="shared" si="0"/>
        <v>7.1578944755180673E-3</v>
      </c>
      <c r="G14" s="125">
        <v>1743</v>
      </c>
      <c r="H14" s="119"/>
      <c r="I14" s="126">
        <v>9.6820160294061297E-6</v>
      </c>
      <c r="J14" s="119"/>
      <c r="K14" s="119"/>
      <c r="L14" s="130">
        <f>G14/基本表!BA14</f>
        <v>1.29380807800913E-4</v>
      </c>
      <c r="M14" s="127">
        <v>1.2411056261797277E-4</v>
      </c>
      <c r="N14" s="119"/>
      <c r="O14" s="119">
        <f>基本表!L44/基本表!L49</f>
        <v>0.2289135448938413</v>
      </c>
      <c r="P14" s="119"/>
      <c r="Q14" s="119"/>
      <c r="R14" s="203"/>
    </row>
    <row r="15" spans="1:18" s="68" customFormat="1" ht="17.399999999999999" customHeight="1" x14ac:dyDescent="0.2">
      <c r="A15" s="68" t="s">
        <v>417</v>
      </c>
      <c r="B15" s="123">
        <f>基本表!M48/基本表!M49</f>
        <v>0.42191990037860705</v>
      </c>
      <c r="C15" s="123">
        <f>基本表!M43/基本表!M49</f>
        <v>0.3044615307279987</v>
      </c>
      <c r="D15" s="123">
        <f>ABS(基本表!AY15/基本表!AU15)</f>
        <v>0.69552619492689816</v>
      </c>
      <c r="E15" s="124">
        <f>G15/(基本表!BA15*10)</f>
        <v>5.000487254882212E-5</v>
      </c>
      <c r="F15" s="123">
        <f t="shared" si="0"/>
        <v>0.30447380507310184</v>
      </c>
      <c r="G15" s="125">
        <v>5511</v>
      </c>
      <c r="H15" s="119"/>
      <c r="I15" s="126">
        <v>7.6622660294427812E-4</v>
      </c>
      <c r="J15" s="119"/>
      <c r="K15" s="119"/>
      <c r="L15" s="130">
        <f>G15/基本表!BA15</f>
        <v>5.0004872548822126E-4</v>
      </c>
      <c r="M15" s="127">
        <v>4.0885856596805021E-4</v>
      </c>
      <c r="N15" s="119"/>
      <c r="O15" s="119">
        <f>基本表!M44/基本表!M49</f>
        <v>-2.4244514480906594E-2</v>
      </c>
      <c r="P15" s="119"/>
      <c r="Q15" s="119"/>
      <c r="R15" s="203"/>
    </row>
    <row r="16" spans="1:18" s="68" customFormat="1" ht="17.399999999999999" customHeight="1" x14ac:dyDescent="0.2">
      <c r="A16" s="68" t="s">
        <v>223</v>
      </c>
      <c r="B16" s="123">
        <f>基本表!N48/基本表!N49</f>
        <v>0.41063195776542233</v>
      </c>
      <c r="C16" s="123">
        <f>基本表!N43/基本表!N49</f>
        <v>0.25009748825654016</v>
      </c>
      <c r="D16" s="123">
        <f>ABS(基本表!AY16/基本表!AU16)</f>
        <v>0.92622442833994045</v>
      </c>
      <c r="E16" s="124">
        <f>G16/(基本表!BA16*10)</f>
        <v>5.1884963313415093E-5</v>
      </c>
      <c r="F16" s="123">
        <f t="shared" si="0"/>
        <v>7.3775571660059547E-2</v>
      </c>
      <c r="G16" s="125">
        <v>954</v>
      </c>
      <c r="H16" s="119"/>
      <c r="I16" s="126">
        <v>4.9385880973366844E-5</v>
      </c>
      <c r="J16" s="119"/>
      <c r="K16" s="119"/>
      <c r="L16" s="130">
        <f>G16/基本表!BA16</f>
        <v>5.1884963313415095E-4</v>
      </c>
      <c r="M16" s="127">
        <v>4.2965535657859459E-4</v>
      </c>
      <c r="N16" s="119"/>
      <c r="O16" s="119">
        <f>基本表!N44/基本表!N49</f>
        <v>5.4026713685828391E-2</v>
      </c>
      <c r="P16" s="119"/>
      <c r="Q16" s="119"/>
      <c r="R16" s="203"/>
    </row>
    <row r="17" spans="1:18" s="68" customFormat="1" ht="17.399999999999999" customHeight="1" x14ac:dyDescent="0.2">
      <c r="A17" s="68" t="s">
        <v>224</v>
      </c>
      <c r="B17" s="123">
        <f>基本表!O48/基本表!O49</f>
        <v>0.48526847443258475</v>
      </c>
      <c r="C17" s="123">
        <f>基本表!O43/基本表!O49</f>
        <v>0.40823276155845351</v>
      </c>
      <c r="D17" s="123">
        <f>ABS(基本表!AY17/基本表!AU17)</f>
        <v>0.95907340263433916</v>
      </c>
      <c r="E17" s="124">
        <f>G17/(基本表!BA17*10)</f>
        <v>6.1464995607197914E-5</v>
      </c>
      <c r="F17" s="123">
        <f t="shared" si="0"/>
        <v>4.0926597365660844E-2</v>
      </c>
      <c r="G17" s="125">
        <v>3950</v>
      </c>
      <c r="H17" s="119"/>
      <c r="I17" s="126">
        <v>2.7090926292964766E-5</v>
      </c>
      <c r="J17" s="119"/>
      <c r="K17" s="119"/>
      <c r="L17" s="130">
        <f>G17/基本表!BA17</f>
        <v>6.1464995607197906E-4</v>
      </c>
      <c r="M17" s="127">
        <v>5.2144101336638025E-4</v>
      </c>
      <c r="N17" s="119"/>
      <c r="O17" s="119">
        <f>基本表!O44/基本表!O49</f>
        <v>-3.9217779349068581E-2</v>
      </c>
      <c r="P17" s="119"/>
      <c r="Q17" s="119"/>
      <c r="R17" s="203"/>
    </row>
    <row r="18" spans="1:18" s="68" customFormat="1" ht="17.399999999999999" customHeight="1" x14ac:dyDescent="0.2">
      <c r="A18" s="68" t="s">
        <v>225</v>
      </c>
      <c r="B18" s="123">
        <f>基本表!P48/基本表!P49</f>
        <v>0.46489024732818057</v>
      </c>
      <c r="C18" s="123">
        <f>基本表!P43/基本表!P49</f>
        <v>0.31098689107739352</v>
      </c>
      <c r="D18" s="123">
        <f>ABS(基本表!AY18/基本表!AU18)</f>
        <v>0.95485202460065222</v>
      </c>
      <c r="E18" s="124">
        <f>G18/(基本表!BA18*10)</f>
        <v>5.4393869736368563E-5</v>
      </c>
      <c r="F18" s="123">
        <f t="shared" si="0"/>
        <v>4.5147975399347784E-2</v>
      </c>
      <c r="G18" s="125">
        <v>730</v>
      </c>
      <c r="H18" s="119"/>
      <c r="I18" s="126">
        <v>7.9186435846914343E-5</v>
      </c>
      <c r="J18" s="119"/>
      <c r="K18" s="119"/>
      <c r="L18" s="130">
        <f>G18/基本表!BA18</f>
        <v>5.4393869736368556E-4</v>
      </c>
      <c r="M18" s="127">
        <v>4.8581922011112742E-4</v>
      </c>
      <c r="N18" s="119"/>
      <c r="O18" s="119">
        <f>基本表!P44/基本表!P49</f>
        <v>2.3607684587087192E-2</v>
      </c>
      <c r="P18" s="119"/>
      <c r="Q18" s="119"/>
      <c r="R18" s="203"/>
    </row>
    <row r="19" spans="1:18" s="68" customFormat="1" ht="17.399999999999999" customHeight="1" x14ac:dyDescent="0.2">
      <c r="A19" s="68" t="s">
        <v>226</v>
      </c>
      <c r="B19" s="123">
        <f>基本表!Q48/基本表!Q49</f>
        <v>0.50625918450341933</v>
      </c>
      <c r="C19" s="123">
        <f>基本表!Q43/基本表!Q49</f>
        <v>0.23418999748842556</v>
      </c>
      <c r="D19" s="123">
        <f>ABS(基本表!AY19/基本表!AU19)</f>
        <v>0.95624747482697647</v>
      </c>
      <c r="E19" s="124">
        <f>G19/(基本表!BA19*10)</f>
        <v>3.137648833656428E-5</v>
      </c>
      <c r="F19" s="123">
        <f t="shared" si="0"/>
        <v>4.3752525173023527E-2</v>
      </c>
      <c r="G19" s="125">
        <v>12073</v>
      </c>
      <c r="H19" s="119"/>
      <c r="I19" s="126">
        <v>4.8980544658353556E-5</v>
      </c>
      <c r="J19" s="119"/>
      <c r="K19" s="119"/>
      <c r="L19" s="130">
        <f>G19/基本表!BA19</f>
        <v>3.137648833656428E-4</v>
      </c>
      <c r="M19" s="127">
        <v>3.099964821324764E-4</v>
      </c>
      <c r="N19" s="119"/>
      <c r="O19" s="119">
        <f>基本表!Q44/基本表!Q49</f>
        <v>0.1092027840636443</v>
      </c>
      <c r="P19" s="119"/>
      <c r="Q19" s="119"/>
      <c r="R19" s="203"/>
    </row>
    <row r="20" spans="1:18" s="68" customFormat="1" ht="17.399999999999999" customHeight="1" x14ac:dyDescent="0.2">
      <c r="A20" s="68" t="s">
        <v>423</v>
      </c>
      <c r="B20" s="123">
        <f>基本表!R48/基本表!R49</f>
        <v>0.33290569953395355</v>
      </c>
      <c r="C20" s="123">
        <f>基本表!R43/基本表!R49</f>
        <v>0.17325516564089982</v>
      </c>
      <c r="D20" s="123">
        <f>ABS(基本表!AY20/基本表!AU20)</f>
        <v>0.90956015200754459</v>
      </c>
      <c r="E20" s="124">
        <f>G20/(基本表!BA20*10)</f>
        <v>2.5929854845204083E-5</v>
      </c>
      <c r="F20" s="123">
        <f t="shared" si="0"/>
        <v>9.0439847992455413E-2</v>
      </c>
      <c r="G20" s="125">
        <v>3415</v>
      </c>
      <c r="H20" s="119"/>
      <c r="I20" s="126">
        <v>9.4293133533623257E-4</v>
      </c>
      <c r="J20" s="119"/>
      <c r="K20" s="119"/>
      <c r="L20" s="130">
        <f>G20/基本表!BA20</f>
        <v>2.5929854845204082E-4</v>
      </c>
      <c r="M20" s="127">
        <v>2.3651975942257897E-4</v>
      </c>
      <c r="N20" s="119"/>
      <c r="O20" s="119">
        <f>基本表!R44/基本表!R49</f>
        <v>7.2521134350284774E-2</v>
      </c>
      <c r="P20" s="119"/>
      <c r="Q20" s="119"/>
      <c r="R20" s="203"/>
    </row>
    <row r="21" spans="1:18" s="68" customFormat="1" ht="17.399999999999999" customHeight="1" x14ac:dyDescent="0.2">
      <c r="A21" s="68" t="s">
        <v>425</v>
      </c>
      <c r="B21" s="123">
        <f>基本表!S48/基本表!S49</f>
        <v>0.27473002427816906</v>
      </c>
      <c r="C21" s="123">
        <f>基本表!S43/基本表!S49</f>
        <v>0.25560941513187552</v>
      </c>
      <c r="D21" s="123">
        <f>ABS(基本表!AY21/基本表!AU21)</f>
        <v>0.9968965846414255</v>
      </c>
      <c r="E21" s="124">
        <f>G21/(基本表!BA21*10)</f>
        <v>7.3413543661412597E-5</v>
      </c>
      <c r="F21" s="123">
        <f t="shared" si="0"/>
        <v>3.1034153585745017E-3</v>
      </c>
      <c r="G21" s="125">
        <v>355</v>
      </c>
      <c r="H21" s="119"/>
      <c r="I21" s="126">
        <v>2.1605931517005391E-5</v>
      </c>
      <c r="J21" s="119"/>
      <c r="K21" s="119"/>
      <c r="L21" s="130">
        <f>G21/基本表!BA21</f>
        <v>7.3413543661412606E-4</v>
      </c>
      <c r="M21" s="127">
        <v>7.0725160372403127E-4</v>
      </c>
      <c r="N21" s="119"/>
      <c r="O21" s="119">
        <f>基本表!S44/基本表!S49</f>
        <v>-8.7719878733233794E-2</v>
      </c>
      <c r="P21" s="119"/>
      <c r="Q21" s="119"/>
      <c r="R21" s="203"/>
    </row>
    <row r="22" spans="1:18" s="68" customFormat="1" ht="17.399999999999999" customHeight="1" x14ac:dyDescent="0.2">
      <c r="A22" s="68" t="s">
        <v>427</v>
      </c>
      <c r="B22" s="123">
        <f>基本表!T48/基本表!T49</f>
        <v>0.25391649319762977</v>
      </c>
      <c r="C22" s="123">
        <f>基本表!T43/基本表!T49</f>
        <v>0.13909052610098144</v>
      </c>
      <c r="D22" s="123">
        <f>ABS(基本表!AY22/基本表!AU22)</f>
        <v>0.96394759796094753</v>
      </c>
      <c r="E22" s="124">
        <f>G22/(基本表!BA22*10)</f>
        <v>2.0662381636638493E-5</v>
      </c>
      <c r="F22" s="123">
        <f t="shared" si="0"/>
        <v>3.6052402039052467E-2</v>
      </c>
      <c r="G22" s="125">
        <v>3880</v>
      </c>
      <c r="H22" s="119"/>
      <c r="I22" s="126">
        <v>4.0873533475129111E-4</v>
      </c>
      <c r="J22" s="119"/>
      <c r="K22" s="119"/>
      <c r="L22" s="130">
        <f>G22/基本表!BA22</f>
        <v>2.0662381636638494E-4</v>
      </c>
      <c r="M22" s="127">
        <v>1.9874228935034757E-4</v>
      </c>
      <c r="N22" s="119"/>
      <c r="O22" s="119">
        <f>基本表!T44/基本表!T49</f>
        <v>2.4005746698265908E-2</v>
      </c>
      <c r="P22" s="119"/>
      <c r="Q22" s="119"/>
      <c r="R22" s="203"/>
    </row>
    <row r="23" spans="1:18" s="68" customFormat="1" ht="17.399999999999999" customHeight="1" x14ac:dyDescent="0.2">
      <c r="A23" s="68" t="s">
        <v>429</v>
      </c>
      <c r="B23" s="123">
        <f>基本表!U48/基本表!U49</f>
        <v>0.50790871368787172</v>
      </c>
      <c r="C23" s="123">
        <f>基本表!U43/基本表!U49</f>
        <v>0.33522413255894945</v>
      </c>
      <c r="D23" s="123">
        <f>ABS(基本表!AY23/基本表!AU23)</f>
        <v>0.54493618864822879</v>
      </c>
      <c r="E23" s="124">
        <f>G23/(基本表!BA23*10)</f>
        <v>1.0282956889934888E-4</v>
      </c>
      <c r="F23" s="123">
        <f t="shared" si="0"/>
        <v>0.45506381135177121</v>
      </c>
      <c r="G23" s="125">
        <v>11772</v>
      </c>
      <c r="H23" s="119"/>
      <c r="I23" s="126">
        <v>7.1349705679044457E-3</v>
      </c>
      <c r="J23" s="119"/>
      <c r="K23" s="119"/>
      <c r="L23" s="130">
        <f>G23/基本表!BA23</f>
        <v>1.0282956889934888E-3</v>
      </c>
      <c r="M23" s="127">
        <v>7.3575727050561972E-4</v>
      </c>
      <c r="N23" s="119"/>
      <c r="O23" s="119">
        <f>基本表!U44/基本表!U49</f>
        <v>1.6711115210783584E-2</v>
      </c>
      <c r="P23" s="119"/>
      <c r="Q23" s="119"/>
      <c r="R23" s="203"/>
    </row>
    <row r="24" spans="1:18" s="68" customFormat="1" ht="17.399999999999999" customHeight="1" x14ac:dyDescent="0.2">
      <c r="A24" s="68" t="s">
        <v>430</v>
      </c>
      <c r="B24" s="123">
        <f>基本表!V48/基本表!V49</f>
        <v>0.51219093026369877</v>
      </c>
      <c r="C24" s="123">
        <f>基本表!V43/基本表!V49</f>
        <v>0.2365877537287544</v>
      </c>
      <c r="D24" s="123">
        <f>ABS(基本表!AY24/基本表!AU24)</f>
        <v>0</v>
      </c>
      <c r="E24" s="124">
        <f>G24/(基本表!BA24*10)</f>
        <v>4.3708847718196023E-5</v>
      </c>
      <c r="F24" s="123">
        <f t="shared" si="0"/>
        <v>1</v>
      </c>
      <c r="G24" s="125">
        <v>35746</v>
      </c>
      <c r="H24" s="119"/>
      <c r="I24" s="126">
        <v>7.1779275456761403E-3</v>
      </c>
      <c r="J24" s="119"/>
      <c r="K24" s="119"/>
      <c r="L24" s="130">
        <f>G24/基本表!BA24</f>
        <v>4.3708847718196026E-4</v>
      </c>
      <c r="M24" s="127">
        <v>3.1664642771510218E-4</v>
      </c>
      <c r="N24" s="119"/>
      <c r="O24" s="119">
        <f>基本表!V44/基本表!V49</f>
        <v>0.16376432100293281</v>
      </c>
      <c r="P24" s="119"/>
      <c r="Q24" s="119"/>
      <c r="R24" s="203"/>
    </row>
    <row r="25" spans="1:18" s="68" customFormat="1" ht="17.399999999999999" customHeight="1" x14ac:dyDescent="0.2">
      <c r="A25" s="68" t="s">
        <v>432</v>
      </c>
      <c r="B25" s="123">
        <f>基本表!W48/基本表!W49</f>
        <v>0.52172439285387029</v>
      </c>
      <c r="C25" s="123">
        <f>基本表!W43/基本表!W49</f>
        <v>0.13846069022928434</v>
      </c>
      <c r="D25" s="123">
        <f>ABS(基本表!AY25/基本表!AU25)</f>
        <v>0.27625739646844877</v>
      </c>
      <c r="E25" s="124">
        <f>G25/(基本表!BA25*10)</f>
        <v>6.0900985132161157E-6</v>
      </c>
      <c r="F25" s="123">
        <f t="shared" si="0"/>
        <v>0.72374260353155129</v>
      </c>
      <c r="G25" s="125">
        <v>3137</v>
      </c>
      <c r="H25" s="119"/>
      <c r="I25" s="126">
        <v>2.9184072814910152E-2</v>
      </c>
      <c r="J25" s="119"/>
      <c r="K25" s="119"/>
      <c r="L25" s="130">
        <f>G25/基本表!BA25</f>
        <v>6.0900985132161159E-5</v>
      </c>
      <c r="M25" s="127">
        <v>6.0318572140779314E-5</v>
      </c>
      <c r="N25" s="119"/>
      <c r="O25" s="119">
        <f>基本表!W44/基本表!W49</f>
        <v>-5.69417416167474E-2</v>
      </c>
      <c r="P25" s="119"/>
      <c r="Q25" s="119"/>
      <c r="R25" s="203"/>
    </row>
    <row r="26" spans="1:18" s="68" customFormat="1" ht="17.399999999999999" customHeight="1" x14ac:dyDescent="0.2">
      <c r="A26" s="68" t="s">
        <v>227</v>
      </c>
      <c r="B26" s="123">
        <f>基本表!X48/基本表!X49</f>
        <v>0.4455639577377899</v>
      </c>
      <c r="C26" s="123">
        <f>基本表!X43/基本表!X49</f>
        <v>0.1082285060280075</v>
      </c>
      <c r="D26" s="123">
        <f>ABS(基本表!AY26/基本表!AU26)</f>
        <v>4.858358670327248E-2</v>
      </c>
      <c r="E26" s="124">
        <f>G26/(基本表!BA26*10)</f>
        <v>1.4897958979619793E-5</v>
      </c>
      <c r="F26" s="123">
        <f t="shared" si="0"/>
        <v>0.95141641329672755</v>
      </c>
      <c r="G26" s="125">
        <v>447</v>
      </c>
      <c r="H26" s="119"/>
      <c r="I26" s="126">
        <v>1.1849842188380597E-2</v>
      </c>
      <c r="J26" s="119"/>
      <c r="K26" s="119"/>
      <c r="L26" s="130">
        <f>G26/基本表!BA26</f>
        <v>1.4897958979619792E-4</v>
      </c>
      <c r="M26" s="127">
        <v>1.4897958979619792E-4</v>
      </c>
      <c r="N26" s="119"/>
      <c r="O26" s="119">
        <f>基本表!X44/基本表!X49</f>
        <v>0.12304880897983643</v>
      </c>
      <c r="P26" s="119"/>
      <c r="Q26" s="119"/>
      <c r="R26" s="203"/>
    </row>
    <row r="27" spans="1:18" s="68" customFormat="1" ht="17.399999999999999" customHeight="1" x14ac:dyDescent="0.2">
      <c r="A27" s="68" t="s">
        <v>228</v>
      </c>
      <c r="B27" s="123">
        <f>基本表!Y48/基本表!Y49</f>
        <v>0.63650090638588219</v>
      </c>
      <c r="C27" s="123">
        <f>基本表!Y43/基本表!Y49</f>
        <v>0.44369128173864597</v>
      </c>
      <c r="D27" s="123">
        <f>ABS(基本表!AY27/基本表!AU27)</f>
        <v>0.35881091424241768</v>
      </c>
      <c r="E27" s="124">
        <f>G27/(基本表!BA27*10)</f>
        <v>5.2737931340764757E-5</v>
      </c>
      <c r="F27" s="123">
        <f t="shared" si="0"/>
        <v>0.64118908575758238</v>
      </c>
      <c r="G27" s="125">
        <v>2090</v>
      </c>
      <c r="H27" s="119"/>
      <c r="I27" s="126">
        <v>3.9166540476519556E-3</v>
      </c>
      <c r="J27" s="119"/>
      <c r="K27" s="119"/>
      <c r="L27" s="130">
        <f>G27/基本表!BA27</f>
        <v>5.2737931340764751E-4</v>
      </c>
      <c r="M27" s="127">
        <v>4.4789391449692555E-4</v>
      </c>
      <c r="N27" s="119"/>
      <c r="O27" s="119">
        <f>基本表!Y44/基本表!Y49</f>
        <v>4.8813371311372825E-2</v>
      </c>
      <c r="P27" s="119"/>
      <c r="Q27" s="119"/>
      <c r="R27" s="203"/>
    </row>
    <row r="28" spans="1:18" s="68" customFormat="1" ht="17.399999999999999" customHeight="1" x14ac:dyDescent="0.2">
      <c r="A28" s="68" t="s">
        <v>435</v>
      </c>
      <c r="B28" s="123">
        <f>基本表!Z48/基本表!Z49</f>
        <v>0.68397596018142393</v>
      </c>
      <c r="C28" s="123">
        <f>基本表!Z43/基本表!Z49</f>
        <v>0.45307080385886622</v>
      </c>
      <c r="D28" s="123">
        <f>ABS(基本表!AY28/基本表!AU28)</f>
        <v>0.31258148210429826</v>
      </c>
      <c r="E28" s="124">
        <f>G28/(基本表!BA28*10)</f>
        <v>1.3844935138856754E-4</v>
      </c>
      <c r="F28" s="123">
        <f t="shared" si="0"/>
        <v>0.68741851789570174</v>
      </c>
      <c r="G28" s="125">
        <v>59301</v>
      </c>
      <c r="H28" s="119"/>
      <c r="I28" s="126">
        <v>0.11450371176028198</v>
      </c>
      <c r="J28" s="119"/>
      <c r="K28" s="119"/>
      <c r="L28" s="130">
        <f>G28/基本表!BA28</f>
        <v>1.3844935138856754E-3</v>
      </c>
      <c r="M28" s="127">
        <v>1.164916078461403E-3</v>
      </c>
      <c r="N28" s="119"/>
      <c r="O28" s="119">
        <f>基本表!Z44/基本表!Z49</f>
        <v>6.290847998483387E-2</v>
      </c>
      <c r="P28" s="119"/>
      <c r="Q28" s="119"/>
      <c r="R28" s="203"/>
    </row>
    <row r="29" spans="1:18" s="68" customFormat="1" ht="17.399999999999999" customHeight="1" x14ac:dyDescent="0.2">
      <c r="A29" s="68" t="s">
        <v>437</v>
      </c>
      <c r="B29" s="123">
        <f>基本表!AA48/基本表!AA49</f>
        <v>0.6298469327477596</v>
      </c>
      <c r="C29" s="123">
        <f>基本表!AA43/基本表!AA49</f>
        <v>0.39394684604138008</v>
      </c>
      <c r="D29" s="123">
        <f>ABS(基本表!AY29/基本表!AU29)</f>
        <v>0.16359659661909573</v>
      </c>
      <c r="E29" s="124">
        <f>G29/(基本表!BA29*10)</f>
        <v>4.138412456373954E-5</v>
      </c>
      <c r="F29" s="123">
        <f t="shared" si="0"/>
        <v>0.83640340338090424</v>
      </c>
      <c r="G29" s="125">
        <v>9195</v>
      </c>
      <c r="H29" s="119"/>
      <c r="I29" s="126">
        <v>9.0768671876984952E-2</v>
      </c>
      <c r="J29" s="119"/>
      <c r="K29" s="119"/>
      <c r="L29" s="130">
        <f>G29/基本表!BA29</f>
        <v>4.1384124563739543E-4</v>
      </c>
      <c r="M29" s="127">
        <v>3.8643185807968208E-4</v>
      </c>
      <c r="N29" s="119"/>
      <c r="O29" s="119">
        <f>基本表!AA44/基本表!AA49</f>
        <v>0.13059398483212201</v>
      </c>
      <c r="P29" s="119"/>
      <c r="Q29" s="119"/>
      <c r="R29" s="203"/>
    </row>
    <row r="30" spans="1:18" s="68" customFormat="1" ht="17.399999999999999" customHeight="1" x14ac:dyDescent="0.2">
      <c r="A30" s="68" t="s">
        <v>439</v>
      </c>
      <c r="B30" s="123">
        <f>基本表!AB48/基本表!AB49</f>
        <v>0.844793134146125</v>
      </c>
      <c r="C30" s="123">
        <f>基本表!AB43/基本表!AB49</f>
        <v>4.489061250535259E-2</v>
      </c>
      <c r="D30" s="123">
        <f>ABS(基本表!AY30/基本表!AU30)</f>
        <v>4.2369230741674556E-2</v>
      </c>
      <c r="E30" s="124">
        <f>G30/(基本表!BA30*10)</f>
        <v>8.8709804733554286E-6</v>
      </c>
      <c r="F30" s="123">
        <f t="shared" si="0"/>
        <v>0.95763076925832546</v>
      </c>
      <c r="G30" s="125">
        <v>3984</v>
      </c>
      <c r="H30" s="119"/>
      <c r="I30" s="126">
        <v>0.24486808413643296</v>
      </c>
      <c r="J30" s="119"/>
      <c r="K30" s="119"/>
      <c r="L30" s="130">
        <f>G30/基本表!BA30</f>
        <v>8.8709804733554297E-5</v>
      </c>
      <c r="M30" s="127">
        <v>4.5913558574445018E-5</v>
      </c>
      <c r="N30" s="119"/>
      <c r="O30" s="119">
        <f>基本表!AB44/基本表!AB49</f>
        <v>0.37061371041650609</v>
      </c>
      <c r="P30" s="119"/>
      <c r="Q30" s="119"/>
      <c r="R30" s="203"/>
    </row>
    <row r="31" spans="1:18" s="68" customFormat="1" ht="17.399999999999999" customHeight="1" x14ac:dyDescent="0.2">
      <c r="A31" s="68" t="s">
        <v>441</v>
      </c>
      <c r="B31" s="123">
        <f>基本表!AC48/基本表!AC49</f>
        <v>0.51110902086704257</v>
      </c>
      <c r="C31" s="123">
        <f>基本表!AC43/基本表!AC49</f>
        <v>0.36342049973225904</v>
      </c>
      <c r="D31" s="123">
        <f>ABS(基本表!AY31/基本表!AU31)</f>
        <v>0.16610765072653502</v>
      </c>
      <c r="E31" s="124">
        <f>G31/(基本表!BA31*10)</f>
        <v>7.1247257583675707E-5</v>
      </c>
      <c r="F31" s="123">
        <f t="shared" si="0"/>
        <v>0.83389234927346501</v>
      </c>
      <c r="G31" s="125">
        <v>19906</v>
      </c>
      <c r="H31" s="119"/>
      <c r="I31" s="126">
        <v>4.947214698625152E-2</v>
      </c>
      <c r="J31" s="119"/>
      <c r="K31" s="119"/>
      <c r="L31" s="130">
        <f>G31/基本表!BA31</f>
        <v>7.1247257583675709E-4</v>
      </c>
      <c r="M31" s="127">
        <v>6.686633508380536E-4</v>
      </c>
      <c r="N31" s="119"/>
      <c r="O31" s="119">
        <f>基本表!AC44/基本表!AC49</f>
        <v>1.4969118254520216E-2</v>
      </c>
      <c r="P31" s="119"/>
      <c r="Q31" s="119"/>
      <c r="R31" s="203"/>
    </row>
    <row r="32" spans="1:18" s="68" customFormat="1" ht="17.399999999999999" customHeight="1" x14ac:dyDescent="0.2">
      <c r="A32" s="68" t="s">
        <v>229</v>
      </c>
      <c r="B32" s="123">
        <f>基本表!AD48/基本表!AD49</f>
        <v>0.49954299532384427</v>
      </c>
      <c r="C32" s="123">
        <f>基本表!AD43/基本表!AD49</f>
        <v>0.19267685735732343</v>
      </c>
      <c r="D32" s="123">
        <f>ABS(基本表!AY32/基本表!AU32)</f>
        <v>0.39132141292207734</v>
      </c>
      <c r="E32" s="124">
        <f>G32/(基本表!BA32*10)</f>
        <v>2.7522327939122904E-5</v>
      </c>
      <c r="F32" s="123">
        <f t="shared" si="0"/>
        <v>0.60867858707792266</v>
      </c>
      <c r="G32" s="125">
        <v>5421</v>
      </c>
      <c r="H32" s="119"/>
      <c r="I32" s="126">
        <v>5.5249293236303412E-2</v>
      </c>
      <c r="J32" s="119"/>
      <c r="K32" s="119"/>
      <c r="L32" s="130">
        <f>G32/基本表!BA32</f>
        <v>2.7522327939122907E-4</v>
      </c>
      <c r="M32" s="127">
        <v>2.4851834580705886E-4</v>
      </c>
      <c r="N32" s="119"/>
      <c r="O32" s="119">
        <f>基本表!AD44/基本表!AD49</f>
        <v>0.11441144941027027</v>
      </c>
      <c r="P32" s="119"/>
      <c r="Q32" s="119"/>
      <c r="R32" s="203"/>
    </row>
    <row r="33" spans="1:18" s="68" customFormat="1" ht="17.399999999999999" customHeight="1" x14ac:dyDescent="0.2">
      <c r="A33" s="68" t="s">
        <v>444</v>
      </c>
      <c r="B33" s="123">
        <f>基本表!AE48/基本表!AE49</f>
        <v>0.71426453441453608</v>
      </c>
      <c r="C33" s="123">
        <f>基本表!AE43/基本表!AE49</f>
        <v>0.33937805768519969</v>
      </c>
      <c r="D33" s="123">
        <f>ABS(基本表!AY33/基本表!AU33)</f>
        <v>0</v>
      </c>
      <c r="E33" s="124">
        <f>G33/(基本表!BA33*10)</f>
        <v>3.7936046719231833E-5</v>
      </c>
      <c r="F33" s="123">
        <f t="shared" si="0"/>
        <v>1</v>
      </c>
      <c r="G33" s="125">
        <v>11952</v>
      </c>
      <c r="H33" s="119"/>
      <c r="I33" s="126">
        <v>2.5421588604835825E-3</v>
      </c>
      <c r="J33" s="119"/>
      <c r="K33" s="119"/>
      <c r="L33" s="130">
        <f>G33/基本表!BA33</f>
        <v>3.7936046719231833E-4</v>
      </c>
      <c r="M33" s="127">
        <v>3.7936046719231833E-4</v>
      </c>
      <c r="N33" s="119"/>
      <c r="O33" s="119">
        <f>基本表!AE44/基本表!AE49</f>
        <v>0</v>
      </c>
      <c r="P33" s="119"/>
      <c r="Q33" s="119"/>
      <c r="R33" s="203"/>
    </row>
    <row r="34" spans="1:18" s="68" customFormat="1" ht="17.399999999999999" customHeight="1" x14ac:dyDescent="0.2">
      <c r="A34" s="68" t="s">
        <v>446</v>
      </c>
      <c r="B34" s="123">
        <f>基本表!AF48/基本表!AF49</f>
        <v>0.69980619655713883</v>
      </c>
      <c r="C34" s="123">
        <f>基本表!AF43/基本表!AF49</f>
        <v>0.45991968905458308</v>
      </c>
      <c r="D34" s="123">
        <f>ABS(基本表!AY34/基本表!AU34)</f>
        <v>9.5718714218628029E-2</v>
      </c>
      <c r="E34" s="124">
        <f>G34/(基本表!BA34*10)</f>
        <v>5.6680151291243794E-5</v>
      </c>
      <c r="F34" s="123">
        <f t="shared" si="0"/>
        <v>0.90428128578137201</v>
      </c>
      <c r="G34" s="125">
        <v>17665</v>
      </c>
      <c r="H34" s="119"/>
      <c r="I34" s="126">
        <v>2.4852288682797301E-2</v>
      </c>
      <c r="J34" s="119"/>
      <c r="K34" s="119"/>
      <c r="L34" s="130">
        <f>G34/基本表!BA34</f>
        <v>5.6680151291243791E-4</v>
      </c>
      <c r="M34" s="127">
        <v>5.304158397936887E-4</v>
      </c>
      <c r="N34" s="119"/>
      <c r="O34" s="119">
        <f>基本表!AF44/基本表!AF49</f>
        <v>1.1386790518278619E-2</v>
      </c>
      <c r="P34" s="119"/>
      <c r="Q34" s="119"/>
      <c r="R34" s="203"/>
    </row>
    <row r="35" spans="1:18" s="68" customFormat="1" ht="17.399999999999999" customHeight="1" x14ac:dyDescent="0.2">
      <c r="A35" s="68" t="s">
        <v>230</v>
      </c>
      <c r="B35" s="123">
        <f>基本表!AG48/基本表!AG49</f>
        <v>0.60382058885221546</v>
      </c>
      <c r="C35" s="123">
        <f>基本表!AG43/基本表!AG49</f>
        <v>0.56045281800946756</v>
      </c>
      <c r="D35" s="123">
        <f>ABS(基本表!AY35/基本表!AU35)</f>
        <v>5.3458010191908084E-5</v>
      </c>
      <c r="E35" s="124">
        <f>G35/(基本表!BA35*10)</f>
        <v>1.0817690252228093E-4</v>
      </c>
      <c r="F35" s="123">
        <f t="shared" si="0"/>
        <v>0.99994654198980815</v>
      </c>
      <c r="G35" s="125">
        <v>51429</v>
      </c>
      <c r="H35" s="119"/>
      <c r="I35" s="126">
        <v>9.018724136420643E-2</v>
      </c>
      <c r="J35" s="119"/>
      <c r="K35" s="119"/>
      <c r="L35" s="130">
        <f>G35/基本表!BA35</f>
        <v>1.0817690252228093E-3</v>
      </c>
      <c r="M35" s="127">
        <v>1.0165839699200522E-3</v>
      </c>
      <c r="N35" s="119"/>
      <c r="O35" s="119">
        <f>基本表!AG44/基本表!AG49</f>
        <v>-2.1581995647935243E-2</v>
      </c>
      <c r="P35" s="119"/>
      <c r="Q35" s="119"/>
      <c r="R35" s="203"/>
    </row>
    <row r="36" spans="1:18" s="68" customFormat="1" ht="17.399999999999999" customHeight="1" x14ac:dyDescent="0.2">
      <c r="A36" s="68" t="s">
        <v>449</v>
      </c>
      <c r="B36" s="123">
        <f>基本表!AH48/基本表!AH49</f>
        <v>0.60650403138342623</v>
      </c>
      <c r="C36" s="123">
        <f>基本表!AH43/基本表!AH49</f>
        <v>0.50744502531554414</v>
      </c>
      <c r="D36" s="123">
        <f>ABS(基本表!AY36/基本表!AU36)</f>
        <v>7.7872926064683845E-3</v>
      </c>
      <c r="E36" s="124">
        <f>G36/(基本表!BA36*10)</f>
        <v>1.4403188365673665E-4</v>
      </c>
      <c r="F36" s="123">
        <f t="shared" si="0"/>
        <v>0.99221270739353162</v>
      </c>
      <c r="G36" s="125">
        <v>6680</v>
      </c>
      <c r="H36" s="119"/>
      <c r="I36" s="126">
        <v>2.2185601954613617E-2</v>
      </c>
      <c r="J36" s="119"/>
      <c r="K36" s="119"/>
      <c r="L36" s="130">
        <f>G36/基本表!BA36</f>
        <v>1.4403188365673667E-3</v>
      </c>
      <c r="M36" s="127">
        <v>1.1516082194769918E-3</v>
      </c>
      <c r="N36" s="119"/>
      <c r="O36" s="119">
        <f>基本表!AH44/基本表!AH49</f>
        <v>1.0711832305489038E-2</v>
      </c>
      <c r="P36" s="119"/>
      <c r="Q36" s="119"/>
      <c r="R36" s="203"/>
    </row>
    <row r="37" spans="1:18" s="68" customFormat="1" ht="17.399999999999999" customHeight="1" x14ac:dyDescent="0.2">
      <c r="A37" s="68" t="s">
        <v>231</v>
      </c>
      <c r="B37" s="123">
        <f>基本表!AI48/基本表!AI49</f>
        <v>0.59704131054558862</v>
      </c>
      <c r="C37" s="123">
        <f>基本表!AI43/基本表!AI49</f>
        <v>0.40141874712928249</v>
      </c>
      <c r="D37" s="123">
        <f>ABS(基本表!AY37/基本表!AU37)</f>
        <v>0.4249089246622717</v>
      </c>
      <c r="E37" s="124">
        <f>G37/(基本表!BA37*10)</f>
        <v>9.2973853869897076E-5</v>
      </c>
      <c r="F37" s="123">
        <f t="shared" si="0"/>
        <v>0.5750910753377283</v>
      </c>
      <c r="G37" s="125">
        <v>31887</v>
      </c>
      <c r="H37" s="119"/>
      <c r="I37" s="126">
        <v>4.8068778011661394E-2</v>
      </c>
      <c r="J37" s="119"/>
      <c r="K37" s="119"/>
      <c r="L37" s="130">
        <f>G37/基本表!BA37</f>
        <v>9.2973853869897079E-4</v>
      </c>
      <c r="M37" s="127">
        <v>7.3146895977486373E-4</v>
      </c>
      <c r="N37" s="119"/>
      <c r="O37" s="119">
        <f>基本表!AI44/基本表!AI49</f>
        <v>1.8368743454005933E-2</v>
      </c>
      <c r="P37" s="119"/>
      <c r="Q37" s="119"/>
      <c r="R37" s="203"/>
    </row>
    <row r="38" spans="1:18" s="68" customFormat="1" ht="17.399999999999999" customHeight="1" x14ac:dyDescent="0.2">
      <c r="A38" s="68" t="s">
        <v>232</v>
      </c>
      <c r="B38" s="123">
        <f>基本表!AJ48/基本表!AJ49</f>
        <v>0.52796480403183088</v>
      </c>
      <c r="C38" s="123">
        <f>基本表!AJ43/基本表!AJ49</f>
        <v>0.30308614348012769</v>
      </c>
      <c r="D38" s="123">
        <f>ABS(基本表!AY38/基本表!AU38)</f>
        <v>7.0795516031456063E-2</v>
      </c>
      <c r="E38" s="124">
        <f>G38/(基本表!BA38*10)</f>
        <v>1.8944704446194083E-4</v>
      </c>
      <c r="F38" s="123">
        <f t="shared" si="0"/>
        <v>0.92920448396854394</v>
      </c>
      <c r="G38" s="125">
        <v>40390</v>
      </c>
      <c r="H38" s="119"/>
      <c r="I38" s="126">
        <v>8.7474914349591842E-2</v>
      </c>
      <c r="J38" s="119"/>
      <c r="K38" s="119"/>
      <c r="L38" s="130">
        <f>G38/基本表!BA38</f>
        <v>1.8944704446194084E-3</v>
      </c>
      <c r="M38" s="127">
        <v>1.4712985616940233E-3</v>
      </c>
      <c r="N38" s="119"/>
      <c r="O38" s="119">
        <f>基本表!AJ44/基本表!AJ49</f>
        <v>2.6770147873760631E-2</v>
      </c>
      <c r="P38" s="119"/>
      <c r="Q38" s="119"/>
      <c r="R38" s="203"/>
    </row>
    <row r="39" spans="1:18" s="68" customFormat="1" ht="17.399999999999999" customHeight="1" x14ac:dyDescent="0.2">
      <c r="A39" s="68" t="s">
        <v>453</v>
      </c>
      <c r="B39" s="123">
        <f>基本表!AK48/基本表!AK49</f>
        <v>0</v>
      </c>
      <c r="C39" s="123">
        <f>基本表!AK43/基本表!AK49</f>
        <v>0</v>
      </c>
      <c r="D39" s="123">
        <f>ABS(基本表!AY39/基本表!AU39)</f>
        <v>0</v>
      </c>
      <c r="E39" s="124">
        <f>G39/(基本表!BA39*10)</f>
        <v>0</v>
      </c>
      <c r="F39" s="123">
        <f t="shared" si="0"/>
        <v>1</v>
      </c>
      <c r="G39" s="125">
        <v>0</v>
      </c>
      <c r="H39" s="119"/>
      <c r="I39" s="126">
        <v>1.6199569969460473E-3</v>
      </c>
      <c r="J39" s="119"/>
      <c r="K39" s="119"/>
      <c r="L39" s="130">
        <f>G39/基本表!BA39</f>
        <v>0</v>
      </c>
      <c r="M39" s="127">
        <v>0</v>
      </c>
      <c r="N39" s="119"/>
      <c r="O39" s="119">
        <f>基本表!AK44/基本表!AK49</f>
        <v>0</v>
      </c>
      <c r="P39" s="119"/>
      <c r="Q39" s="119"/>
      <c r="R39" s="203"/>
    </row>
    <row r="40" spans="1:18" s="68" customFormat="1" ht="17.399999999999999" customHeight="1" x14ac:dyDescent="0.2">
      <c r="A40" s="68" t="s">
        <v>454</v>
      </c>
      <c r="B40" s="123">
        <f>基本表!AL48/基本表!AL49</f>
        <v>0.65022746913924145</v>
      </c>
      <c r="C40" s="123">
        <f>基本表!AL43/基本表!AL49</f>
        <v>2.352257459918497E-2</v>
      </c>
      <c r="D40" s="123">
        <f>ABS(基本表!AY40/基本表!AU40)</f>
        <v>0.33922470486457873</v>
      </c>
      <c r="E40" s="124">
        <f>G40/(基本表!BA40*10)</f>
        <v>7.4223376590881415E-5</v>
      </c>
      <c r="F40" s="123">
        <f t="shared" si="0"/>
        <v>0.66077529513542133</v>
      </c>
      <c r="G40" s="125">
        <v>3797</v>
      </c>
      <c r="H40" s="119"/>
      <c r="I40" s="126">
        <v>2.7864469998777771E-3</v>
      </c>
      <c r="J40" s="119"/>
      <c r="K40" s="119"/>
      <c r="L40" s="130">
        <f>G40/基本表!BA40</f>
        <v>7.4223376590881415E-4</v>
      </c>
      <c r="M40" s="127">
        <v>6.7968048566366781E-4</v>
      </c>
      <c r="N40" s="119"/>
      <c r="O40" s="119">
        <f>基本表!AL44/基本表!AL49</f>
        <v>0.559628230217183</v>
      </c>
      <c r="P40" s="119"/>
      <c r="Q40" s="119"/>
      <c r="R40" s="203"/>
    </row>
    <row r="41" spans="1:18" s="68" customFormat="1" ht="17.399999999999999" customHeight="1" x14ac:dyDescent="0.2">
      <c r="B41" s="119"/>
      <c r="C41" s="119">
        <f>基本表!AM43/基本表!AM49</f>
        <v>0.28039717837188161</v>
      </c>
      <c r="D41" s="119"/>
      <c r="E41" s="119"/>
      <c r="F41" s="119"/>
      <c r="G41" s="128">
        <f>SUM(G4:G40)</f>
        <v>416612</v>
      </c>
      <c r="H41" s="119"/>
      <c r="I41" s="129"/>
      <c r="J41" s="119"/>
      <c r="K41" s="119"/>
      <c r="L41" s="127">
        <f>G41/基本表!BA41</f>
        <v>6.1375598297431014E-4</v>
      </c>
      <c r="M41" s="127">
        <v>5.0121912425822764E-4</v>
      </c>
      <c r="N41" s="119"/>
      <c r="O41" s="119"/>
      <c r="P41" s="119"/>
      <c r="Q41" s="119"/>
    </row>
    <row r="42" spans="1:18" x14ac:dyDescent="0.15">
      <c r="B42" s="116"/>
      <c r="C42" s="116"/>
      <c r="D42" s="116"/>
      <c r="E42" s="116"/>
      <c r="F42" s="116"/>
      <c r="G42" s="116"/>
      <c r="H42" s="116"/>
      <c r="I42" s="116"/>
      <c r="J42" s="116"/>
      <c r="K42" s="116"/>
      <c r="L42" s="116"/>
      <c r="M42" s="116"/>
      <c r="N42" s="116"/>
      <c r="O42" s="116"/>
      <c r="P42" s="116"/>
      <c r="Q42" s="116"/>
    </row>
  </sheetData>
  <phoneticPr fontId="3"/>
  <pageMargins left="0.78700000000000003" right="0.78700000000000003" top="0.98399999999999999" bottom="0.98399999999999999" header="0.51200000000000001" footer="0.51200000000000001"/>
  <pageSetup paperSize="9" scale="79" orientation="portrait" r:id="rId1"/>
  <headerFooter alignWithMargins="0"/>
  <colBreaks count="1" manualBreakCount="1">
    <brk id="6" max="4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59"/>
  <sheetViews>
    <sheetView zoomScale="90" zoomScaleNormal="90" workbookViewId="0">
      <pane xSplit="1" ySplit="3" topLeftCell="AG4" activePane="bottomRight" state="frozen"/>
      <selection activeCell="J3" sqref="J3"/>
      <selection pane="topRight" activeCell="J3" sqref="J3"/>
      <selection pane="bottomLeft" activeCell="J3" sqref="J3"/>
      <selection pane="bottomRight" activeCell="AZ40" sqref="AZ40"/>
    </sheetView>
  </sheetViews>
  <sheetFormatPr defaultColWidth="8.88671875" defaultRowHeight="12.6" x14ac:dyDescent="0.15"/>
  <cols>
    <col min="1" max="1" width="19" style="12" customWidth="1"/>
    <col min="2" max="38" width="11.44140625" style="12" customWidth="1"/>
    <col min="39" max="39" width="13.109375" style="12" customWidth="1"/>
    <col min="40" max="50" width="13.109375" style="106" customWidth="1"/>
    <col min="51" max="51" width="14.109375" style="106" customWidth="1"/>
    <col min="52" max="53" width="13.109375" style="106" customWidth="1"/>
    <col min="54" max="16384" width="8.88671875" style="12"/>
  </cols>
  <sheetData>
    <row r="1" spans="1:53" s="68" customFormat="1" ht="21" customHeight="1" x14ac:dyDescent="0.2">
      <c r="A1" s="68" t="s">
        <v>219</v>
      </c>
      <c r="AN1" s="107"/>
      <c r="AO1" s="107"/>
      <c r="AP1" s="107"/>
      <c r="AQ1" s="107"/>
      <c r="AR1" s="107"/>
      <c r="AS1" s="107"/>
      <c r="AT1" s="107"/>
      <c r="AU1" s="107"/>
      <c r="AV1" s="107"/>
      <c r="AW1" s="107"/>
      <c r="AX1" s="107"/>
      <c r="AY1" s="107"/>
      <c r="AZ1" s="107"/>
      <c r="BA1" s="108" t="s">
        <v>220</v>
      </c>
    </row>
    <row r="2" spans="1:53" s="68" customFormat="1" ht="21" customHeight="1" x14ac:dyDescent="0.2">
      <c r="AN2" s="107"/>
      <c r="AO2" s="107"/>
      <c r="AP2" s="107"/>
      <c r="AQ2" s="107"/>
      <c r="AR2" s="107"/>
      <c r="AS2" s="107"/>
      <c r="AT2" s="107"/>
      <c r="AU2" s="107"/>
      <c r="AV2" s="107"/>
      <c r="AW2" s="107"/>
      <c r="AX2" s="107"/>
      <c r="AY2" s="107"/>
      <c r="AZ2" s="107"/>
      <c r="BA2" s="107"/>
    </row>
    <row r="3" spans="1:53" s="68" customFormat="1" ht="21" customHeight="1" x14ac:dyDescent="0.2">
      <c r="A3" s="68" t="s">
        <v>74</v>
      </c>
      <c r="B3" s="68" t="s">
        <v>397</v>
      </c>
      <c r="C3" s="68" t="s">
        <v>221</v>
      </c>
      <c r="D3" s="68" t="s">
        <v>400</v>
      </c>
      <c r="E3" s="68" t="s">
        <v>402</v>
      </c>
      <c r="F3" s="68" t="s">
        <v>222</v>
      </c>
      <c r="G3" s="68" t="s">
        <v>405</v>
      </c>
      <c r="H3" s="68" t="s">
        <v>407</v>
      </c>
      <c r="I3" s="68" t="s">
        <v>409</v>
      </c>
      <c r="J3" s="68" t="s">
        <v>411</v>
      </c>
      <c r="K3" s="68" t="s">
        <v>413</v>
      </c>
      <c r="L3" s="68" t="s">
        <v>415</v>
      </c>
      <c r="M3" s="68" t="s">
        <v>417</v>
      </c>
      <c r="N3" s="68" t="s">
        <v>223</v>
      </c>
      <c r="O3" s="68" t="s">
        <v>224</v>
      </c>
      <c r="P3" s="68" t="s">
        <v>225</v>
      </c>
      <c r="Q3" s="68" t="s">
        <v>226</v>
      </c>
      <c r="R3" s="68" t="s">
        <v>423</v>
      </c>
      <c r="S3" s="68" t="s">
        <v>425</v>
      </c>
      <c r="T3" s="68" t="s">
        <v>427</v>
      </c>
      <c r="U3" s="68" t="s">
        <v>429</v>
      </c>
      <c r="V3" s="68" t="s">
        <v>430</v>
      </c>
      <c r="W3" s="68" t="s">
        <v>432</v>
      </c>
      <c r="X3" s="68" t="s">
        <v>227</v>
      </c>
      <c r="Y3" s="68" t="s">
        <v>228</v>
      </c>
      <c r="Z3" s="68" t="s">
        <v>435</v>
      </c>
      <c r="AA3" s="68" t="s">
        <v>437</v>
      </c>
      <c r="AB3" s="68" t="s">
        <v>439</v>
      </c>
      <c r="AC3" s="68" t="s">
        <v>441</v>
      </c>
      <c r="AD3" s="68" t="s">
        <v>229</v>
      </c>
      <c r="AE3" s="68" t="s">
        <v>444</v>
      </c>
      <c r="AF3" s="68" t="s">
        <v>446</v>
      </c>
      <c r="AG3" s="68" t="s">
        <v>230</v>
      </c>
      <c r="AH3" s="68" t="s">
        <v>449</v>
      </c>
      <c r="AI3" s="68" t="s">
        <v>231</v>
      </c>
      <c r="AJ3" s="68" t="s">
        <v>232</v>
      </c>
      <c r="AK3" s="68" t="s">
        <v>453</v>
      </c>
      <c r="AL3" s="68" t="s">
        <v>454</v>
      </c>
      <c r="AM3" s="68" t="s">
        <v>233</v>
      </c>
      <c r="AN3" s="107" t="s">
        <v>234</v>
      </c>
      <c r="AO3" s="107" t="s">
        <v>235</v>
      </c>
      <c r="AP3" s="107" t="s">
        <v>236</v>
      </c>
      <c r="AQ3" s="107" t="s">
        <v>237</v>
      </c>
      <c r="AR3" s="107" t="s">
        <v>238</v>
      </c>
      <c r="AS3" s="107" t="s">
        <v>239</v>
      </c>
      <c r="AT3" s="107" t="s">
        <v>464</v>
      </c>
      <c r="AU3" s="107" t="s">
        <v>465</v>
      </c>
      <c r="AV3" s="107" t="s">
        <v>466</v>
      </c>
      <c r="AW3" s="107" t="s">
        <v>467</v>
      </c>
      <c r="AX3" s="107" t="s">
        <v>468</v>
      </c>
      <c r="AY3" s="107" t="s">
        <v>469</v>
      </c>
      <c r="AZ3" s="107" t="s">
        <v>470</v>
      </c>
      <c r="BA3" s="107" t="s">
        <v>240</v>
      </c>
    </row>
    <row r="4" spans="1:53" s="68" customFormat="1" ht="21" customHeight="1" x14ac:dyDescent="0.2">
      <c r="A4" s="68" t="s">
        <v>398</v>
      </c>
      <c r="B4" s="109">
        <v>693408</v>
      </c>
      <c r="C4" s="109">
        <v>6</v>
      </c>
      <c r="D4" s="109">
        <v>1596750</v>
      </c>
      <c r="E4" s="109">
        <v>88729</v>
      </c>
      <c r="F4" s="109">
        <v>136650</v>
      </c>
      <c r="G4" s="109">
        <v>26753</v>
      </c>
      <c r="H4" s="109">
        <v>0</v>
      </c>
      <c r="I4" s="109">
        <v>7846</v>
      </c>
      <c r="J4" s="109">
        <v>15</v>
      </c>
      <c r="K4" s="109">
        <v>0</v>
      </c>
      <c r="L4" s="109">
        <v>26</v>
      </c>
      <c r="M4" s="109">
        <v>0</v>
      </c>
      <c r="N4" s="109">
        <v>0</v>
      </c>
      <c r="O4" s="109">
        <v>0</v>
      </c>
      <c r="P4" s="109">
        <v>0</v>
      </c>
      <c r="Q4" s="109">
        <v>0</v>
      </c>
      <c r="R4" s="109">
        <v>0</v>
      </c>
      <c r="S4" s="109">
        <v>0</v>
      </c>
      <c r="T4" s="109">
        <v>12</v>
      </c>
      <c r="U4" s="109">
        <v>44262</v>
      </c>
      <c r="V4" s="109">
        <v>62143</v>
      </c>
      <c r="W4" s="109">
        <v>0</v>
      </c>
      <c r="X4" s="109">
        <v>0</v>
      </c>
      <c r="Y4" s="109">
        <v>0</v>
      </c>
      <c r="Z4" s="109">
        <v>6944</v>
      </c>
      <c r="AA4" s="109">
        <v>0</v>
      </c>
      <c r="AB4" s="109">
        <v>253</v>
      </c>
      <c r="AC4" s="109">
        <v>2</v>
      </c>
      <c r="AD4" s="109">
        <v>0</v>
      </c>
      <c r="AE4" s="109">
        <v>792</v>
      </c>
      <c r="AF4" s="109">
        <v>41294</v>
      </c>
      <c r="AG4" s="109">
        <v>102236</v>
      </c>
      <c r="AH4" s="109">
        <v>9899</v>
      </c>
      <c r="AI4" s="109">
        <v>365</v>
      </c>
      <c r="AJ4" s="109">
        <v>371276</v>
      </c>
      <c r="AK4" s="109">
        <v>0</v>
      </c>
      <c r="AL4" s="109">
        <v>0</v>
      </c>
      <c r="AM4" s="109">
        <v>3189661</v>
      </c>
      <c r="AN4" s="110">
        <v>39802</v>
      </c>
      <c r="AO4" s="110">
        <v>2020975</v>
      </c>
      <c r="AP4" s="110">
        <v>0</v>
      </c>
      <c r="AQ4" s="110">
        <v>0</v>
      </c>
      <c r="AR4" s="110">
        <v>17069</v>
      </c>
      <c r="AS4" s="110">
        <v>50164</v>
      </c>
      <c r="AT4" s="110">
        <v>2128010</v>
      </c>
      <c r="AU4" s="110">
        <v>5317671</v>
      </c>
      <c r="AV4" s="110">
        <v>3300636</v>
      </c>
      <c r="AW4" s="110">
        <v>5428646</v>
      </c>
      <c r="AX4" s="110">
        <v>8618307</v>
      </c>
      <c r="AY4" s="110">
        <v>-2552016</v>
      </c>
      <c r="AZ4" s="110">
        <v>2876630</v>
      </c>
      <c r="BA4" s="110">
        <v>6066291</v>
      </c>
    </row>
    <row r="5" spans="1:53" s="68" customFormat="1" ht="21" customHeight="1" x14ac:dyDescent="0.2">
      <c r="A5" s="68" t="s">
        <v>399</v>
      </c>
      <c r="B5" s="109">
        <v>220</v>
      </c>
      <c r="C5" s="109">
        <v>443</v>
      </c>
      <c r="D5" s="109">
        <v>753</v>
      </c>
      <c r="E5" s="109">
        <v>7172</v>
      </c>
      <c r="F5" s="109">
        <v>11372</v>
      </c>
      <c r="G5" s="109">
        <v>145370</v>
      </c>
      <c r="H5" s="109">
        <v>58361</v>
      </c>
      <c r="I5" s="109">
        <v>425</v>
      </c>
      <c r="J5" s="109">
        <v>232468</v>
      </c>
      <c r="K5" s="109">
        <v>47105</v>
      </c>
      <c r="L5" s="109">
        <v>948358</v>
      </c>
      <c r="M5" s="109">
        <v>1192</v>
      </c>
      <c r="N5" s="109">
        <v>130</v>
      </c>
      <c r="O5" s="109">
        <v>185</v>
      </c>
      <c r="P5" s="109">
        <v>41</v>
      </c>
      <c r="Q5" s="109">
        <v>2070</v>
      </c>
      <c r="R5" s="109">
        <v>518</v>
      </c>
      <c r="S5" s="109">
        <v>1</v>
      </c>
      <c r="T5" s="109">
        <v>1929</v>
      </c>
      <c r="U5" s="109">
        <v>8995</v>
      </c>
      <c r="V5" s="109">
        <v>168093</v>
      </c>
      <c r="W5" s="109">
        <v>3031827</v>
      </c>
      <c r="X5" s="109">
        <v>0</v>
      </c>
      <c r="Y5" s="109">
        <v>5</v>
      </c>
      <c r="Z5" s="109">
        <v>85</v>
      </c>
      <c r="AA5" s="109">
        <v>18</v>
      </c>
      <c r="AB5" s="109">
        <v>21</v>
      </c>
      <c r="AC5" s="109">
        <v>71</v>
      </c>
      <c r="AD5" s="109">
        <v>3</v>
      </c>
      <c r="AE5" s="109">
        <v>197</v>
      </c>
      <c r="AF5" s="109">
        <v>867</v>
      </c>
      <c r="AG5" s="109">
        <v>283</v>
      </c>
      <c r="AH5" s="109">
        <v>185</v>
      </c>
      <c r="AI5" s="109">
        <v>169</v>
      </c>
      <c r="AJ5" s="109">
        <v>145</v>
      </c>
      <c r="AK5" s="109">
        <v>0</v>
      </c>
      <c r="AL5" s="109">
        <v>677</v>
      </c>
      <c r="AM5" s="109">
        <v>4669754</v>
      </c>
      <c r="AN5" s="110">
        <v>-2694</v>
      </c>
      <c r="AO5" s="110">
        <v>-2452</v>
      </c>
      <c r="AP5" s="110">
        <v>0</v>
      </c>
      <c r="AQ5" s="110">
        <v>0</v>
      </c>
      <c r="AR5" s="110">
        <v>0</v>
      </c>
      <c r="AS5" s="110">
        <v>83262</v>
      </c>
      <c r="AT5" s="110">
        <v>78116</v>
      </c>
      <c r="AU5" s="110">
        <v>4747870</v>
      </c>
      <c r="AV5" s="110">
        <v>55826</v>
      </c>
      <c r="AW5" s="110">
        <v>133942</v>
      </c>
      <c r="AX5" s="110">
        <v>4803696</v>
      </c>
      <c r="AY5" s="110">
        <v>-4509863</v>
      </c>
      <c r="AZ5" s="110">
        <v>-4375921</v>
      </c>
      <c r="BA5" s="110">
        <v>293833</v>
      </c>
    </row>
    <row r="6" spans="1:53" s="68" customFormat="1" ht="21" customHeight="1" x14ac:dyDescent="0.2">
      <c r="A6" s="68" t="s">
        <v>401</v>
      </c>
      <c r="B6" s="109">
        <v>265816</v>
      </c>
      <c r="C6" s="109">
        <v>0</v>
      </c>
      <c r="D6" s="109">
        <v>1386305</v>
      </c>
      <c r="E6" s="109">
        <v>13811</v>
      </c>
      <c r="F6" s="109">
        <v>8389</v>
      </c>
      <c r="G6" s="109">
        <v>191027</v>
      </c>
      <c r="H6" s="109">
        <v>0</v>
      </c>
      <c r="I6" s="109">
        <v>327</v>
      </c>
      <c r="J6" s="109">
        <v>1634</v>
      </c>
      <c r="K6" s="109">
        <v>4</v>
      </c>
      <c r="L6" s="109">
        <v>0</v>
      </c>
      <c r="M6" s="109">
        <v>0</v>
      </c>
      <c r="N6" s="109">
        <v>0</v>
      </c>
      <c r="O6" s="109">
        <v>0</v>
      </c>
      <c r="P6" s="109">
        <v>0</v>
      </c>
      <c r="Q6" s="109">
        <v>0</v>
      </c>
      <c r="R6" s="109">
        <v>0</v>
      </c>
      <c r="S6" s="109">
        <v>0</v>
      </c>
      <c r="T6" s="109">
        <v>0</v>
      </c>
      <c r="U6" s="109">
        <v>27613</v>
      </c>
      <c r="V6" s="109">
        <v>1415</v>
      </c>
      <c r="W6" s="109">
        <v>0</v>
      </c>
      <c r="X6" s="109">
        <v>0</v>
      </c>
      <c r="Y6" s="109">
        <v>0</v>
      </c>
      <c r="Z6" s="109">
        <v>6152</v>
      </c>
      <c r="AA6" s="109">
        <v>0</v>
      </c>
      <c r="AB6" s="109">
        <v>0</v>
      </c>
      <c r="AC6" s="109">
        <v>5</v>
      </c>
      <c r="AD6" s="109">
        <v>2</v>
      </c>
      <c r="AE6" s="109">
        <v>22134</v>
      </c>
      <c r="AF6" s="109">
        <v>147348</v>
      </c>
      <c r="AG6" s="109">
        <v>359964</v>
      </c>
      <c r="AH6" s="109">
        <v>7308</v>
      </c>
      <c r="AI6" s="109">
        <v>127</v>
      </c>
      <c r="AJ6" s="109">
        <v>2391266</v>
      </c>
      <c r="AK6" s="109">
        <v>0</v>
      </c>
      <c r="AL6" s="109">
        <v>19811</v>
      </c>
      <c r="AM6" s="109">
        <v>4850458</v>
      </c>
      <c r="AN6" s="110">
        <v>502367</v>
      </c>
      <c r="AO6" s="110">
        <v>15013775</v>
      </c>
      <c r="AP6" s="110">
        <v>0</v>
      </c>
      <c r="AQ6" s="110">
        <v>0</v>
      </c>
      <c r="AR6" s="110">
        <v>0</v>
      </c>
      <c r="AS6" s="110">
        <v>3153</v>
      </c>
      <c r="AT6" s="110">
        <v>15519295</v>
      </c>
      <c r="AU6" s="110">
        <v>20369753</v>
      </c>
      <c r="AV6" s="110">
        <v>3570304</v>
      </c>
      <c r="AW6" s="110">
        <v>19089599</v>
      </c>
      <c r="AX6" s="110">
        <v>23940057</v>
      </c>
      <c r="AY6" s="110">
        <v>-16735923</v>
      </c>
      <c r="AZ6" s="110">
        <v>2353676</v>
      </c>
      <c r="BA6" s="110">
        <v>7204134</v>
      </c>
    </row>
    <row r="7" spans="1:53" s="68" customFormat="1" ht="21" customHeight="1" x14ac:dyDescent="0.2">
      <c r="A7" s="68" t="s">
        <v>403</v>
      </c>
      <c r="B7" s="109">
        <v>41541</v>
      </c>
      <c r="C7" s="109">
        <v>781</v>
      </c>
      <c r="D7" s="109">
        <v>5383</v>
      </c>
      <c r="E7" s="109">
        <v>2931977</v>
      </c>
      <c r="F7" s="109">
        <v>32154</v>
      </c>
      <c r="G7" s="109">
        <v>30899</v>
      </c>
      <c r="H7" s="109">
        <v>637</v>
      </c>
      <c r="I7" s="109">
        <v>22624</v>
      </c>
      <c r="J7" s="109">
        <v>8202</v>
      </c>
      <c r="K7" s="109">
        <v>713</v>
      </c>
      <c r="L7" s="109">
        <v>8281</v>
      </c>
      <c r="M7" s="109">
        <v>16309</v>
      </c>
      <c r="N7" s="109">
        <v>2256</v>
      </c>
      <c r="O7" s="109">
        <v>5622</v>
      </c>
      <c r="P7" s="109">
        <v>1507</v>
      </c>
      <c r="Q7" s="109">
        <v>78956</v>
      </c>
      <c r="R7" s="109">
        <v>5814</v>
      </c>
      <c r="S7" s="109">
        <v>1106</v>
      </c>
      <c r="T7" s="109">
        <v>28085</v>
      </c>
      <c r="U7" s="109">
        <v>77214</v>
      </c>
      <c r="V7" s="109">
        <v>246123</v>
      </c>
      <c r="W7" s="109">
        <v>11120</v>
      </c>
      <c r="X7" s="109">
        <v>2650</v>
      </c>
      <c r="Y7" s="109">
        <v>10834</v>
      </c>
      <c r="Z7" s="109">
        <v>187569</v>
      </c>
      <c r="AA7" s="109">
        <v>29516</v>
      </c>
      <c r="AB7" s="109">
        <v>1614</v>
      </c>
      <c r="AC7" s="109">
        <v>38705</v>
      </c>
      <c r="AD7" s="109">
        <v>12492</v>
      </c>
      <c r="AE7" s="109">
        <v>134087</v>
      </c>
      <c r="AF7" s="109">
        <v>17450</v>
      </c>
      <c r="AG7" s="109">
        <v>166620</v>
      </c>
      <c r="AH7" s="109">
        <v>107905</v>
      </c>
      <c r="AI7" s="109">
        <v>68930</v>
      </c>
      <c r="AJ7" s="109">
        <v>90782</v>
      </c>
      <c r="AK7" s="109">
        <v>19663</v>
      </c>
      <c r="AL7" s="109">
        <v>1089</v>
      </c>
      <c r="AM7" s="109">
        <v>4447210</v>
      </c>
      <c r="AN7" s="110">
        <v>69922</v>
      </c>
      <c r="AO7" s="110">
        <v>1695876</v>
      </c>
      <c r="AP7" s="110">
        <v>0</v>
      </c>
      <c r="AQ7" s="110">
        <v>102</v>
      </c>
      <c r="AR7" s="110">
        <v>57241</v>
      </c>
      <c r="AS7" s="110">
        <v>-27853</v>
      </c>
      <c r="AT7" s="110">
        <v>1795288</v>
      </c>
      <c r="AU7" s="110">
        <v>6242498</v>
      </c>
      <c r="AV7" s="110">
        <v>16374022</v>
      </c>
      <c r="AW7" s="110">
        <v>18169310</v>
      </c>
      <c r="AX7" s="110">
        <v>22616520</v>
      </c>
      <c r="AY7" s="110">
        <v>-4430136</v>
      </c>
      <c r="AZ7" s="110">
        <v>13739174</v>
      </c>
      <c r="BA7" s="110">
        <v>18186384</v>
      </c>
    </row>
    <row r="8" spans="1:53" s="68" customFormat="1" ht="21" customHeight="1" x14ac:dyDescent="0.2">
      <c r="A8" s="68" t="s">
        <v>404</v>
      </c>
      <c r="B8" s="109">
        <v>101376</v>
      </c>
      <c r="C8" s="109">
        <v>236</v>
      </c>
      <c r="D8" s="109">
        <v>77881</v>
      </c>
      <c r="E8" s="109">
        <v>85757</v>
      </c>
      <c r="F8" s="109">
        <v>3905951</v>
      </c>
      <c r="G8" s="109">
        <v>303280</v>
      </c>
      <c r="H8" s="109">
        <v>765</v>
      </c>
      <c r="I8" s="109">
        <v>87131</v>
      </c>
      <c r="J8" s="109">
        <v>60588</v>
      </c>
      <c r="K8" s="109">
        <v>617</v>
      </c>
      <c r="L8" s="109">
        <v>28832</v>
      </c>
      <c r="M8" s="109">
        <v>35756</v>
      </c>
      <c r="N8" s="109">
        <v>2401</v>
      </c>
      <c r="O8" s="109">
        <v>6488</v>
      </c>
      <c r="P8" s="109">
        <v>4949</v>
      </c>
      <c r="Q8" s="109">
        <v>99053</v>
      </c>
      <c r="R8" s="109">
        <v>32252</v>
      </c>
      <c r="S8" s="109">
        <v>6432</v>
      </c>
      <c r="T8" s="109">
        <v>33824</v>
      </c>
      <c r="U8" s="109">
        <v>678618</v>
      </c>
      <c r="V8" s="109">
        <v>2148734</v>
      </c>
      <c r="W8" s="109">
        <v>91422</v>
      </c>
      <c r="X8" s="109">
        <v>11473</v>
      </c>
      <c r="Y8" s="109">
        <v>18401</v>
      </c>
      <c r="Z8" s="109">
        <v>319058</v>
      </c>
      <c r="AA8" s="109">
        <v>100900</v>
      </c>
      <c r="AB8" s="109">
        <v>17706</v>
      </c>
      <c r="AC8" s="109">
        <v>142589</v>
      </c>
      <c r="AD8" s="109">
        <v>209115</v>
      </c>
      <c r="AE8" s="109">
        <v>37750</v>
      </c>
      <c r="AF8" s="109">
        <v>231033</v>
      </c>
      <c r="AG8" s="109">
        <v>287912</v>
      </c>
      <c r="AH8" s="109">
        <v>87411</v>
      </c>
      <c r="AI8" s="109">
        <v>139178</v>
      </c>
      <c r="AJ8" s="109">
        <v>111803</v>
      </c>
      <c r="AK8" s="109">
        <v>423854</v>
      </c>
      <c r="AL8" s="109">
        <v>3088</v>
      </c>
      <c r="AM8" s="109">
        <v>9933614</v>
      </c>
      <c r="AN8" s="110">
        <v>53656</v>
      </c>
      <c r="AO8" s="110">
        <v>190387</v>
      </c>
      <c r="AP8" s="110">
        <v>570</v>
      </c>
      <c r="AQ8" s="110">
        <v>1460</v>
      </c>
      <c r="AR8" s="110">
        <v>132725</v>
      </c>
      <c r="AS8" s="110">
        <v>-23665</v>
      </c>
      <c r="AT8" s="110">
        <v>355133</v>
      </c>
      <c r="AU8" s="110">
        <v>10288747</v>
      </c>
      <c r="AV8" s="110">
        <v>11075726</v>
      </c>
      <c r="AW8" s="110">
        <v>11430859</v>
      </c>
      <c r="AX8" s="110">
        <v>21364473</v>
      </c>
      <c r="AY8" s="110">
        <v>-7908521</v>
      </c>
      <c r="AZ8" s="110">
        <v>3522338</v>
      </c>
      <c r="BA8" s="110">
        <v>13455952</v>
      </c>
    </row>
    <row r="9" spans="1:53" s="68" customFormat="1" ht="21" customHeight="1" x14ac:dyDescent="0.2">
      <c r="A9" s="68" t="s">
        <v>406</v>
      </c>
      <c r="B9" s="109">
        <v>342008</v>
      </c>
      <c r="C9" s="109">
        <v>1986</v>
      </c>
      <c r="D9" s="109">
        <v>44641</v>
      </c>
      <c r="E9" s="109">
        <v>2575576</v>
      </c>
      <c r="F9" s="109">
        <v>476510</v>
      </c>
      <c r="G9" s="109">
        <v>6394300</v>
      </c>
      <c r="H9" s="109">
        <v>38824</v>
      </c>
      <c r="I9" s="109">
        <v>2681412</v>
      </c>
      <c r="J9" s="109">
        <v>116806</v>
      </c>
      <c r="K9" s="109">
        <v>6195</v>
      </c>
      <c r="L9" s="109">
        <v>41928</v>
      </c>
      <c r="M9" s="109">
        <v>143212</v>
      </c>
      <c r="N9" s="109">
        <v>6268</v>
      </c>
      <c r="O9" s="109">
        <v>25070</v>
      </c>
      <c r="P9" s="109">
        <v>12217</v>
      </c>
      <c r="Q9" s="109">
        <v>287985</v>
      </c>
      <c r="R9" s="109">
        <v>129455</v>
      </c>
      <c r="S9" s="109">
        <v>4412</v>
      </c>
      <c r="T9" s="109">
        <v>386767</v>
      </c>
      <c r="U9" s="109">
        <v>440284</v>
      </c>
      <c r="V9" s="109">
        <v>329653</v>
      </c>
      <c r="W9" s="109">
        <v>8024</v>
      </c>
      <c r="X9" s="109">
        <v>26758</v>
      </c>
      <c r="Y9" s="109">
        <v>64116</v>
      </c>
      <c r="Z9" s="109">
        <v>416</v>
      </c>
      <c r="AA9" s="109">
        <v>547</v>
      </c>
      <c r="AB9" s="109">
        <v>1624</v>
      </c>
      <c r="AC9" s="109">
        <v>14687</v>
      </c>
      <c r="AD9" s="109">
        <v>14320</v>
      </c>
      <c r="AE9" s="109">
        <v>29345</v>
      </c>
      <c r="AF9" s="109">
        <v>226179</v>
      </c>
      <c r="AG9" s="109">
        <v>6709842</v>
      </c>
      <c r="AH9" s="109">
        <v>10789</v>
      </c>
      <c r="AI9" s="109">
        <v>145499</v>
      </c>
      <c r="AJ9" s="109">
        <v>177052</v>
      </c>
      <c r="AK9" s="109">
        <v>9145</v>
      </c>
      <c r="AL9" s="109">
        <v>18801</v>
      </c>
      <c r="AM9" s="109">
        <v>21942653</v>
      </c>
      <c r="AN9" s="110">
        <v>117020</v>
      </c>
      <c r="AO9" s="110">
        <v>1222406</v>
      </c>
      <c r="AP9" s="110">
        <v>0</v>
      </c>
      <c r="AQ9" s="110">
        <v>0</v>
      </c>
      <c r="AR9" s="110">
        <v>0</v>
      </c>
      <c r="AS9" s="110">
        <v>151696</v>
      </c>
      <c r="AT9" s="110">
        <v>1491122</v>
      </c>
      <c r="AU9" s="110">
        <v>23433775</v>
      </c>
      <c r="AV9" s="110">
        <v>19916327</v>
      </c>
      <c r="AW9" s="110">
        <v>21407449</v>
      </c>
      <c r="AX9" s="110">
        <v>43350102</v>
      </c>
      <c r="AY9" s="110">
        <v>-22238712</v>
      </c>
      <c r="AZ9" s="110">
        <v>-831263</v>
      </c>
      <c r="BA9" s="110">
        <v>21111390</v>
      </c>
    </row>
    <row r="10" spans="1:53" s="68" customFormat="1" ht="21" customHeight="1" x14ac:dyDescent="0.2">
      <c r="A10" s="68" t="s">
        <v>408</v>
      </c>
      <c r="B10" s="109">
        <v>82961</v>
      </c>
      <c r="C10" s="109">
        <v>5602</v>
      </c>
      <c r="D10" s="109">
        <v>25567</v>
      </c>
      <c r="E10" s="109">
        <v>140460</v>
      </c>
      <c r="F10" s="109">
        <v>230877</v>
      </c>
      <c r="G10" s="109">
        <v>164586</v>
      </c>
      <c r="H10" s="109">
        <v>16142</v>
      </c>
      <c r="I10" s="109">
        <v>61311</v>
      </c>
      <c r="J10" s="109">
        <v>157688</v>
      </c>
      <c r="K10" s="109">
        <v>39963</v>
      </c>
      <c r="L10" s="109">
        <v>147878</v>
      </c>
      <c r="M10" s="109">
        <v>26933</v>
      </c>
      <c r="N10" s="109">
        <v>755</v>
      </c>
      <c r="O10" s="109">
        <v>6937</v>
      </c>
      <c r="P10" s="109">
        <v>415</v>
      </c>
      <c r="Q10" s="109">
        <v>39404</v>
      </c>
      <c r="R10" s="109">
        <v>11078</v>
      </c>
      <c r="S10" s="109">
        <v>32</v>
      </c>
      <c r="T10" s="109">
        <v>27360</v>
      </c>
      <c r="U10" s="109">
        <v>25006</v>
      </c>
      <c r="V10" s="109">
        <v>868957</v>
      </c>
      <c r="W10" s="109">
        <v>578488</v>
      </c>
      <c r="X10" s="109">
        <v>37698</v>
      </c>
      <c r="Y10" s="109">
        <v>46680</v>
      </c>
      <c r="Z10" s="109">
        <v>62515</v>
      </c>
      <c r="AA10" s="109">
        <v>8650</v>
      </c>
      <c r="AB10" s="109">
        <v>12380</v>
      </c>
      <c r="AC10" s="109">
        <v>2973721</v>
      </c>
      <c r="AD10" s="109">
        <v>14988</v>
      </c>
      <c r="AE10" s="109">
        <v>274969</v>
      </c>
      <c r="AF10" s="109">
        <v>93081</v>
      </c>
      <c r="AG10" s="109">
        <v>100011</v>
      </c>
      <c r="AH10" s="109">
        <v>15025</v>
      </c>
      <c r="AI10" s="109">
        <v>67202</v>
      </c>
      <c r="AJ10" s="109">
        <v>83441</v>
      </c>
      <c r="AK10" s="109">
        <v>0</v>
      </c>
      <c r="AL10" s="109">
        <v>45637</v>
      </c>
      <c r="AM10" s="109">
        <v>6494398</v>
      </c>
      <c r="AN10" s="110">
        <v>8997</v>
      </c>
      <c r="AO10" s="110">
        <v>2339831</v>
      </c>
      <c r="AP10" s="110">
        <v>0</v>
      </c>
      <c r="AQ10" s="110">
        <v>0</v>
      </c>
      <c r="AR10" s="110">
        <v>0</v>
      </c>
      <c r="AS10" s="110">
        <v>6175</v>
      </c>
      <c r="AT10" s="110">
        <v>2355003</v>
      </c>
      <c r="AU10" s="110">
        <v>8849401</v>
      </c>
      <c r="AV10" s="110">
        <v>10359</v>
      </c>
      <c r="AW10" s="110">
        <v>2365362</v>
      </c>
      <c r="AX10" s="110">
        <v>8859760</v>
      </c>
      <c r="AY10" s="110">
        <v>-8344997</v>
      </c>
      <c r="AZ10" s="110">
        <v>-5979635</v>
      </c>
      <c r="BA10" s="110">
        <v>514763</v>
      </c>
    </row>
    <row r="11" spans="1:53" s="68" customFormat="1" ht="21" customHeight="1" x14ac:dyDescent="0.2">
      <c r="A11" s="68" t="s">
        <v>410</v>
      </c>
      <c r="B11" s="109">
        <v>43685</v>
      </c>
      <c r="C11" s="109">
        <v>1108</v>
      </c>
      <c r="D11" s="109">
        <v>105763</v>
      </c>
      <c r="E11" s="109">
        <v>103888</v>
      </c>
      <c r="F11" s="109">
        <v>356374</v>
      </c>
      <c r="G11" s="109">
        <v>541053</v>
      </c>
      <c r="H11" s="109">
        <v>794</v>
      </c>
      <c r="I11" s="109">
        <v>3572454</v>
      </c>
      <c r="J11" s="109">
        <v>24736</v>
      </c>
      <c r="K11" s="109">
        <v>824</v>
      </c>
      <c r="L11" s="109">
        <v>49695</v>
      </c>
      <c r="M11" s="109">
        <v>39793</v>
      </c>
      <c r="N11" s="109">
        <v>29682</v>
      </c>
      <c r="O11" s="109">
        <v>65927</v>
      </c>
      <c r="P11" s="109">
        <v>42699</v>
      </c>
      <c r="Q11" s="109">
        <v>326516</v>
      </c>
      <c r="R11" s="109">
        <v>427778</v>
      </c>
      <c r="S11" s="109">
        <v>21418</v>
      </c>
      <c r="T11" s="109">
        <v>1083966</v>
      </c>
      <c r="U11" s="109">
        <v>671501</v>
      </c>
      <c r="V11" s="109">
        <v>1064129</v>
      </c>
      <c r="W11" s="109">
        <v>0</v>
      </c>
      <c r="X11" s="109">
        <v>119204</v>
      </c>
      <c r="Y11" s="109">
        <v>84546</v>
      </c>
      <c r="Z11" s="109">
        <v>258564</v>
      </c>
      <c r="AA11" s="109">
        <v>59777</v>
      </c>
      <c r="AB11" s="109">
        <v>26578</v>
      </c>
      <c r="AC11" s="109">
        <v>118139</v>
      </c>
      <c r="AD11" s="109">
        <v>45809</v>
      </c>
      <c r="AE11" s="109">
        <v>54914</v>
      </c>
      <c r="AF11" s="109">
        <v>97558</v>
      </c>
      <c r="AG11" s="109">
        <v>114828</v>
      </c>
      <c r="AH11" s="109">
        <v>36518</v>
      </c>
      <c r="AI11" s="109">
        <v>397207</v>
      </c>
      <c r="AJ11" s="109">
        <v>59343</v>
      </c>
      <c r="AK11" s="109">
        <v>45188</v>
      </c>
      <c r="AL11" s="109">
        <v>10530</v>
      </c>
      <c r="AM11" s="109">
        <v>10102486</v>
      </c>
      <c r="AN11" s="110">
        <v>14073</v>
      </c>
      <c r="AO11" s="110">
        <v>342478</v>
      </c>
      <c r="AP11" s="110">
        <v>135</v>
      </c>
      <c r="AQ11" s="110">
        <v>0</v>
      </c>
      <c r="AR11" s="110">
        <v>0</v>
      </c>
      <c r="AS11" s="110">
        <v>-29726</v>
      </c>
      <c r="AT11" s="110">
        <v>326960</v>
      </c>
      <c r="AU11" s="110">
        <v>10429446</v>
      </c>
      <c r="AV11" s="110">
        <v>12966096</v>
      </c>
      <c r="AW11" s="110">
        <v>13293056</v>
      </c>
      <c r="AX11" s="110">
        <v>23395542</v>
      </c>
      <c r="AY11" s="110">
        <v>-9251132</v>
      </c>
      <c r="AZ11" s="110">
        <v>4041924</v>
      </c>
      <c r="BA11" s="110">
        <v>14144410</v>
      </c>
    </row>
    <row r="12" spans="1:53" s="68" customFormat="1" ht="21" customHeight="1" x14ac:dyDescent="0.2">
      <c r="A12" s="68" t="s">
        <v>412</v>
      </c>
      <c r="B12" s="109">
        <v>13730</v>
      </c>
      <c r="C12" s="109">
        <v>27</v>
      </c>
      <c r="D12" s="109">
        <v>8408</v>
      </c>
      <c r="E12" s="109">
        <v>8501</v>
      </c>
      <c r="F12" s="109">
        <v>15695</v>
      </c>
      <c r="G12" s="109">
        <v>186984</v>
      </c>
      <c r="H12" s="109">
        <v>27216</v>
      </c>
      <c r="I12" s="109">
        <v>49852</v>
      </c>
      <c r="J12" s="109">
        <v>646719</v>
      </c>
      <c r="K12" s="109">
        <v>11375</v>
      </c>
      <c r="L12" s="109">
        <v>3630</v>
      </c>
      <c r="M12" s="109">
        <v>81140</v>
      </c>
      <c r="N12" s="109">
        <v>13280</v>
      </c>
      <c r="O12" s="109">
        <v>24845</v>
      </c>
      <c r="P12" s="109">
        <v>13058</v>
      </c>
      <c r="Q12" s="109">
        <v>1101923</v>
      </c>
      <c r="R12" s="109">
        <v>181254</v>
      </c>
      <c r="S12" s="109">
        <v>1445</v>
      </c>
      <c r="T12" s="109">
        <v>52216</v>
      </c>
      <c r="U12" s="109">
        <v>86938</v>
      </c>
      <c r="V12" s="109">
        <v>3756693</v>
      </c>
      <c r="W12" s="109">
        <v>1082</v>
      </c>
      <c r="X12" s="109">
        <v>16207</v>
      </c>
      <c r="Y12" s="109">
        <v>2167</v>
      </c>
      <c r="Z12" s="109">
        <v>9081</v>
      </c>
      <c r="AA12" s="109">
        <v>242</v>
      </c>
      <c r="AB12" s="109">
        <v>3466</v>
      </c>
      <c r="AC12" s="109">
        <v>1212</v>
      </c>
      <c r="AD12" s="109">
        <v>117</v>
      </c>
      <c r="AE12" s="109">
        <v>6484</v>
      </c>
      <c r="AF12" s="109">
        <v>71904</v>
      </c>
      <c r="AG12" s="109">
        <v>31644</v>
      </c>
      <c r="AH12" s="109">
        <v>2253</v>
      </c>
      <c r="AI12" s="109">
        <v>40415</v>
      </c>
      <c r="AJ12" s="109">
        <v>23336</v>
      </c>
      <c r="AK12" s="109">
        <v>5284</v>
      </c>
      <c r="AL12" s="109">
        <v>14085</v>
      </c>
      <c r="AM12" s="109">
        <v>6513908</v>
      </c>
      <c r="AN12" s="110">
        <v>5976</v>
      </c>
      <c r="AO12" s="110">
        <v>50231</v>
      </c>
      <c r="AP12" s="110">
        <v>0</v>
      </c>
      <c r="AQ12" s="110">
        <v>0</v>
      </c>
      <c r="AR12" s="110">
        <v>0</v>
      </c>
      <c r="AS12" s="110">
        <v>-2717</v>
      </c>
      <c r="AT12" s="110">
        <v>53490</v>
      </c>
      <c r="AU12" s="110">
        <v>6567398</v>
      </c>
      <c r="AV12" s="110">
        <v>3136601</v>
      </c>
      <c r="AW12" s="110">
        <v>3190091</v>
      </c>
      <c r="AX12" s="110">
        <v>9703999</v>
      </c>
      <c r="AY12" s="110">
        <v>-3885983</v>
      </c>
      <c r="AZ12" s="110">
        <v>-695892</v>
      </c>
      <c r="BA12" s="110">
        <v>5818016</v>
      </c>
    </row>
    <row r="13" spans="1:53" s="68" customFormat="1" ht="21" customHeight="1" x14ac:dyDescent="0.2">
      <c r="A13" s="68" t="s">
        <v>414</v>
      </c>
      <c r="B13" s="109">
        <v>157</v>
      </c>
      <c r="C13" s="109">
        <v>648</v>
      </c>
      <c r="D13" s="109">
        <v>0</v>
      </c>
      <c r="E13" s="109">
        <v>2676</v>
      </c>
      <c r="F13" s="109">
        <v>49081</v>
      </c>
      <c r="G13" s="109">
        <v>112</v>
      </c>
      <c r="H13" s="109">
        <v>0</v>
      </c>
      <c r="I13" s="109">
        <v>23991</v>
      </c>
      <c r="J13" s="109">
        <v>50394</v>
      </c>
      <c r="K13" s="109">
        <v>255531</v>
      </c>
      <c r="L13" s="109">
        <v>3937</v>
      </c>
      <c r="M13" s="109">
        <v>2734784</v>
      </c>
      <c r="N13" s="109">
        <v>180261</v>
      </c>
      <c r="O13" s="109">
        <v>522287</v>
      </c>
      <c r="P13" s="109">
        <v>28040</v>
      </c>
      <c r="Q13" s="109">
        <v>315666</v>
      </c>
      <c r="R13" s="109">
        <v>612632</v>
      </c>
      <c r="S13" s="109">
        <v>5692</v>
      </c>
      <c r="T13" s="109">
        <v>874633</v>
      </c>
      <c r="U13" s="109">
        <v>57367</v>
      </c>
      <c r="V13" s="109">
        <v>2034219</v>
      </c>
      <c r="W13" s="109">
        <v>0</v>
      </c>
      <c r="X13" s="109">
        <v>102</v>
      </c>
      <c r="Y13" s="109">
        <v>0</v>
      </c>
      <c r="Z13" s="109">
        <v>0</v>
      </c>
      <c r="AA13" s="109">
        <v>0</v>
      </c>
      <c r="AB13" s="109">
        <v>0</v>
      </c>
      <c r="AC13" s="109">
        <v>6451</v>
      </c>
      <c r="AD13" s="109">
        <v>0</v>
      </c>
      <c r="AE13" s="109">
        <v>1024</v>
      </c>
      <c r="AF13" s="109">
        <v>0</v>
      </c>
      <c r="AG13" s="109">
        <v>140</v>
      </c>
      <c r="AH13" s="109">
        <v>21</v>
      </c>
      <c r="AI13" s="109">
        <v>6702</v>
      </c>
      <c r="AJ13" s="109">
        <v>1038</v>
      </c>
      <c r="AK13" s="109">
        <v>24</v>
      </c>
      <c r="AL13" s="109">
        <v>12804</v>
      </c>
      <c r="AM13" s="109">
        <v>7780414</v>
      </c>
      <c r="AN13" s="110">
        <v>0</v>
      </c>
      <c r="AO13" s="110">
        <v>-15697</v>
      </c>
      <c r="AP13" s="110">
        <v>0</v>
      </c>
      <c r="AQ13" s="110">
        <v>0</v>
      </c>
      <c r="AR13" s="110">
        <v>56332</v>
      </c>
      <c r="AS13" s="110">
        <v>-5553</v>
      </c>
      <c r="AT13" s="110">
        <v>35082</v>
      </c>
      <c r="AU13" s="110">
        <v>7815496</v>
      </c>
      <c r="AV13" s="110">
        <v>807956</v>
      </c>
      <c r="AW13" s="110">
        <v>843038</v>
      </c>
      <c r="AX13" s="110">
        <v>8623452</v>
      </c>
      <c r="AY13" s="110">
        <v>-7501833</v>
      </c>
      <c r="AZ13" s="110">
        <v>-6658795</v>
      </c>
      <c r="BA13" s="110">
        <v>1121619</v>
      </c>
    </row>
    <row r="14" spans="1:53" s="68" customFormat="1" ht="21" customHeight="1" x14ac:dyDescent="0.2">
      <c r="A14" s="68" t="s">
        <v>416</v>
      </c>
      <c r="B14" s="109">
        <v>0</v>
      </c>
      <c r="C14" s="109">
        <v>66</v>
      </c>
      <c r="D14" s="109">
        <v>8752</v>
      </c>
      <c r="E14" s="109">
        <v>194</v>
      </c>
      <c r="F14" s="109">
        <v>24668</v>
      </c>
      <c r="G14" s="109">
        <v>175567</v>
      </c>
      <c r="H14" s="109">
        <v>0</v>
      </c>
      <c r="I14" s="109">
        <v>42790</v>
      </c>
      <c r="J14" s="109">
        <v>17882</v>
      </c>
      <c r="K14" s="109">
        <v>28654</v>
      </c>
      <c r="L14" s="109">
        <v>5184146</v>
      </c>
      <c r="M14" s="109">
        <v>500127</v>
      </c>
      <c r="N14" s="109">
        <v>60603</v>
      </c>
      <c r="O14" s="109">
        <v>98506</v>
      </c>
      <c r="P14" s="109">
        <v>33530</v>
      </c>
      <c r="Q14" s="109">
        <v>2020492</v>
      </c>
      <c r="R14" s="109">
        <v>1372213</v>
      </c>
      <c r="S14" s="109">
        <v>11147</v>
      </c>
      <c r="T14" s="109">
        <v>501581</v>
      </c>
      <c r="U14" s="109">
        <v>231290</v>
      </c>
      <c r="V14" s="109">
        <v>1830520</v>
      </c>
      <c r="W14" s="109">
        <v>150510</v>
      </c>
      <c r="X14" s="109">
        <v>595</v>
      </c>
      <c r="Y14" s="109">
        <v>24</v>
      </c>
      <c r="Z14" s="109">
        <v>546</v>
      </c>
      <c r="AA14" s="109">
        <v>0</v>
      </c>
      <c r="AB14" s="109">
        <v>0</v>
      </c>
      <c r="AC14" s="109">
        <v>240</v>
      </c>
      <c r="AD14" s="109">
        <v>1815</v>
      </c>
      <c r="AE14" s="109">
        <v>6270</v>
      </c>
      <c r="AF14" s="109">
        <v>2028</v>
      </c>
      <c r="AG14" s="109">
        <v>78411</v>
      </c>
      <c r="AH14" s="109">
        <v>1020</v>
      </c>
      <c r="AI14" s="109">
        <v>14116</v>
      </c>
      <c r="AJ14" s="109">
        <v>8360</v>
      </c>
      <c r="AK14" s="109">
        <v>946</v>
      </c>
      <c r="AL14" s="109">
        <v>11153</v>
      </c>
      <c r="AM14" s="109">
        <v>12418762</v>
      </c>
      <c r="AN14" s="110">
        <v>771</v>
      </c>
      <c r="AO14" s="110">
        <v>88370</v>
      </c>
      <c r="AP14" s="110">
        <v>0</v>
      </c>
      <c r="AQ14" s="110">
        <v>0</v>
      </c>
      <c r="AR14" s="110">
        <v>347974</v>
      </c>
      <c r="AS14" s="110">
        <v>33947</v>
      </c>
      <c r="AT14" s="110">
        <v>471062</v>
      </c>
      <c r="AU14" s="110">
        <v>12889824</v>
      </c>
      <c r="AV14" s="110">
        <v>13379595</v>
      </c>
      <c r="AW14" s="110">
        <v>13850657</v>
      </c>
      <c r="AX14" s="110">
        <v>26269419</v>
      </c>
      <c r="AY14" s="110">
        <v>-12797560</v>
      </c>
      <c r="AZ14" s="110">
        <v>1053097</v>
      </c>
      <c r="BA14" s="110">
        <v>13471859</v>
      </c>
    </row>
    <row r="15" spans="1:53" s="68" customFormat="1" ht="21" customHeight="1" x14ac:dyDescent="0.2">
      <c r="A15" s="68" t="s">
        <v>418</v>
      </c>
      <c r="B15" s="109">
        <v>19099</v>
      </c>
      <c r="C15" s="109">
        <v>2303</v>
      </c>
      <c r="D15" s="109">
        <v>34415</v>
      </c>
      <c r="E15" s="109">
        <v>12581</v>
      </c>
      <c r="F15" s="109">
        <v>227115</v>
      </c>
      <c r="G15" s="109">
        <v>231885</v>
      </c>
      <c r="H15" s="109">
        <v>148</v>
      </c>
      <c r="I15" s="109">
        <v>40451</v>
      </c>
      <c r="J15" s="109">
        <v>41743</v>
      </c>
      <c r="K15" s="109">
        <v>4529</v>
      </c>
      <c r="L15" s="109">
        <v>7641</v>
      </c>
      <c r="M15" s="109">
        <v>900118</v>
      </c>
      <c r="N15" s="109">
        <v>65889</v>
      </c>
      <c r="O15" s="109">
        <v>164059</v>
      </c>
      <c r="P15" s="109">
        <v>57242</v>
      </c>
      <c r="Q15" s="109">
        <v>685241</v>
      </c>
      <c r="R15" s="109">
        <v>215761</v>
      </c>
      <c r="S15" s="109">
        <v>21871</v>
      </c>
      <c r="T15" s="109">
        <v>168826</v>
      </c>
      <c r="U15" s="109">
        <v>239569</v>
      </c>
      <c r="V15" s="109">
        <v>6422115</v>
      </c>
      <c r="W15" s="109">
        <v>38845</v>
      </c>
      <c r="X15" s="109">
        <v>2209</v>
      </c>
      <c r="Y15" s="109">
        <v>659</v>
      </c>
      <c r="Z15" s="109">
        <v>112515</v>
      </c>
      <c r="AA15" s="109">
        <v>2554</v>
      </c>
      <c r="AB15" s="109">
        <v>14160</v>
      </c>
      <c r="AC15" s="109">
        <v>41686</v>
      </c>
      <c r="AD15" s="109">
        <v>9030</v>
      </c>
      <c r="AE15" s="109">
        <v>114829</v>
      </c>
      <c r="AF15" s="109">
        <v>6267</v>
      </c>
      <c r="AG15" s="109">
        <v>17905</v>
      </c>
      <c r="AH15" s="109">
        <v>10908</v>
      </c>
      <c r="AI15" s="109">
        <v>45266</v>
      </c>
      <c r="AJ15" s="109">
        <v>52882</v>
      </c>
      <c r="AK15" s="109">
        <v>382</v>
      </c>
      <c r="AL15" s="109">
        <v>15514</v>
      </c>
      <c r="AM15" s="109">
        <v>10048212</v>
      </c>
      <c r="AN15" s="110">
        <v>18129</v>
      </c>
      <c r="AO15" s="110">
        <v>103032</v>
      </c>
      <c r="AP15" s="110">
        <v>28</v>
      </c>
      <c r="AQ15" s="110">
        <v>58624</v>
      </c>
      <c r="AR15" s="110">
        <v>127215</v>
      </c>
      <c r="AS15" s="110">
        <v>21922</v>
      </c>
      <c r="AT15" s="110">
        <v>328950</v>
      </c>
      <c r="AU15" s="110">
        <v>10377162</v>
      </c>
      <c r="AV15" s="110">
        <v>7861352</v>
      </c>
      <c r="AW15" s="110">
        <v>8190302</v>
      </c>
      <c r="AX15" s="110">
        <v>18238514</v>
      </c>
      <c r="AY15" s="110">
        <v>-7217588</v>
      </c>
      <c r="AZ15" s="110">
        <v>972714</v>
      </c>
      <c r="BA15" s="110">
        <v>11020926</v>
      </c>
    </row>
    <row r="16" spans="1:53" s="68" customFormat="1" ht="21" customHeight="1" x14ac:dyDescent="0.2">
      <c r="A16" s="68" t="s">
        <v>419</v>
      </c>
      <c r="B16" s="109">
        <v>12</v>
      </c>
      <c r="C16" s="109">
        <v>1078</v>
      </c>
      <c r="D16" s="109">
        <v>0</v>
      </c>
      <c r="E16" s="109">
        <v>0</v>
      </c>
      <c r="F16" s="109">
        <v>956</v>
      </c>
      <c r="G16" s="109">
        <v>309</v>
      </c>
      <c r="H16" s="109">
        <v>0</v>
      </c>
      <c r="I16" s="109">
        <v>6818</v>
      </c>
      <c r="J16" s="109">
        <v>2499</v>
      </c>
      <c r="K16" s="109">
        <v>531</v>
      </c>
      <c r="L16" s="109">
        <v>588</v>
      </c>
      <c r="M16" s="109">
        <v>11503</v>
      </c>
      <c r="N16" s="109">
        <v>343767</v>
      </c>
      <c r="O16" s="109">
        <v>214231</v>
      </c>
      <c r="P16" s="109">
        <v>24450</v>
      </c>
      <c r="Q16" s="109">
        <v>72448</v>
      </c>
      <c r="R16" s="109">
        <v>115005</v>
      </c>
      <c r="S16" s="109">
        <v>1359</v>
      </c>
      <c r="T16" s="109">
        <v>207950</v>
      </c>
      <c r="U16" s="109">
        <v>1658</v>
      </c>
      <c r="V16" s="109">
        <v>483099</v>
      </c>
      <c r="W16" s="109">
        <v>0</v>
      </c>
      <c r="X16" s="109">
        <v>36667</v>
      </c>
      <c r="Y16" s="109">
        <v>0</v>
      </c>
      <c r="Z16" s="109">
        <v>171</v>
      </c>
      <c r="AA16" s="109">
        <v>1</v>
      </c>
      <c r="AB16" s="109">
        <v>0</v>
      </c>
      <c r="AC16" s="109">
        <v>1864</v>
      </c>
      <c r="AD16" s="109">
        <v>69</v>
      </c>
      <c r="AE16" s="109">
        <v>9275</v>
      </c>
      <c r="AF16" s="109">
        <v>0</v>
      </c>
      <c r="AG16" s="109">
        <v>3</v>
      </c>
      <c r="AH16" s="109">
        <v>0</v>
      </c>
      <c r="AI16" s="109">
        <v>291109</v>
      </c>
      <c r="AJ16" s="109">
        <v>556</v>
      </c>
      <c r="AK16" s="109">
        <v>0</v>
      </c>
      <c r="AL16" s="109">
        <v>0</v>
      </c>
      <c r="AM16" s="109">
        <v>1827976</v>
      </c>
      <c r="AN16" s="110">
        <v>0</v>
      </c>
      <c r="AO16" s="110">
        <v>6505</v>
      </c>
      <c r="AP16" s="110">
        <v>0</v>
      </c>
      <c r="AQ16" s="110">
        <v>366678</v>
      </c>
      <c r="AR16" s="110">
        <v>2966663</v>
      </c>
      <c r="AS16" s="110">
        <v>-17296</v>
      </c>
      <c r="AT16" s="110">
        <v>3322550</v>
      </c>
      <c r="AU16" s="110">
        <v>5150526</v>
      </c>
      <c r="AV16" s="110">
        <v>1458700</v>
      </c>
      <c r="AW16" s="110">
        <v>4781250</v>
      </c>
      <c r="AX16" s="110">
        <v>6609226</v>
      </c>
      <c r="AY16" s="110">
        <v>-4770543</v>
      </c>
      <c r="AZ16" s="110">
        <v>10707</v>
      </c>
      <c r="BA16" s="110">
        <v>1838683</v>
      </c>
    </row>
    <row r="17" spans="1:53" s="68" customFormat="1" ht="21" customHeight="1" x14ac:dyDescent="0.2">
      <c r="A17" s="68" t="s">
        <v>420</v>
      </c>
      <c r="B17" s="109">
        <v>76</v>
      </c>
      <c r="C17" s="109">
        <v>178</v>
      </c>
      <c r="D17" s="109">
        <v>0</v>
      </c>
      <c r="E17" s="109">
        <v>0</v>
      </c>
      <c r="F17" s="109">
        <v>3798</v>
      </c>
      <c r="G17" s="109">
        <v>0</v>
      </c>
      <c r="H17" s="109">
        <v>92</v>
      </c>
      <c r="I17" s="109">
        <v>53327</v>
      </c>
      <c r="J17" s="109">
        <v>3393</v>
      </c>
      <c r="K17" s="109">
        <v>651</v>
      </c>
      <c r="L17" s="109">
        <v>301</v>
      </c>
      <c r="M17" s="109">
        <v>4392</v>
      </c>
      <c r="N17" s="109">
        <v>11009</v>
      </c>
      <c r="O17" s="109">
        <v>1107125</v>
      </c>
      <c r="P17" s="109">
        <v>2511</v>
      </c>
      <c r="Q17" s="109">
        <v>65805</v>
      </c>
      <c r="R17" s="109">
        <v>17993</v>
      </c>
      <c r="S17" s="109">
        <v>258</v>
      </c>
      <c r="T17" s="109">
        <v>16502</v>
      </c>
      <c r="U17" s="109">
        <v>986</v>
      </c>
      <c r="V17" s="109">
        <v>3818</v>
      </c>
      <c r="W17" s="109">
        <v>14</v>
      </c>
      <c r="X17" s="109">
        <v>994</v>
      </c>
      <c r="Y17" s="109">
        <v>0</v>
      </c>
      <c r="Z17" s="109">
        <v>124</v>
      </c>
      <c r="AA17" s="109">
        <v>0</v>
      </c>
      <c r="AB17" s="109">
        <v>0</v>
      </c>
      <c r="AC17" s="109">
        <v>1270</v>
      </c>
      <c r="AD17" s="109">
        <v>49</v>
      </c>
      <c r="AE17" s="109">
        <v>596</v>
      </c>
      <c r="AF17" s="109">
        <v>0</v>
      </c>
      <c r="AG17" s="109">
        <v>0</v>
      </c>
      <c r="AH17" s="109">
        <v>0</v>
      </c>
      <c r="AI17" s="109">
        <v>454204</v>
      </c>
      <c r="AJ17" s="109">
        <v>165</v>
      </c>
      <c r="AK17" s="109">
        <v>0</v>
      </c>
      <c r="AL17" s="109">
        <v>0</v>
      </c>
      <c r="AM17" s="109">
        <v>1749631</v>
      </c>
      <c r="AN17" s="110">
        <v>0</v>
      </c>
      <c r="AO17" s="110">
        <v>951</v>
      </c>
      <c r="AP17" s="110">
        <v>0</v>
      </c>
      <c r="AQ17" s="110">
        <v>28340</v>
      </c>
      <c r="AR17" s="110">
        <v>4777552</v>
      </c>
      <c r="AS17" s="110">
        <v>-15251</v>
      </c>
      <c r="AT17" s="110">
        <v>4791592</v>
      </c>
      <c r="AU17" s="110">
        <v>6541223</v>
      </c>
      <c r="AV17" s="110">
        <v>6158712</v>
      </c>
      <c r="AW17" s="110">
        <v>10950304</v>
      </c>
      <c r="AX17" s="110">
        <v>12699935</v>
      </c>
      <c r="AY17" s="110">
        <v>-6273513</v>
      </c>
      <c r="AZ17" s="110">
        <v>4676791</v>
      </c>
      <c r="BA17" s="110">
        <v>6426422</v>
      </c>
    </row>
    <row r="18" spans="1:53" s="68" customFormat="1" ht="21" customHeight="1" x14ac:dyDescent="0.2">
      <c r="A18" s="68" t="s">
        <v>421</v>
      </c>
      <c r="B18" s="109">
        <v>160</v>
      </c>
      <c r="C18" s="109">
        <v>0</v>
      </c>
      <c r="D18" s="109">
        <v>0</v>
      </c>
      <c r="E18" s="109">
        <v>0</v>
      </c>
      <c r="F18" s="109">
        <v>0</v>
      </c>
      <c r="G18" s="109">
        <v>0</v>
      </c>
      <c r="H18" s="109">
        <v>0</v>
      </c>
      <c r="I18" s="109">
        <v>0</v>
      </c>
      <c r="J18" s="109">
        <v>0</v>
      </c>
      <c r="K18" s="109">
        <v>0</v>
      </c>
      <c r="L18" s="109">
        <v>0</v>
      </c>
      <c r="M18" s="109">
        <v>292</v>
      </c>
      <c r="N18" s="109">
        <v>5519</v>
      </c>
      <c r="O18" s="109">
        <v>28328</v>
      </c>
      <c r="P18" s="109">
        <v>125523</v>
      </c>
      <c r="Q18" s="109">
        <v>0</v>
      </c>
      <c r="R18" s="109">
        <v>1884</v>
      </c>
      <c r="S18" s="109">
        <v>1291</v>
      </c>
      <c r="T18" s="109">
        <v>7392</v>
      </c>
      <c r="U18" s="109">
        <v>2133</v>
      </c>
      <c r="V18" s="109">
        <v>10127</v>
      </c>
      <c r="W18" s="109">
        <v>0</v>
      </c>
      <c r="X18" s="109">
        <v>341</v>
      </c>
      <c r="Y18" s="109">
        <v>100</v>
      </c>
      <c r="Z18" s="109">
        <v>36058</v>
      </c>
      <c r="AA18" s="109">
        <v>261</v>
      </c>
      <c r="AB18" s="109">
        <v>0</v>
      </c>
      <c r="AC18" s="109">
        <v>354</v>
      </c>
      <c r="AD18" s="109">
        <v>1768</v>
      </c>
      <c r="AE18" s="109">
        <v>107673</v>
      </c>
      <c r="AF18" s="109">
        <v>0</v>
      </c>
      <c r="AG18" s="109">
        <v>564377</v>
      </c>
      <c r="AH18" s="109">
        <v>0</v>
      </c>
      <c r="AI18" s="109">
        <v>143033</v>
      </c>
      <c r="AJ18" s="109">
        <v>24933</v>
      </c>
      <c r="AK18" s="109">
        <v>22982</v>
      </c>
      <c r="AL18" s="109">
        <v>0</v>
      </c>
      <c r="AM18" s="109">
        <v>1084529</v>
      </c>
      <c r="AN18" s="110">
        <v>1320</v>
      </c>
      <c r="AO18" s="110">
        <v>35803</v>
      </c>
      <c r="AP18" s="110">
        <v>4</v>
      </c>
      <c r="AQ18" s="110">
        <v>103038</v>
      </c>
      <c r="AR18" s="110">
        <v>1204561</v>
      </c>
      <c r="AS18" s="110">
        <v>-6555</v>
      </c>
      <c r="AT18" s="110">
        <v>1338171</v>
      </c>
      <c r="AU18" s="110">
        <v>2422700</v>
      </c>
      <c r="AV18" s="110">
        <v>1232683</v>
      </c>
      <c r="AW18" s="110">
        <v>2570854</v>
      </c>
      <c r="AX18" s="110">
        <v>3655383</v>
      </c>
      <c r="AY18" s="110">
        <v>-2313320</v>
      </c>
      <c r="AZ18" s="110">
        <v>257534</v>
      </c>
      <c r="BA18" s="110">
        <v>1342063</v>
      </c>
    </row>
    <row r="19" spans="1:53" s="68" customFormat="1" ht="21" customHeight="1" x14ac:dyDescent="0.2">
      <c r="A19" s="68" t="s">
        <v>422</v>
      </c>
      <c r="B19" s="109">
        <v>9</v>
      </c>
      <c r="C19" s="109">
        <v>9</v>
      </c>
      <c r="D19" s="109">
        <v>1</v>
      </c>
      <c r="E19" s="109">
        <v>0</v>
      </c>
      <c r="F19" s="109">
        <v>157</v>
      </c>
      <c r="G19" s="109">
        <v>102</v>
      </c>
      <c r="H19" s="109">
        <v>0</v>
      </c>
      <c r="I19" s="109">
        <v>0</v>
      </c>
      <c r="J19" s="109">
        <v>1</v>
      </c>
      <c r="K19" s="109">
        <v>0</v>
      </c>
      <c r="L19" s="109">
        <v>895</v>
      </c>
      <c r="M19" s="109">
        <v>1458</v>
      </c>
      <c r="N19" s="109">
        <v>23076</v>
      </c>
      <c r="O19" s="109">
        <v>52316</v>
      </c>
      <c r="P19" s="109">
        <v>149963</v>
      </c>
      <c r="Q19" s="109">
        <v>9132575</v>
      </c>
      <c r="R19" s="109">
        <v>2670733</v>
      </c>
      <c r="S19" s="109">
        <v>161016</v>
      </c>
      <c r="T19" s="109">
        <v>443336</v>
      </c>
      <c r="U19" s="109">
        <v>53128</v>
      </c>
      <c r="V19" s="109">
        <v>15688</v>
      </c>
      <c r="W19" s="109">
        <v>242</v>
      </c>
      <c r="X19" s="109">
        <v>73</v>
      </c>
      <c r="Y19" s="109">
        <v>0</v>
      </c>
      <c r="Z19" s="109">
        <v>1207</v>
      </c>
      <c r="AA19" s="109">
        <v>944</v>
      </c>
      <c r="AB19" s="109">
        <v>0</v>
      </c>
      <c r="AC19" s="109">
        <v>46</v>
      </c>
      <c r="AD19" s="109">
        <v>13001</v>
      </c>
      <c r="AE19" s="109">
        <v>53496</v>
      </c>
      <c r="AF19" s="109">
        <v>22318</v>
      </c>
      <c r="AG19" s="109">
        <v>68</v>
      </c>
      <c r="AH19" s="109">
        <v>0</v>
      </c>
      <c r="AI19" s="109">
        <v>462727</v>
      </c>
      <c r="AJ19" s="109">
        <v>569</v>
      </c>
      <c r="AK19" s="109">
        <v>31422</v>
      </c>
      <c r="AL19" s="109">
        <v>0</v>
      </c>
      <c r="AM19" s="109">
        <v>13290576</v>
      </c>
      <c r="AN19" s="110">
        <v>241</v>
      </c>
      <c r="AO19" s="110">
        <v>14132</v>
      </c>
      <c r="AP19" s="110">
        <v>0</v>
      </c>
      <c r="AQ19" s="110">
        <v>0</v>
      </c>
      <c r="AR19" s="110">
        <v>0</v>
      </c>
      <c r="AS19" s="110">
        <v>35721</v>
      </c>
      <c r="AT19" s="110">
        <v>50094</v>
      </c>
      <c r="AU19" s="110">
        <v>13340670</v>
      </c>
      <c r="AV19" s="110">
        <v>37894168</v>
      </c>
      <c r="AW19" s="110">
        <v>37944262</v>
      </c>
      <c r="AX19" s="110">
        <v>51234838</v>
      </c>
      <c r="AY19" s="110">
        <v>-12756982</v>
      </c>
      <c r="AZ19" s="110">
        <v>25187280</v>
      </c>
      <c r="BA19" s="110">
        <v>38477856</v>
      </c>
    </row>
    <row r="20" spans="1:53" s="68" customFormat="1" ht="21" customHeight="1" x14ac:dyDescent="0.2">
      <c r="A20" s="68" t="s">
        <v>424</v>
      </c>
      <c r="B20" s="109">
        <v>1506</v>
      </c>
      <c r="C20" s="109">
        <v>118</v>
      </c>
      <c r="D20" s="109">
        <v>0</v>
      </c>
      <c r="E20" s="109">
        <v>0</v>
      </c>
      <c r="F20" s="109">
        <v>1119</v>
      </c>
      <c r="G20" s="109">
        <v>45</v>
      </c>
      <c r="H20" s="109">
        <v>0</v>
      </c>
      <c r="I20" s="109">
        <v>558</v>
      </c>
      <c r="J20" s="109">
        <v>114</v>
      </c>
      <c r="K20" s="109">
        <v>0</v>
      </c>
      <c r="L20" s="109">
        <v>87</v>
      </c>
      <c r="M20" s="109">
        <v>3396</v>
      </c>
      <c r="N20" s="109">
        <v>33204</v>
      </c>
      <c r="O20" s="109">
        <v>159942</v>
      </c>
      <c r="P20" s="109">
        <v>26172</v>
      </c>
      <c r="Q20" s="109">
        <v>253549</v>
      </c>
      <c r="R20" s="109">
        <v>781400</v>
      </c>
      <c r="S20" s="109">
        <v>9766</v>
      </c>
      <c r="T20" s="109">
        <v>733543</v>
      </c>
      <c r="U20" s="109">
        <v>11565</v>
      </c>
      <c r="V20" s="109">
        <v>559998</v>
      </c>
      <c r="W20" s="109">
        <v>329</v>
      </c>
      <c r="X20" s="109">
        <v>788</v>
      </c>
      <c r="Y20" s="109">
        <v>0</v>
      </c>
      <c r="Z20" s="109">
        <v>8327</v>
      </c>
      <c r="AA20" s="109">
        <v>62</v>
      </c>
      <c r="AB20" s="109">
        <v>697</v>
      </c>
      <c r="AC20" s="109">
        <v>2806</v>
      </c>
      <c r="AD20" s="109">
        <v>2898</v>
      </c>
      <c r="AE20" s="109">
        <v>50663</v>
      </c>
      <c r="AF20" s="109">
        <v>27855</v>
      </c>
      <c r="AG20" s="109">
        <v>2986</v>
      </c>
      <c r="AH20" s="109">
        <v>0</v>
      </c>
      <c r="AI20" s="109">
        <v>238769</v>
      </c>
      <c r="AJ20" s="109">
        <v>2705</v>
      </c>
      <c r="AK20" s="109">
        <v>0</v>
      </c>
      <c r="AL20" s="109">
        <v>1178</v>
      </c>
      <c r="AM20" s="109">
        <v>2916145</v>
      </c>
      <c r="AN20" s="110">
        <v>41266</v>
      </c>
      <c r="AO20" s="110">
        <v>1614808</v>
      </c>
      <c r="AP20" s="110">
        <v>0</v>
      </c>
      <c r="AQ20" s="110">
        <v>232444</v>
      </c>
      <c r="AR20" s="110">
        <v>3462219</v>
      </c>
      <c r="AS20" s="110">
        <v>7181</v>
      </c>
      <c r="AT20" s="110">
        <v>5357918</v>
      </c>
      <c r="AU20" s="110">
        <v>8274063</v>
      </c>
      <c r="AV20" s="110">
        <v>12421842</v>
      </c>
      <c r="AW20" s="110">
        <v>17779760</v>
      </c>
      <c r="AX20" s="110">
        <v>20695905</v>
      </c>
      <c r="AY20" s="110">
        <v>-7525758</v>
      </c>
      <c r="AZ20" s="110">
        <v>10254002</v>
      </c>
      <c r="BA20" s="110">
        <v>13170147</v>
      </c>
    </row>
    <row r="21" spans="1:53" s="68" customFormat="1" ht="21" customHeight="1" x14ac:dyDescent="0.2">
      <c r="A21" s="68" t="s">
        <v>426</v>
      </c>
      <c r="B21" s="109">
        <v>73</v>
      </c>
      <c r="C21" s="109">
        <v>2</v>
      </c>
      <c r="D21" s="109">
        <v>76</v>
      </c>
      <c r="E21" s="109">
        <v>123</v>
      </c>
      <c r="F21" s="109">
        <v>126</v>
      </c>
      <c r="G21" s="109">
        <v>741</v>
      </c>
      <c r="H21" s="109">
        <v>66</v>
      </c>
      <c r="I21" s="109">
        <v>21</v>
      </c>
      <c r="J21" s="109">
        <v>168</v>
      </c>
      <c r="K21" s="109">
        <v>3</v>
      </c>
      <c r="L21" s="109">
        <v>17</v>
      </c>
      <c r="M21" s="109">
        <v>674</v>
      </c>
      <c r="N21" s="109">
        <v>4259</v>
      </c>
      <c r="O21" s="109">
        <v>1494</v>
      </c>
      <c r="P21" s="109">
        <v>25</v>
      </c>
      <c r="Q21" s="109">
        <v>867</v>
      </c>
      <c r="R21" s="109">
        <v>434</v>
      </c>
      <c r="S21" s="109">
        <v>17682</v>
      </c>
      <c r="T21" s="109">
        <v>1460</v>
      </c>
      <c r="U21" s="109">
        <v>170</v>
      </c>
      <c r="V21" s="109">
        <v>183292</v>
      </c>
      <c r="W21" s="109">
        <v>566</v>
      </c>
      <c r="X21" s="109">
        <v>21</v>
      </c>
      <c r="Y21" s="109">
        <v>93</v>
      </c>
      <c r="Z21" s="109">
        <v>9271</v>
      </c>
      <c r="AA21" s="109">
        <v>2348</v>
      </c>
      <c r="AB21" s="109">
        <v>1565</v>
      </c>
      <c r="AC21" s="109">
        <v>2440</v>
      </c>
      <c r="AD21" s="109">
        <v>2598</v>
      </c>
      <c r="AE21" s="109">
        <v>56391</v>
      </c>
      <c r="AF21" s="109">
        <v>2339</v>
      </c>
      <c r="AG21" s="109">
        <v>682</v>
      </c>
      <c r="AH21" s="109">
        <v>252</v>
      </c>
      <c r="AI21" s="109">
        <v>45868</v>
      </c>
      <c r="AJ21" s="109">
        <v>2209</v>
      </c>
      <c r="AK21" s="109">
        <v>0</v>
      </c>
      <c r="AL21" s="109">
        <v>0</v>
      </c>
      <c r="AM21" s="109">
        <v>338416</v>
      </c>
      <c r="AN21" s="110">
        <v>20763</v>
      </c>
      <c r="AO21" s="110">
        <v>1113678</v>
      </c>
      <c r="AP21" s="110">
        <v>0</v>
      </c>
      <c r="AQ21" s="110">
        <v>212704</v>
      </c>
      <c r="AR21" s="110">
        <v>1441283</v>
      </c>
      <c r="AS21" s="110">
        <v>-5122</v>
      </c>
      <c r="AT21" s="110">
        <v>2783306</v>
      </c>
      <c r="AU21" s="110">
        <v>3121722</v>
      </c>
      <c r="AV21" s="110">
        <v>473874</v>
      </c>
      <c r="AW21" s="110">
        <v>3257180</v>
      </c>
      <c r="AX21" s="110">
        <v>3595596</v>
      </c>
      <c r="AY21" s="110">
        <v>-3112034</v>
      </c>
      <c r="AZ21" s="110">
        <v>145146</v>
      </c>
      <c r="BA21" s="110">
        <v>483562</v>
      </c>
    </row>
    <row r="22" spans="1:53" s="68" customFormat="1" ht="21" customHeight="1" x14ac:dyDescent="0.2">
      <c r="A22" s="68" t="s">
        <v>428</v>
      </c>
      <c r="B22" s="109">
        <v>38261</v>
      </c>
      <c r="C22" s="109">
        <v>51</v>
      </c>
      <c r="D22" s="109">
        <v>0</v>
      </c>
      <c r="E22" s="109">
        <v>0</v>
      </c>
      <c r="F22" s="109">
        <v>0</v>
      </c>
      <c r="G22" s="109">
        <v>0</v>
      </c>
      <c r="H22" s="109">
        <v>0</v>
      </c>
      <c r="I22" s="109">
        <v>0</v>
      </c>
      <c r="J22" s="109">
        <v>0</v>
      </c>
      <c r="K22" s="109">
        <v>0</v>
      </c>
      <c r="L22" s="109">
        <v>0</v>
      </c>
      <c r="M22" s="109">
        <v>0</v>
      </c>
      <c r="N22" s="109">
        <v>0</v>
      </c>
      <c r="O22" s="109">
        <v>968</v>
      </c>
      <c r="P22" s="109">
        <v>0</v>
      </c>
      <c r="Q22" s="109">
        <v>0</v>
      </c>
      <c r="R22" s="109">
        <v>0</v>
      </c>
      <c r="S22" s="109">
        <v>0</v>
      </c>
      <c r="T22" s="109">
        <v>7266416</v>
      </c>
      <c r="U22" s="109">
        <v>0</v>
      </c>
      <c r="V22" s="109">
        <v>0</v>
      </c>
      <c r="W22" s="109">
        <v>0</v>
      </c>
      <c r="X22" s="109">
        <v>0</v>
      </c>
      <c r="Y22" s="109">
        <v>0</v>
      </c>
      <c r="Z22" s="109">
        <v>0</v>
      </c>
      <c r="AA22" s="109">
        <v>0</v>
      </c>
      <c r="AB22" s="109">
        <v>0</v>
      </c>
      <c r="AC22" s="109">
        <v>93349</v>
      </c>
      <c r="AD22" s="109">
        <v>0</v>
      </c>
      <c r="AE22" s="109">
        <v>235515</v>
      </c>
      <c r="AF22" s="109">
        <v>5073</v>
      </c>
      <c r="AG22" s="109">
        <v>0</v>
      </c>
      <c r="AH22" s="109">
        <v>0</v>
      </c>
      <c r="AI22" s="109">
        <v>1123493</v>
      </c>
      <c r="AJ22" s="109">
        <v>2019</v>
      </c>
      <c r="AK22" s="109">
        <v>0</v>
      </c>
      <c r="AL22" s="109">
        <v>0</v>
      </c>
      <c r="AM22" s="109">
        <v>8765145</v>
      </c>
      <c r="AN22" s="110">
        <v>0</v>
      </c>
      <c r="AO22" s="110">
        <v>1528680</v>
      </c>
      <c r="AP22" s="110">
        <v>0</v>
      </c>
      <c r="AQ22" s="110">
        <v>120309</v>
      </c>
      <c r="AR22" s="110">
        <v>2120929</v>
      </c>
      <c r="AS22" s="110">
        <v>12922</v>
      </c>
      <c r="AT22" s="110">
        <v>3782840</v>
      </c>
      <c r="AU22" s="110">
        <v>12547985</v>
      </c>
      <c r="AV22" s="110">
        <v>18325702</v>
      </c>
      <c r="AW22" s="110">
        <v>22108542</v>
      </c>
      <c r="AX22" s="110">
        <v>30873687</v>
      </c>
      <c r="AY22" s="110">
        <v>-12095600</v>
      </c>
      <c r="AZ22" s="110">
        <v>10012942</v>
      </c>
      <c r="BA22" s="110">
        <v>18778087</v>
      </c>
    </row>
    <row r="23" spans="1:53" s="68" customFormat="1" ht="21" customHeight="1" x14ac:dyDescent="0.2">
      <c r="A23" s="68" t="s">
        <v>429</v>
      </c>
      <c r="B23" s="109">
        <v>10752</v>
      </c>
      <c r="C23" s="109">
        <v>965</v>
      </c>
      <c r="D23" s="109">
        <v>38997</v>
      </c>
      <c r="E23" s="109">
        <v>137556</v>
      </c>
      <c r="F23" s="109">
        <v>163710</v>
      </c>
      <c r="G23" s="109">
        <v>84357</v>
      </c>
      <c r="H23" s="109">
        <v>1131</v>
      </c>
      <c r="I23" s="109">
        <v>90788</v>
      </c>
      <c r="J23" s="109">
        <v>28764</v>
      </c>
      <c r="K23" s="109">
        <v>5679</v>
      </c>
      <c r="L23" s="109">
        <v>504393</v>
      </c>
      <c r="M23" s="109">
        <v>10450</v>
      </c>
      <c r="N23" s="109">
        <v>1905</v>
      </c>
      <c r="O23" s="109">
        <v>13722</v>
      </c>
      <c r="P23" s="109">
        <v>6041</v>
      </c>
      <c r="Q23" s="109">
        <v>40518</v>
      </c>
      <c r="R23" s="109">
        <v>17682</v>
      </c>
      <c r="S23" s="109">
        <v>3543</v>
      </c>
      <c r="T23" s="109">
        <v>22180</v>
      </c>
      <c r="U23" s="109">
        <v>329865</v>
      </c>
      <c r="V23" s="109">
        <v>250519</v>
      </c>
      <c r="W23" s="109">
        <v>201315</v>
      </c>
      <c r="X23" s="109">
        <v>10696</v>
      </c>
      <c r="Y23" s="109">
        <v>22705</v>
      </c>
      <c r="Z23" s="109">
        <v>240373</v>
      </c>
      <c r="AA23" s="109">
        <v>315953</v>
      </c>
      <c r="AB23" s="109">
        <v>1400</v>
      </c>
      <c r="AC23" s="109">
        <v>43388</v>
      </c>
      <c r="AD23" s="109">
        <v>307937</v>
      </c>
      <c r="AE23" s="109">
        <v>210553</v>
      </c>
      <c r="AF23" s="109">
        <v>452092</v>
      </c>
      <c r="AG23" s="109">
        <v>151293</v>
      </c>
      <c r="AH23" s="109">
        <v>176826</v>
      </c>
      <c r="AI23" s="109">
        <v>210907</v>
      </c>
      <c r="AJ23" s="109">
        <v>116799</v>
      </c>
      <c r="AK23" s="109">
        <v>126367</v>
      </c>
      <c r="AL23" s="109">
        <v>3852</v>
      </c>
      <c r="AM23" s="109">
        <v>4355973</v>
      </c>
      <c r="AN23" s="110">
        <v>153144</v>
      </c>
      <c r="AO23" s="110">
        <v>1587790</v>
      </c>
      <c r="AP23" s="110">
        <v>3</v>
      </c>
      <c r="AQ23" s="110">
        <v>12905</v>
      </c>
      <c r="AR23" s="110">
        <v>556026</v>
      </c>
      <c r="AS23" s="110">
        <v>-41236</v>
      </c>
      <c r="AT23" s="110">
        <v>2268632</v>
      </c>
      <c r="AU23" s="110">
        <v>6624605</v>
      </c>
      <c r="AV23" s="110">
        <v>8433451</v>
      </c>
      <c r="AW23" s="110">
        <v>10702083</v>
      </c>
      <c r="AX23" s="110">
        <v>15058056</v>
      </c>
      <c r="AY23" s="110">
        <v>-3609987</v>
      </c>
      <c r="AZ23" s="110">
        <v>7092096</v>
      </c>
      <c r="BA23" s="110">
        <v>11448069</v>
      </c>
    </row>
    <row r="24" spans="1:53" s="68" customFormat="1" ht="21" customHeight="1" x14ac:dyDescent="0.2">
      <c r="A24" s="68" t="s">
        <v>431</v>
      </c>
      <c r="B24" s="109">
        <v>20792</v>
      </c>
      <c r="C24" s="109">
        <v>902</v>
      </c>
      <c r="D24" s="109">
        <v>5678</v>
      </c>
      <c r="E24" s="109">
        <v>64618</v>
      </c>
      <c r="F24" s="109">
        <v>62832</v>
      </c>
      <c r="G24" s="109">
        <v>91849</v>
      </c>
      <c r="H24" s="109">
        <v>7198</v>
      </c>
      <c r="I24" s="109">
        <v>82324</v>
      </c>
      <c r="J24" s="109">
        <v>32596</v>
      </c>
      <c r="K24" s="109">
        <v>14217</v>
      </c>
      <c r="L24" s="109">
        <v>42163</v>
      </c>
      <c r="M24" s="109">
        <v>62394</v>
      </c>
      <c r="N24" s="109">
        <v>4294</v>
      </c>
      <c r="O24" s="109">
        <v>15479</v>
      </c>
      <c r="P24" s="109">
        <v>1854</v>
      </c>
      <c r="Q24" s="109">
        <v>163836</v>
      </c>
      <c r="R24" s="109">
        <v>40584</v>
      </c>
      <c r="S24" s="109">
        <v>1505</v>
      </c>
      <c r="T24" s="109">
        <v>13762</v>
      </c>
      <c r="U24" s="109">
        <v>18295</v>
      </c>
      <c r="V24" s="109">
        <v>57416</v>
      </c>
      <c r="W24" s="109">
        <v>947327</v>
      </c>
      <c r="X24" s="109">
        <v>141579</v>
      </c>
      <c r="Y24" s="109">
        <v>12146</v>
      </c>
      <c r="Z24" s="109">
        <v>166841</v>
      </c>
      <c r="AA24" s="109">
        <v>78446</v>
      </c>
      <c r="AB24" s="109">
        <v>637023</v>
      </c>
      <c r="AC24" s="109">
        <v>266505</v>
      </c>
      <c r="AD24" s="109">
        <v>133452</v>
      </c>
      <c r="AE24" s="109">
        <v>265318</v>
      </c>
      <c r="AF24" s="109">
        <v>201146</v>
      </c>
      <c r="AG24" s="109">
        <v>143881</v>
      </c>
      <c r="AH24" s="109">
        <v>7897</v>
      </c>
      <c r="AI24" s="109">
        <v>54829</v>
      </c>
      <c r="AJ24" s="109">
        <v>60248</v>
      </c>
      <c r="AK24" s="109">
        <v>0</v>
      </c>
      <c r="AL24" s="109">
        <v>74648</v>
      </c>
      <c r="AM24" s="109">
        <v>3995874</v>
      </c>
      <c r="AN24" s="110">
        <v>0</v>
      </c>
      <c r="AO24" s="110">
        <v>0</v>
      </c>
      <c r="AP24" s="110">
        <v>0</v>
      </c>
      <c r="AQ24" s="110">
        <v>37944562</v>
      </c>
      <c r="AR24" s="110">
        <v>39841633</v>
      </c>
      <c r="AS24" s="110">
        <v>0</v>
      </c>
      <c r="AT24" s="110">
        <v>77786195</v>
      </c>
      <c r="AU24" s="110">
        <v>81782069</v>
      </c>
      <c r="AV24" s="110">
        <v>0</v>
      </c>
      <c r="AW24" s="110">
        <v>77786195</v>
      </c>
      <c r="AX24" s="110">
        <v>81782069</v>
      </c>
      <c r="AY24" s="110">
        <v>0</v>
      </c>
      <c r="AZ24" s="110">
        <v>77786195</v>
      </c>
      <c r="BA24" s="110">
        <v>81782069</v>
      </c>
    </row>
    <row r="25" spans="1:53" s="68" customFormat="1" ht="21" customHeight="1" x14ac:dyDescent="0.2">
      <c r="A25" s="68" t="s">
        <v>432</v>
      </c>
      <c r="B25" s="109">
        <v>57255</v>
      </c>
      <c r="C25" s="109">
        <v>6833</v>
      </c>
      <c r="D25" s="109">
        <v>110555</v>
      </c>
      <c r="E25" s="109">
        <v>833948</v>
      </c>
      <c r="F25" s="109">
        <v>258208</v>
      </c>
      <c r="G25" s="109">
        <v>499498</v>
      </c>
      <c r="H25" s="109">
        <v>11011</v>
      </c>
      <c r="I25" s="109">
        <v>668666</v>
      </c>
      <c r="J25" s="109">
        <v>210609</v>
      </c>
      <c r="K25" s="109">
        <v>132432</v>
      </c>
      <c r="L25" s="109">
        <v>496779</v>
      </c>
      <c r="M25" s="109">
        <v>155103</v>
      </c>
      <c r="N25" s="109">
        <v>11699</v>
      </c>
      <c r="O25" s="109">
        <v>76069</v>
      </c>
      <c r="P25" s="109">
        <v>16687</v>
      </c>
      <c r="Q25" s="109">
        <v>1053451</v>
      </c>
      <c r="R25" s="109">
        <v>203893</v>
      </c>
      <c r="S25" s="109">
        <v>2878</v>
      </c>
      <c r="T25" s="109">
        <v>234325</v>
      </c>
      <c r="U25" s="109">
        <v>228300</v>
      </c>
      <c r="V25" s="109">
        <v>218627</v>
      </c>
      <c r="W25" s="109">
        <v>5577618</v>
      </c>
      <c r="X25" s="109">
        <v>168044</v>
      </c>
      <c r="Y25" s="109">
        <v>273420</v>
      </c>
      <c r="Z25" s="109">
        <v>1153763</v>
      </c>
      <c r="AA25" s="109">
        <v>116020</v>
      </c>
      <c r="AB25" s="109">
        <v>140305</v>
      </c>
      <c r="AC25" s="109">
        <v>195710</v>
      </c>
      <c r="AD25" s="109">
        <v>137598</v>
      </c>
      <c r="AE25" s="109">
        <v>339007</v>
      </c>
      <c r="AF25" s="109">
        <v>494490</v>
      </c>
      <c r="AG25" s="109">
        <v>564857</v>
      </c>
      <c r="AH25" s="109">
        <v>18482</v>
      </c>
      <c r="AI25" s="109">
        <v>170339</v>
      </c>
      <c r="AJ25" s="109">
        <v>677855</v>
      </c>
      <c r="AK25" s="109">
        <v>0</v>
      </c>
      <c r="AL25" s="109">
        <v>14066</v>
      </c>
      <c r="AM25" s="109">
        <v>15528400</v>
      </c>
      <c r="AN25" s="110">
        <v>3420</v>
      </c>
      <c r="AO25" s="110">
        <v>4197697</v>
      </c>
      <c r="AP25" s="110">
        <v>0</v>
      </c>
      <c r="AQ25" s="110">
        <v>0</v>
      </c>
      <c r="AR25" s="110">
        <v>0</v>
      </c>
      <c r="AS25" s="110">
        <v>0</v>
      </c>
      <c r="AT25" s="110">
        <v>4201117</v>
      </c>
      <c r="AU25" s="110">
        <v>19729517</v>
      </c>
      <c r="AV25" s="110">
        <v>37230748</v>
      </c>
      <c r="AW25" s="110">
        <v>41431865</v>
      </c>
      <c r="AX25" s="110">
        <v>56960265</v>
      </c>
      <c r="AY25" s="110">
        <v>-5450425</v>
      </c>
      <c r="AZ25" s="110">
        <v>35981440</v>
      </c>
      <c r="BA25" s="110">
        <v>51509840</v>
      </c>
    </row>
    <row r="26" spans="1:53" s="68" customFormat="1" ht="21" customHeight="1" x14ac:dyDescent="0.2">
      <c r="A26" s="68" t="s">
        <v>433</v>
      </c>
      <c r="B26" s="109">
        <v>1409</v>
      </c>
      <c r="C26" s="109">
        <v>292</v>
      </c>
      <c r="D26" s="109">
        <v>10210</v>
      </c>
      <c r="E26" s="109">
        <v>42342</v>
      </c>
      <c r="F26" s="109">
        <v>20930</v>
      </c>
      <c r="G26" s="109">
        <v>51844</v>
      </c>
      <c r="H26" s="109">
        <v>491</v>
      </c>
      <c r="I26" s="109">
        <v>10295</v>
      </c>
      <c r="J26" s="109">
        <v>4806</v>
      </c>
      <c r="K26" s="109">
        <v>1161</v>
      </c>
      <c r="L26" s="109">
        <v>6688</v>
      </c>
      <c r="M26" s="109">
        <v>6907</v>
      </c>
      <c r="N26" s="109">
        <v>1039</v>
      </c>
      <c r="O26" s="109">
        <v>3541</v>
      </c>
      <c r="P26" s="109">
        <v>379</v>
      </c>
      <c r="Q26" s="109">
        <v>27550</v>
      </c>
      <c r="R26" s="109">
        <v>6439</v>
      </c>
      <c r="S26" s="109">
        <v>309</v>
      </c>
      <c r="T26" s="109">
        <v>3959</v>
      </c>
      <c r="U26" s="109">
        <v>4547</v>
      </c>
      <c r="V26" s="109">
        <v>71988</v>
      </c>
      <c r="W26" s="109">
        <v>32081</v>
      </c>
      <c r="X26" s="109">
        <v>226331</v>
      </c>
      <c r="Y26" s="109">
        <v>34982</v>
      </c>
      <c r="Z26" s="109">
        <v>118912</v>
      </c>
      <c r="AA26" s="109">
        <v>26637</v>
      </c>
      <c r="AB26" s="109">
        <v>16344</v>
      </c>
      <c r="AC26" s="109">
        <v>132061</v>
      </c>
      <c r="AD26" s="109">
        <v>53980</v>
      </c>
      <c r="AE26" s="109">
        <v>119800</v>
      </c>
      <c r="AF26" s="109">
        <v>279031</v>
      </c>
      <c r="AG26" s="109">
        <v>229048</v>
      </c>
      <c r="AH26" s="109">
        <v>9859</v>
      </c>
      <c r="AI26" s="109">
        <v>24934</v>
      </c>
      <c r="AJ26" s="109">
        <v>191134</v>
      </c>
      <c r="AK26" s="109">
        <v>0</v>
      </c>
      <c r="AL26" s="109">
        <v>4103</v>
      </c>
      <c r="AM26" s="109">
        <v>1776363</v>
      </c>
      <c r="AN26" s="110">
        <v>2024</v>
      </c>
      <c r="AO26" s="110">
        <v>1475017</v>
      </c>
      <c r="AP26" s="110">
        <v>-100899</v>
      </c>
      <c r="AQ26" s="110">
        <v>0</v>
      </c>
      <c r="AR26" s="110">
        <v>0</v>
      </c>
      <c r="AS26" s="110">
        <v>0</v>
      </c>
      <c r="AT26" s="110">
        <v>1376142</v>
      </c>
      <c r="AU26" s="110">
        <v>3152505</v>
      </c>
      <c r="AV26" s="110">
        <v>1066</v>
      </c>
      <c r="AW26" s="110">
        <v>1377208</v>
      </c>
      <c r="AX26" s="110">
        <v>3153571</v>
      </c>
      <c r="AY26" s="110">
        <v>-153160</v>
      </c>
      <c r="AZ26" s="110">
        <v>1224048</v>
      </c>
      <c r="BA26" s="110">
        <v>3000411</v>
      </c>
    </row>
    <row r="27" spans="1:53" s="68" customFormat="1" ht="21" customHeight="1" x14ac:dyDescent="0.2">
      <c r="A27" s="68" t="s">
        <v>434</v>
      </c>
      <c r="B27" s="109">
        <v>560</v>
      </c>
      <c r="C27" s="109">
        <v>425</v>
      </c>
      <c r="D27" s="109">
        <v>8626</v>
      </c>
      <c r="E27" s="109">
        <v>7627</v>
      </c>
      <c r="F27" s="109">
        <v>9420</v>
      </c>
      <c r="G27" s="109">
        <v>45711</v>
      </c>
      <c r="H27" s="109">
        <v>9</v>
      </c>
      <c r="I27" s="109">
        <v>1155</v>
      </c>
      <c r="J27" s="109">
        <v>20439</v>
      </c>
      <c r="K27" s="109">
        <v>21</v>
      </c>
      <c r="L27" s="109">
        <v>1288</v>
      </c>
      <c r="M27" s="109">
        <v>1706</v>
      </c>
      <c r="N27" s="109">
        <v>604</v>
      </c>
      <c r="O27" s="109">
        <v>236</v>
      </c>
      <c r="P27" s="109">
        <v>236</v>
      </c>
      <c r="Q27" s="109">
        <v>27080</v>
      </c>
      <c r="R27" s="109">
        <v>30933</v>
      </c>
      <c r="S27" s="109">
        <v>144</v>
      </c>
      <c r="T27" s="109">
        <v>907</v>
      </c>
      <c r="U27" s="109">
        <v>2674</v>
      </c>
      <c r="V27" s="109">
        <v>358951</v>
      </c>
      <c r="W27" s="109">
        <v>2063032</v>
      </c>
      <c r="X27" s="109">
        <v>7818</v>
      </c>
      <c r="Y27" s="109">
        <v>0</v>
      </c>
      <c r="Z27" s="109">
        <v>67957</v>
      </c>
      <c r="AA27" s="109">
        <v>101887</v>
      </c>
      <c r="AB27" s="109">
        <v>605</v>
      </c>
      <c r="AC27" s="109">
        <v>140026</v>
      </c>
      <c r="AD27" s="109">
        <v>162115</v>
      </c>
      <c r="AE27" s="109">
        <v>990583</v>
      </c>
      <c r="AF27" s="109">
        <v>245787</v>
      </c>
      <c r="AG27" s="109">
        <v>230141</v>
      </c>
      <c r="AH27" s="109">
        <v>249</v>
      </c>
      <c r="AI27" s="109">
        <v>57057</v>
      </c>
      <c r="AJ27" s="109">
        <v>503794</v>
      </c>
      <c r="AK27" s="109">
        <v>0</v>
      </c>
      <c r="AL27" s="109">
        <v>64256</v>
      </c>
      <c r="AM27" s="109">
        <v>5154059</v>
      </c>
      <c r="AN27" s="110">
        <v>0</v>
      </c>
      <c r="AO27" s="110">
        <v>105073</v>
      </c>
      <c r="AP27" s="110">
        <v>920170</v>
      </c>
      <c r="AQ27" s="110">
        <v>0</v>
      </c>
      <c r="AR27" s="110">
        <v>0</v>
      </c>
      <c r="AS27" s="110">
        <v>0</v>
      </c>
      <c r="AT27" s="110">
        <v>1025243</v>
      </c>
      <c r="AU27" s="110">
        <v>6179302</v>
      </c>
      <c r="AV27" s="110">
        <v>891</v>
      </c>
      <c r="AW27" s="110">
        <v>1026134</v>
      </c>
      <c r="AX27" s="110">
        <v>6180193</v>
      </c>
      <c r="AY27" s="110">
        <v>-2217201</v>
      </c>
      <c r="AZ27" s="110">
        <v>-1191067</v>
      </c>
      <c r="BA27" s="110">
        <v>3962992</v>
      </c>
    </row>
    <row r="28" spans="1:53" s="68" customFormat="1" ht="21" customHeight="1" x14ac:dyDescent="0.2">
      <c r="A28" s="68" t="s">
        <v>436</v>
      </c>
      <c r="B28" s="109">
        <v>305400</v>
      </c>
      <c r="C28" s="109">
        <v>3622</v>
      </c>
      <c r="D28" s="109">
        <v>515994</v>
      </c>
      <c r="E28" s="109">
        <v>1184374</v>
      </c>
      <c r="F28" s="109">
        <v>1028573</v>
      </c>
      <c r="G28" s="109">
        <v>903959</v>
      </c>
      <c r="H28" s="109">
        <v>24111</v>
      </c>
      <c r="I28" s="109">
        <v>947433</v>
      </c>
      <c r="J28" s="109">
        <v>164978</v>
      </c>
      <c r="K28" s="109">
        <v>26026</v>
      </c>
      <c r="L28" s="109">
        <v>277512</v>
      </c>
      <c r="M28" s="109">
        <v>378051</v>
      </c>
      <c r="N28" s="109">
        <v>73243</v>
      </c>
      <c r="O28" s="109">
        <v>210840</v>
      </c>
      <c r="P28" s="109">
        <v>65875</v>
      </c>
      <c r="Q28" s="109">
        <v>1057517</v>
      </c>
      <c r="R28" s="109">
        <v>684702</v>
      </c>
      <c r="S28" s="109">
        <v>26858</v>
      </c>
      <c r="T28" s="109">
        <v>876446</v>
      </c>
      <c r="U28" s="109">
        <v>654523</v>
      </c>
      <c r="V28" s="109">
        <v>3397666</v>
      </c>
      <c r="W28" s="109">
        <v>122007</v>
      </c>
      <c r="X28" s="109">
        <v>59674</v>
      </c>
      <c r="Y28" s="109">
        <v>73047</v>
      </c>
      <c r="Z28" s="109">
        <v>411264</v>
      </c>
      <c r="AA28" s="109">
        <v>117060</v>
      </c>
      <c r="AB28" s="109">
        <v>50698</v>
      </c>
      <c r="AC28" s="109">
        <v>888937</v>
      </c>
      <c r="AD28" s="109">
        <v>161332</v>
      </c>
      <c r="AE28" s="109">
        <v>285819</v>
      </c>
      <c r="AF28" s="109">
        <v>491285</v>
      </c>
      <c r="AG28" s="109">
        <v>1920521</v>
      </c>
      <c r="AH28" s="109">
        <v>167708</v>
      </c>
      <c r="AI28" s="109">
        <v>733015</v>
      </c>
      <c r="AJ28" s="109">
        <v>1386657</v>
      </c>
      <c r="AK28" s="109">
        <v>234106</v>
      </c>
      <c r="AL28" s="109">
        <v>20805</v>
      </c>
      <c r="AM28" s="109">
        <v>19931638</v>
      </c>
      <c r="AN28" s="110">
        <v>1068129</v>
      </c>
      <c r="AO28" s="110">
        <v>24065521</v>
      </c>
      <c r="AP28" s="110">
        <v>359</v>
      </c>
      <c r="AQ28" s="110">
        <v>182309</v>
      </c>
      <c r="AR28" s="110">
        <v>3706870</v>
      </c>
      <c r="AS28" s="110">
        <v>22186</v>
      </c>
      <c r="AT28" s="110">
        <v>29045374</v>
      </c>
      <c r="AU28" s="110">
        <v>48977012</v>
      </c>
      <c r="AV28" s="110">
        <v>9164565</v>
      </c>
      <c r="AW28" s="110">
        <v>38209939</v>
      </c>
      <c r="AX28" s="110">
        <v>58141577</v>
      </c>
      <c r="AY28" s="110">
        <v>-15309307</v>
      </c>
      <c r="AZ28" s="110">
        <v>22900632</v>
      </c>
      <c r="BA28" s="110">
        <v>42832270</v>
      </c>
    </row>
    <row r="29" spans="1:53" s="68" customFormat="1" ht="21" customHeight="1" x14ac:dyDescent="0.2">
      <c r="A29" s="68" t="s">
        <v>438</v>
      </c>
      <c r="B29" s="109">
        <v>49272</v>
      </c>
      <c r="C29" s="109">
        <v>16233</v>
      </c>
      <c r="D29" s="109">
        <v>32996</v>
      </c>
      <c r="E29" s="109">
        <v>394556</v>
      </c>
      <c r="F29" s="109">
        <v>150101</v>
      </c>
      <c r="G29" s="109">
        <v>164009</v>
      </c>
      <c r="H29" s="109">
        <v>1815</v>
      </c>
      <c r="I29" s="109">
        <v>71257</v>
      </c>
      <c r="J29" s="109">
        <v>60289</v>
      </c>
      <c r="K29" s="109">
        <v>6595</v>
      </c>
      <c r="L29" s="109">
        <v>61261</v>
      </c>
      <c r="M29" s="109">
        <v>141966</v>
      </c>
      <c r="N29" s="109">
        <v>12553</v>
      </c>
      <c r="O29" s="109">
        <v>44191</v>
      </c>
      <c r="P29" s="109">
        <v>11891</v>
      </c>
      <c r="Q29" s="109">
        <v>205128</v>
      </c>
      <c r="R29" s="109">
        <v>164415</v>
      </c>
      <c r="S29" s="109">
        <v>4481</v>
      </c>
      <c r="T29" s="109">
        <v>75907</v>
      </c>
      <c r="U29" s="109">
        <v>303481</v>
      </c>
      <c r="V29" s="109">
        <v>1015908</v>
      </c>
      <c r="W29" s="109">
        <v>1645866</v>
      </c>
      <c r="X29" s="109">
        <v>57559</v>
      </c>
      <c r="Y29" s="109">
        <v>136697</v>
      </c>
      <c r="Z29" s="109">
        <v>793287</v>
      </c>
      <c r="AA29" s="109">
        <v>1766129</v>
      </c>
      <c r="AB29" s="109">
        <v>3375995</v>
      </c>
      <c r="AC29" s="109">
        <v>710999</v>
      </c>
      <c r="AD29" s="109">
        <v>141539</v>
      </c>
      <c r="AE29" s="109">
        <v>532464</v>
      </c>
      <c r="AF29" s="109">
        <v>271392</v>
      </c>
      <c r="AG29" s="109">
        <v>374062</v>
      </c>
      <c r="AH29" s="109">
        <v>114136</v>
      </c>
      <c r="AI29" s="109">
        <v>444512</v>
      </c>
      <c r="AJ29" s="109">
        <v>287053</v>
      </c>
      <c r="AK29" s="109">
        <v>0</v>
      </c>
      <c r="AL29" s="109">
        <v>177048</v>
      </c>
      <c r="AM29" s="109">
        <v>13817043</v>
      </c>
      <c r="AN29" s="110">
        <v>166</v>
      </c>
      <c r="AO29" s="110">
        <v>12076337</v>
      </c>
      <c r="AP29" s="110">
        <v>0</v>
      </c>
      <c r="AQ29" s="110">
        <v>0</v>
      </c>
      <c r="AR29" s="110">
        <v>0</v>
      </c>
      <c r="AS29" s="110">
        <v>0</v>
      </c>
      <c r="AT29" s="110">
        <v>12076503</v>
      </c>
      <c r="AU29" s="110">
        <v>25893546</v>
      </c>
      <c r="AV29" s="110">
        <v>561215</v>
      </c>
      <c r="AW29" s="110">
        <v>12637718</v>
      </c>
      <c r="AX29" s="110">
        <v>26454761</v>
      </c>
      <c r="AY29" s="110">
        <v>-4236096</v>
      </c>
      <c r="AZ29" s="110">
        <v>8401622</v>
      </c>
      <c r="BA29" s="110">
        <v>22218665</v>
      </c>
    </row>
    <row r="30" spans="1:53" s="68" customFormat="1" ht="21" customHeight="1" x14ac:dyDescent="0.2">
      <c r="A30" s="68" t="s">
        <v>440</v>
      </c>
      <c r="B30" s="109">
        <v>2905</v>
      </c>
      <c r="C30" s="109">
        <v>1700</v>
      </c>
      <c r="D30" s="109">
        <v>23234</v>
      </c>
      <c r="E30" s="109">
        <v>69958</v>
      </c>
      <c r="F30" s="109">
        <v>51845</v>
      </c>
      <c r="G30" s="109">
        <v>70289</v>
      </c>
      <c r="H30" s="109">
        <v>2074</v>
      </c>
      <c r="I30" s="109">
        <v>70421</v>
      </c>
      <c r="J30" s="109">
        <v>27278</v>
      </c>
      <c r="K30" s="109">
        <v>1818</v>
      </c>
      <c r="L30" s="109">
        <v>14789</v>
      </c>
      <c r="M30" s="109">
        <v>73307</v>
      </c>
      <c r="N30" s="109">
        <v>9308</v>
      </c>
      <c r="O30" s="109">
        <v>19450</v>
      </c>
      <c r="P30" s="109">
        <v>3093</v>
      </c>
      <c r="Q30" s="109">
        <v>59009</v>
      </c>
      <c r="R30" s="109">
        <v>40675</v>
      </c>
      <c r="S30" s="109">
        <v>3019</v>
      </c>
      <c r="T30" s="109">
        <v>8604</v>
      </c>
      <c r="U30" s="109">
        <v>29713</v>
      </c>
      <c r="V30" s="109">
        <v>358660</v>
      </c>
      <c r="W30" s="109">
        <v>471205</v>
      </c>
      <c r="X30" s="109">
        <v>3385</v>
      </c>
      <c r="Y30" s="109">
        <v>7390</v>
      </c>
      <c r="Z30" s="109">
        <v>1554913</v>
      </c>
      <c r="AA30" s="109">
        <v>391372</v>
      </c>
      <c r="AB30" s="109">
        <v>1598384</v>
      </c>
      <c r="AC30" s="109">
        <v>707525</v>
      </c>
      <c r="AD30" s="109">
        <v>418529</v>
      </c>
      <c r="AE30" s="109">
        <v>110495</v>
      </c>
      <c r="AF30" s="109">
        <v>197572</v>
      </c>
      <c r="AG30" s="109">
        <v>832050</v>
      </c>
      <c r="AH30" s="109">
        <v>81389</v>
      </c>
      <c r="AI30" s="109">
        <v>380987</v>
      </c>
      <c r="AJ30" s="109">
        <v>744419</v>
      </c>
      <c r="AK30" s="109">
        <v>0</v>
      </c>
      <c r="AL30" s="109">
        <v>97752</v>
      </c>
      <c r="AM30" s="109">
        <v>8538516</v>
      </c>
      <c r="AN30" s="110">
        <v>0</v>
      </c>
      <c r="AO30" s="110">
        <v>38052196</v>
      </c>
      <c r="AP30" s="110">
        <v>1540</v>
      </c>
      <c r="AQ30" s="110">
        <v>0</v>
      </c>
      <c r="AR30" s="110">
        <v>304894</v>
      </c>
      <c r="AS30" s="110">
        <v>0</v>
      </c>
      <c r="AT30" s="110">
        <v>38358630</v>
      </c>
      <c r="AU30" s="110">
        <v>46897146</v>
      </c>
      <c r="AV30" s="110">
        <v>331</v>
      </c>
      <c r="AW30" s="110">
        <v>38358961</v>
      </c>
      <c r="AX30" s="110">
        <v>46897477</v>
      </c>
      <c r="AY30" s="110">
        <v>-1986996</v>
      </c>
      <c r="AZ30" s="110">
        <v>36371965</v>
      </c>
      <c r="BA30" s="110">
        <v>44910481</v>
      </c>
    </row>
    <row r="31" spans="1:53" s="68" customFormat="1" ht="21" customHeight="1" x14ac:dyDescent="0.2">
      <c r="A31" s="68" t="s">
        <v>442</v>
      </c>
      <c r="B31" s="109">
        <v>397794</v>
      </c>
      <c r="C31" s="109">
        <v>85566</v>
      </c>
      <c r="D31" s="109">
        <v>268559</v>
      </c>
      <c r="E31" s="109">
        <v>509453</v>
      </c>
      <c r="F31" s="109">
        <v>792785</v>
      </c>
      <c r="G31" s="109">
        <v>510537</v>
      </c>
      <c r="H31" s="109">
        <v>74739</v>
      </c>
      <c r="I31" s="109">
        <v>310260</v>
      </c>
      <c r="J31" s="109">
        <v>529523</v>
      </c>
      <c r="K31" s="109">
        <v>35896</v>
      </c>
      <c r="L31" s="109">
        <v>358808</v>
      </c>
      <c r="M31" s="109">
        <v>400264</v>
      </c>
      <c r="N31" s="109">
        <v>43007</v>
      </c>
      <c r="O31" s="109">
        <v>122149</v>
      </c>
      <c r="P31" s="109">
        <v>32227</v>
      </c>
      <c r="Q31" s="109">
        <v>407089</v>
      </c>
      <c r="R31" s="109">
        <v>289829</v>
      </c>
      <c r="S31" s="109">
        <v>10421</v>
      </c>
      <c r="T31" s="109">
        <v>294455</v>
      </c>
      <c r="U31" s="109">
        <v>960053</v>
      </c>
      <c r="V31" s="109">
        <v>3456265</v>
      </c>
      <c r="W31" s="109">
        <v>867843</v>
      </c>
      <c r="X31" s="109">
        <v>79144</v>
      </c>
      <c r="Y31" s="109">
        <v>324419</v>
      </c>
      <c r="Z31" s="109">
        <v>2387546</v>
      </c>
      <c r="AA31" s="109">
        <v>806843</v>
      </c>
      <c r="AB31" s="109">
        <v>101943</v>
      </c>
      <c r="AC31" s="109">
        <v>2198578</v>
      </c>
      <c r="AD31" s="109">
        <v>455334</v>
      </c>
      <c r="AE31" s="109">
        <v>1125513</v>
      </c>
      <c r="AF31" s="109">
        <v>1022672</v>
      </c>
      <c r="AG31" s="109">
        <v>805444</v>
      </c>
      <c r="AH31" s="109">
        <v>196982</v>
      </c>
      <c r="AI31" s="109">
        <v>595194</v>
      </c>
      <c r="AJ31" s="109">
        <v>933610</v>
      </c>
      <c r="AK31" s="109">
        <v>60325</v>
      </c>
      <c r="AL31" s="109">
        <v>269036</v>
      </c>
      <c r="AM31" s="109">
        <v>22120105</v>
      </c>
      <c r="AN31" s="110">
        <v>328965</v>
      </c>
      <c r="AO31" s="110">
        <v>5179424</v>
      </c>
      <c r="AP31" s="110">
        <v>17424</v>
      </c>
      <c r="AQ31" s="110">
        <v>35009</v>
      </c>
      <c r="AR31" s="110">
        <v>667342</v>
      </c>
      <c r="AS31" s="110">
        <v>12580</v>
      </c>
      <c r="AT31" s="110">
        <v>6240744</v>
      </c>
      <c r="AU31" s="110">
        <v>28360849</v>
      </c>
      <c r="AV31" s="110">
        <v>4289426</v>
      </c>
      <c r="AW31" s="110">
        <v>10530170</v>
      </c>
      <c r="AX31" s="110">
        <v>32650275</v>
      </c>
      <c r="AY31" s="110">
        <v>-4710954</v>
      </c>
      <c r="AZ31" s="110">
        <v>5819216</v>
      </c>
      <c r="BA31" s="110">
        <v>27939321</v>
      </c>
    </row>
    <row r="32" spans="1:53" s="68" customFormat="1" ht="21" customHeight="1" x14ac:dyDescent="0.2">
      <c r="A32" s="68" t="s">
        <v>443</v>
      </c>
      <c r="B32" s="109">
        <v>21271</v>
      </c>
      <c r="C32" s="109">
        <v>1480</v>
      </c>
      <c r="D32" s="109">
        <v>26103</v>
      </c>
      <c r="E32" s="109">
        <v>74078</v>
      </c>
      <c r="F32" s="109">
        <v>56423</v>
      </c>
      <c r="G32" s="109">
        <v>209317</v>
      </c>
      <c r="H32" s="109">
        <v>3991</v>
      </c>
      <c r="I32" s="109">
        <v>58596</v>
      </c>
      <c r="J32" s="109">
        <v>25604</v>
      </c>
      <c r="K32" s="109">
        <v>3492</v>
      </c>
      <c r="L32" s="109">
        <v>28104</v>
      </c>
      <c r="M32" s="109">
        <v>122702</v>
      </c>
      <c r="N32" s="109">
        <v>16251</v>
      </c>
      <c r="O32" s="109">
        <v>58582</v>
      </c>
      <c r="P32" s="109">
        <v>7463</v>
      </c>
      <c r="Q32" s="109">
        <v>147427</v>
      </c>
      <c r="R32" s="109">
        <v>126135</v>
      </c>
      <c r="S32" s="109">
        <v>7951</v>
      </c>
      <c r="T32" s="109">
        <v>48782</v>
      </c>
      <c r="U32" s="109">
        <v>61451</v>
      </c>
      <c r="V32" s="109">
        <v>676561</v>
      </c>
      <c r="W32" s="109">
        <v>688953</v>
      </c>
      <c r="X32" s="109">
        <v>114724</v>
      </c>
      <c r="Y32" s="109">
        <v>38741</v>
      </c>
      <c r="Z32" s="109">
        <v>1798385</v>
      </c>
      <c r="AA32" s="109">
        <v>1239648</v>
      </c>
      <c r="AB32" s="109">
        <v>79886</v>
      </c>
      <c r="AC32" s="109">
        <v>215351</v>
      </c>
      <c r="AD32" s="109">
        <v>4188666</v>
      </c>
      <c r="AE32" s="109">
        <v>900920</v>
      </c>
      <c r="AF32" s="109">
        <v>856281</v>
      </c>
      <c r="AG32" s="109">
        <v>561196</v>
      </c>
      <c r="AH32" s="109">
        <v>301098</v>
      </c>
      <c r="AI32" s="109">
        <v>1690837</v>
      </c>
      <c r="AJ32" s="109">
        <v>483676</v>
      </c>
      <c r="AK32" s="109">
        <v>0</v>
      </c>
      <c r="AL32" s="109">
        <v>222294</v>
      </c>
      <c r="AM32" s="109">
        <v>15162420</v>
      </c>
      <c r="AN32" s="110">
        <v>122540</v>
      </c>
      <c r="AO32" s="110">
        <v>9725042</v>
      </c>
      <c r="AP32" s="110">
        <v>254</v>
      </c>
      <c r="AQ32" s="110">
        <v>304187</v>
      </c>
      <c r="AR32" s="110">
        <v>5924879</v>
      </c>
      <c r="AS32" s="110">
        <v>-3431</v>
      </c>
      <c r="AT32" s="110">
        <v>16073471</v>
      </c>
      <c r="AU32" s="110">
        <v>31235891</v>
      </c>
      <c r="AV32" s="110">
        <v>684117</v>
      </c>
      <c r="AW32" s="110">
        <v>16757588</v>
      </c>
      <c r="AX32" s="110">
        <v>31920008</v>
      </c>
      <c r="AY32" s="110">
        <v>-12223273</v>
      </c>
      <c r="AZ32" s="110">
        <v>4534315</v>
      </c>
      <c r="BA32" s="110">
        <v>19696735</v>
      </c>
    </row>
    <row r="33" spans="1:53" s="68" customFormat="1" ht="21" customHeight="1" x14ac:dyDescent="0.2">
      <c r="A33" s="68" t="s">
        <v>445</v>
      </c>
      <c r="B33" s="109">
        <v>0</v>
      </c>
      <c r="C33" s="109">
        <v>0</v>
      </c>
      <c r="D33" s="109">
        <v>0</v>
      </c>
      <c r="E33" s="109">
        <v>0</v>
      </c>
      <c r="F33" s="109">
        <v>0</v>
      </c>
      <c r="G33" s="109">
        <v>0</v>
      </c>
      <c r="H33" s="109">
        <v>0</v>
      </c>
      <c r="I33" s="109">
        <v>0</v>
      </c>
      <c r="J33" s="109">
        <v>0</v>
      </c>
      <c r="K33" s="109">
        <v>0</v>
      </c>
      <c r="L33" s="109">
        <v>0</v>
      </c>
      <c r="M33" s="109">
        <v>0</v>
      </c>
      <c r="N33" s="109">
        <v>0</v>
      </c>
      <c r="O33" s="109">
        <v>0</v>
      </c>
      <c r="P33" s="109">
        <v>0</v>
      </c>
      <c r="Q33" s="109">
        <v>0</v>
      </c>
      <c r="R33" s="109">
        <v>0</v>
      </c>
      <c r="S33" s="109">
        <v>0</v>
      </c>
      <c r="T33" s="109">
        <v>0</v>
      </c>
      <c r="U33" s="109">
        <v>0</v>
      </c>
      <c r="V33" s="109">
        <v>0</v>
      </c>
      <c r="W33" s="109">
        <v>0</v>
      </c>
      <c r="X33" s="109">
        <v>0</v>
      </c>
      <c r="Y33" s="109">
        <v>0</v>
      </c>
      <c r="Z33" s="109">
        <v>0</v>
      </c>
      <c r="AA33" s="109">
        <v>0</v>
      </c>
      <c r="AB33" s="109">
        <v>0</v>
      </c>
      <c r="AC33" s="109">
        <v>0</v>
      </c>
      <c r="AD33" s="109">
        <v>0</v>
      </c>
      <c r="AE33" s="109">
        <v>0</v>
      </c>
      <c r="AF33" s="109">
        <v>0</v>
      </c>
      <c r="AG33" s="109">
        <v>0</v>
      </c>
      <c r="AH33" s="109">
        <v>0</v>
      </c>
      <c r="AI33" s="109">
        <v>0</v>
      </c>
      <c r="AJ33" s="109">
        <v>0</v>
      </c>
      <c r="AK33" s="109">
        <v>0</v>
      </c>
      <c r="AL33" s="109">
        <v>519200</v>
      </c>
      <c r="AM33" s="109">
        <v>519200</v>
      </c>
      <c r="AN33" s="110">
        <v>0</v>
      </c>
      <c r="AO33" s="110">
        <v>369653</v>
      </c>
      <c r="AP33" s="110">
        <v>30616802</v>
      </c>
      <c r="AQ33" s="110">
        <v>0</v>
      </c>
      <c r="AR33" s="110">
        <v>0</v>
      </c>
      <c r="AS33" s="110">
        <v>0</v>
      </c>
      <c r="AT33" s="110">
        <v>30986455</v>
      </c>
      <c r="AU33" s="110">
        <v>31505655</v>
      </c>
      <c r="AV33" s="110">
        <v>0</v>
      </c>
      <c r="AW33" s="110">
        <v>30986455</v>
      </c>
      <c r="AX33" s="110">
        <v>31505655</v>
      </c>
      <c r="AY33" s="110">
        <v>0</v>
      </c>
      <c r="AZ33" s="110">
        <v>30986455</v>
      </c>
      <c r="BA33" s="110">
        <v>31505655</v>
      </c>
    </row>
    <row r="34" spans="1:53" s="68" customFormat="1" ht="21" customHeight="1" x14ac:dyDescent="0.2">
      <c r="A34" s="68" t="s">
        <v>447</v>
      </c>
      <c r="B34" s="109">
        <v>96</v>
      </c>
      <c r="C34" s="109">
        <v>23</v>
      </c>
      <c r="D34" s="109">
        <v>310</v>
      </c>
      <c r="E34" s="109">
        <v>152</v>
      </c>
      <c r="F34" s="109">
        <v>480</v>
      </c>
      <c r="G34" s="109">
        <v>1735</v>
      </c>
      <c r="H34" s="109">
        <v>0</v>
      </c>
      <c r="I34" s="109">
        <v>751</v>
      </c>
      <c r="J34" s="109">
        <v>401</v>
      </c>
      <c r="K34" s="109">
        <v>49</v>
      </c>
      <c r="L34" s="109">
        <v>3</v>
      </c>
      <c r="M34" s="109">
        <v>2230</v>
      </c>
      <c r="N34" s="109">
        <v>408</v>
      </c>
      <c r="O34" s="109">
        <v>450</v>
      </c>
      <c r="P34" s="109">
        <v>99</v>
      </c>
      <c r="Q34" s="109">
        <v>11578</v>
      </c>
      <c r="R34" s="109">
        <v>3804</v>
      </c>
      <c r="S34" s="109">
        <v>137</v>
      </c>
      <c r="T34" s="109">
        <v>605</v>
      </c>
      <c r="U34" s="109">
        <v>190</v>
      </c>
      <c r="V34" s="109">
        <v>3278</v>
      </c>
      <c r="W34" s="109">
        <v>17290</v>
      </c>
      <c r="X34" s="109">
        <v>80</v>
      </c>
      <c r="Y34" s="109">
        <v>239</v>
      </c>
      <c r="Z34" s="109">
        <v>2512</v>
      </c>
      <c r="AA34" s="109">
        <v>1240</v>
      </c>
      <c r="AB34" s="109">
        <v>10</v>
      </c>
      <c r="AC34" s="109">
        <v>2739</v>
      </c>
      <c r="AD34" s="109">
        <v>24592</v>
      </c>
      <c r="AE34" s="109">
        <v>1054</v>
      </c>
      <c r="AF34" s="109">
        <v>11</v>
      </c>
      <c r="AG34" s="109">
        <v>1139</v>
      </c>
      <c r="AH34" s="109">
        <v>0</v>
      </c>
      <c r="AI34" s="109">
        <v>4497</v>
      </c>
      <c r="AJ34" s="109">
        <v>2969</v>
      </c>
      <c r="AK34" s="109">
        <v>0</v>
      </c>
      <c r="AL34" s="109">
        <v>3206</v>
      </c>
      <c r="AM34" s="109">
        <v>88357</v>
      </c>
      <c r="AN34" s="110">
        <v>28</v>
      </c>
      <c r="AO34" s="110">
        <v>4476741</v>
      </c>
      <c r="AP34" s="110">
        <v>15900910</v>
      </c>
      <c r="AQ34" s="110">
        <v>834729</v>
      </c>
      <c r="AR34" s="110">
        <v>8986468</v>
      </c>
      <c r="AS34" s="110">
        <v>0</v>
      </c>
      <c r="AT34" s="110">
        <v>30198876</v>
      </c>
      <c r="AU34" s="110">
        <v>30287233</v>
      </c>
      <c r="AV34" s="110">
        <v>3777935</v>
      </c>
      <c r="AW34" s="110">
        <v>33976811</v>
      </c>
      <c r="AX34" s="110">
        <v>34065168</v>
      </c>
      <c r="AY34" s="110">
        <v>-2899055</v>
      </c>
      <c r="AZ34" s="110">
        <v>31077756</v>
      </c>
      <c r="BA34" s="110">
        <v>31166113</v>
      </c>
    </row>
    <row r="35" spans="1:53" s="68" customFormat="1" ht="21" customHeight="1" x14ac:dyDescent="0.2">
      <c r="A35" s="68" t="s">
        <v>448</v>
      </c>
      <c r="B35" s="109">
        <v>0</v>
      </c>
      <c r="C35" s="109">
        <v>0</v>
      </c>
      <c r="D35" s="109">
        <v>0</v>
      </c>
      <c r="E35" s="109">
        <v>0</v>
      </c>
      <c r="F35" s="109">
        <v>12</v>
      </c>
      <c r="G35" s="109">
        <v>92</v>
      </c>
      <c r="H35" s="109">
        <v>0</v>
      </c>
      <c r="I35" s="109">
        <v>9</v>
      </c>
      <c r="J35" s="109">
        <v>0</v>
      </c>
      <c r="K35" s="109">
        <v>0</v>
      </c>
      <c r="L35" s="109">
        <v>0</v>
      </c>
      <c r="M35" s="109">
        <v>0</v>
      </c>
      <c r="N35" s="109">
        <v>0</v>
      </c>
      <c r="O35" s="109">
        <v>0</v>
      </c>
      <c r="P35" s="109">
        <v>0</v>
      </c>
      <c r="Q35" s="109">
        <v>0</v>
      </c>
      <c r="R35" s="109">
        <v>0</v>
      </c>
      <c r="S35" s="109">
        <v>0</v>
      </c>
      <c r="T35" s="109">
        <v>0</v>
      </c>
      <c r="U35" s="109">
        <v>25</v>
      </c>
      <c r="V35" s="109">
        <v>132</v>
      </c>
      <c r="W35" s="109">
        <v>18559</v>
      </c>
      <c r="X35" s="109">
        <v>325</v>
      </c>
      <c r="Y35" s="109">
        <v>0</v>
      </c>
      <c r="Z35" s="109">
        <v>879</v>
      </c>
      <c r="AA35" s="109">
        <v>2484</v>
      </c>
      <c r="AB35" s="109">
        <v>313</v>
      </c>
      <c r="AC35" s="109">
        <v>12451</v>
      </c>
      <c r="AD35" s="109">
        <v>7970</v>
      </c>
      <c r="AE35" s="109">
        <v>559</v>
      </c>
      <c r="AF35" s="109">
        <v>248</v>
      </c>
      <c r="AG35" s="109">
        <v>641568</v>
      </c>
      <c r="AH35" s="109">
        <v>27</v>
      </c>
      <c r="AI35" s="109">
        <v>756</v>
      </c>
      <c r="AJ35" s="109">
        <v>5319</v>
      </c>
      <c r="AK35" s="109">
        <v>0</v>
      </c>
      <c r="AL35" s="109">
        <v>661</v>
      </c>
      <c r="AM35" s="109">
        <v>692389</v>
      </c>
      <c r="AN35" s="110">
        <v>479125</v>
      </c>
      <c r="AO35" s="110">
        <v>14541809</v>
      </c>
      <c r="AP35" s="110">
        <v>31239416</v>
      </c>
      <c r="AQ35" s="110">
        <v>0</v>
      </c>
      <c r="AR35" s="110">
        <v>0</v>
      </c>
      <c r="AS35" s="110">
        <v>0</v>
      </c>
      <c r="AT35" s="110">
        <v>46260350</v>
      </c>
      <c r="AU35" s="110">
        <v>46952739</v>
      </c>
      <c r="AV35" s="110">
        <v>591343</v>
      </c>
      <c r="AW35" s="110">
        <v>46851693</v>
      </c>
      <c r="AX35" s="110">
        <v>47544082</v>
      </c>
      <c r="AY35" s="110">
        <v>-2510</v>
      </c>
      <c r="AZ35" s="110">
        <v>46849183</v>
      </c>
      <c r="BA35" s="110">
        <v>47541572</v>
      </c>
    </row>
    <row r="36" spans="1:53" s="68" customFormat="1" ht="21" customHeight="1" x14ac:dyDescent="0.2">
      <c r="A36" s="68" t="s">
        <v>450</v>
      </c>
      <c r="B36" s="109">
        <v>20358</v>
      </c>
      <c r="C36" s="109">
        <v>599</v>
      </c>
      <c r="D36" s="109">
        <v>8322</v>
      </c>
      <c r="E36" s="109">
        <v>15263</v>
      </c>
      <c r="F36" s="109">
        <v>6433</v>
      </c>
      <c r="G36" s="109">
        <v>29658</v>
      </c>
      <c r="H36" s="109">
        <v>488</v>
      </c>
      <c r="I36" s="109">
        <v>7108</v>
      </c>
      <c r="J36" s="109">
        <v>6440</v>
      </c>
      <c r="K36" s="109">
        <v>319</v>
      </c>
      <c r="L36" s="109">
        <v>12823</v>
      </c>
      <c r="M36" s="109">
        <v>3824</v>
      </c>
      <c r="N36" s="109">
        <v>3833</v>
      </c>
      <c r="O36" s="109">
        <v>3218</v>
      </c>
      <c r="P36" s="109">
        <v>649</v>
      </c>
      <c r="Q36" s="109">
        <v>10223</v>
      </c>
      <c r="R36" s="109">
        <v>1810</v>
      </c>
      <c r="S36" s="109">
        <v>86</v>
      </c>
      <c r="T36" s="109">
        <v>1678</v>
      </c>
      <c r="U36" s="109">
        <v>9047</v>
      </c>
      <c r="V36" s="109">
        <v>64973</v>
      </c>
      <c r="W36" s="109">
        <v>96693</v>
      </c>
      <c r="X36" s="109">
        <v>22867</v>
      </c>
      <c r="Y36" s="109">
        <v>7696</v>
      </c>
      <c r="Z36" s="109">
        <v>27123</v>
      </c>
      <c r="AA36" s="109">
        <v>70970</v>
      </c>
      <c r="AB36" s="109">
        <v>6056</v>
      </c>
      <c r="AC36" s="109">
        <v>35366</v>
      </c>
      <c r="AD36" s="109">
        <v>25612</v>
      </c>
      <c r="AE36" s="109">
        <v>69</v>
      </c>
      <c r="AF36" s="109">
        <v>53382</v>
      </c>
      <c r="AG36" s="109">
        <v>47932</v>
      </c>
      <c r="AH36" s="109">
        <v>0</v>
      </c>
      <c r="AI36" s="109">
        <v>66899</v>
      </c>
      <c r="AJ36" s="109">
        <v>59122</v>
      </c>
      <c r="AK36" s="109">
        <v>0</v>
      </c>
      <c r="AL36" s="109">
        <v>1210</v>
      </c>
      <c r="AM36" s="109">
        <v>728149</v>
      </c>
      <c r="AN36" s="110">
        <v>0</v>
      </c>
      <c r="AO36" s="110">
        <v>3457131</v>
      </c>
      <c r="AP36" s="110">
        <v>0</v>
      </c>
      <c r="AQ36" s="110">
        <v>0</v>
      </c>
      <c r="AR36" s="110">
        <v>0</v>
      </c>
      <c r="AS36" s="110">
        <v>0</v>
      </c>
      <c r="AT36" s="110">
        <v>3457131</v>
      </c>
      <c r="AU36" s="110">
        <v>4185280</v>
      </c>
      <c r="AV36" s="110">
        <v>485174</v>
      </c>
      <c r="AW36" s="110">
        <v>3942305</v>
      </c>
      <c r="AX36" s="110">
        <v>4670454</v>
      </c>
      <c r="AY36" s="110">
        <v>-32592</v>
      </c>
      <c r="AZ36" s="110">
        <v>3909713</v>
      </c>
      <c r="BA36" s="110">
        <v>4637862</v>
      </c>
    </row>
    <row r="37" spans="1:53" s="68" customFormat="1" ht="21" customHeight="1" x14ac:dyDescent="0.2">
      <c r="A37" s="68" t="s">
        <v>451</v>
      </c>
      <c r="B37" s="109">
        <v>286913</v>
      </c>
      <c r="C37" s="109">
        <v>9356</v>
      </c>
      <c r="D37" s="109">
        <v>196511</v>
      </c>
      <c r="E37" s="109">
        <v>455228</v>
      </c>
      <c r="F37" s="109">
        <v>550196</v>
      </c>
      <c r="G37" s="109">
        <v>936730</v>
      </c>
      <c r="H37" s="109">
        <v>35226</v>
      </c>
      <c r="I37" s="109">
        <v>686102</v>
      </c>
      <c r="J37" s="109">
        <v>313931</v>
      </c>
      <c r="K37" s="109">
        <v>57137</v>
      </c>
      <c r="L37" s="109">
        <v>167435</v>
      </c>
      <c r="M37" s="109">
        <v>448177</v>
      </c>
      <c r="N37" s="109">
        <v>104246</v>
      </c>
      <c r="O37" s="109">
        <v>212615</v>
      </c>
      <c r="P37" s="109">
        <v>45026</v>
      </c>
      <c r="Q37" s="109">
        <v>1257591</v>
      </c>
      <c r="R37" s="109">
        <v>553036</v>
      </c>
      <c r="S37" s="109">
        <v>22818</v>
      </c>
      <c r="T37" s="109">
        <v>581716</v>
      </c>
      <c r="U37" s="109">
        <v>346003</v>
      </c>
      <c r="V37" s="109">
        <v>8498568</v>
      </c>
      <c r="W37" s="109">
        <v>7725279</v>
      </c>
      <c r="X37" s="109">
        <v>488809</v>
      </c>
      <c r="Y37" s="109">
        <v>239934</v>
      </c>
      <c r="Z37" s="109">
        <v>3493939</v>
      </c>
      <c r="AA37" s="109">
        <v>2676890</v>
      </c>
      <c r="AB37" s="109">
        <v>740478</v>
      </c>
      <c r="AC37" s="109">
        <v>4552117</v>
      </c>
      <c r="AD37" s="109">
        <v>3002784</v>
      </c>
      <c r="AE37" s="109">
        <v>2808428</v>
      </c>
      <c r="AF37" s="109">
        <v>3209575</v>
      </c>
      <c r="AG37" s="109">
        <v>2307967</v>
      </c>
      <c r="AH37" s="109">
        <v>366951</v>
      </c>
      <c r="AI37" s="109">
        <v>5448309</v>
      </c>
      <c r="AJ37" s="109">
        <v>818515</v>
      </c>
      <c r="AK37" s="109">
        <v>0</v>
      </c>
      <c r="AL37" s="109">
        <v>144685</v>
      </c>
      <c r="AM37" s="109">
        <v>53789221</v>
      </c>
      <c r="AN37" s="110">
        <v>94254</v>
      </c>
      <c r="AO37" s="110">
        <v>2261042</v>
      </c>
      <c r="AP37" s="110">
        <v>0</v>
      </c>
      <c r="AQ37" s="110">
        <v>328569</v>
      </c>
      <c r="AR37" s="110">
        <v>1724063</v>
      </c>
      <c r="AS37" s="110">
        <v>0</v>
      </c>
      <c r="AT37" s="110">
        <v>4407928</v>
      </c>
      <c r="AU37" s="110">
        <v>58197149</v>
      </c>
      <c r="AV37" s="110">
        <v>828078</v>
      </c>
      <c r="AW37" s="110">
        <v>5236006</v>
      </c>
      <c r="AX37" s="110">
        <v>59025227</v>
      </c>
      <c r="AY37" s="110">
        <v>-24728488</v>
      </c>
      <c r="AZ37" s="110">
        <v>-19492482</v>
      </c>
      <c r="BA37" s="110">
        <v>34296739</v>
      </c>
    </row>
    <row r="38" spans="1:53" s="68" customFormat="1" ht="21" customHeight="1" x14ac:dyDescent="0.2">
      <c r="A38" s="68" t="s">
        <v>452</v>
      </c>
      <c r="B38" s="109">
        <v>3720</v>
      </c>
      <c r="C38" s="109">
        <v>68</v>
      </c>
      <c r="D38" s="109">
        <v>1623</v>
      </c>
      <c r="E38" s="109">
        <v>2960</v>
      </c>
      <c r="F38" s="109">
        <v>1360</v>
      </c>
      <c r="G38" s="109">
        <v>4444</v>
      </c>
      <c r="H38" s="109">
        <v>93</v>
      </c>
      <c r="I38" s="109">
        <v>1484</v>
      </c>
      <c r="J38" s="109">
        <v>919</v>
      </c>
      <c r="K38" s="109">
        <v>99</v>
      </c>
      <c r="L38" s="109">
        <v>365</v>
      </c>
      <c r="M38" s="109">
        <v>1225</v>
      </c>
      <c r="N38" s="109">
        <v>294</v>
      </c>
      <c r="O38" s="109">
        <v>588</v>
      </c>
      <c r="P38" s="109">
        <v>163</v>
      </c>
      <c r="Q38" s="109">
        <v>9761</v>
      </c>
      <c r="R38" s="109">
        <v>3351</v>
      </c>
      <c r="S38" s="109">
        <v>57</v>
      </c>
      <c r="T38" s="109">
        <v>2005</v>
      </c>
      <c r="U38" s="109">
        <v>2156</v>
      </c>
      <c r="V38" s="109">
        <v>26639</v>
      </c>
      <c r="W38" s="109">
        <v>6427</v>
      </c>
      <c r="X38" s="109">
        <v>1272</v>
      </c>
      <c r="Y38" s="109">
        <v>280</v>
      </c>
      <c r="Z38" s="109">
        <v>27660</v>
      </c>
      <c r="AA38" s="109">
        <v>5948</v>
      </c>
      <c r="AB38" s="109">
        <v>29013</v>
      </c>
      <c r="AC38" s="109">
        <v>10877</v>
      </c>
      <c r="AD38" s="109">
        <v>159541</v>
      </c>
      <c r="AE38" s="109">
        <v>13779</v>
      </c>
      <c r="AF38" s="109">
        <v>272389</v>
      </c>
      <c r="AG38" s="109">
        <v>1233747</v>
      </c>
      <c r="AH38" s="109">
        <v>11020</v>
      </c>
      <c r="AI38" s="109">
        <v>61937</v>
      </c>
      <c r="AJ38" s="109">
        <v>239826</v>
      </c>
      <c r="AK38" s="109">
        <v>0</v>
      </c>
      <c r="AL38" s="109">
        <v>17484</v>
      </c>
      <c r="AM38" s="109">
        <v>2154574</v>
      </c>
      <c r="AN38" s="110">
        <v>3422774</v>
      </c>
      <c r="AO38" s="110">
        <v>14675738</v>
      </c>
      <c r="AP38" s="110">
        <v>0</v>
      </c>
      <c r="AQ38" s="110">
        <v>0</v>
      </c>
      <c r="AR38" s="110">
        <v>180242</v>
      </c>
      <c r="AS38" s="110">
        <v>0</v>
      </c>
      <c r="AT38" s="110">
        <v>18278754</v>
      </c>
      <c r="AU38" s="110">
        <v>20433328</v>
      </c>
      <c r="AV38" s="110">
        <v>2333202</v>
      </c>
      <c r="AW38" s="110">
        <v>20611956</v>
      </c>
      <c r="AX38" s="110">
        <v>22766530</v>
      </c>
      <c r="AY38" s="110">
        <v>-1446588</v>
      </c>
      <c r="AZ38" s="110">
        <v>19165368</v>
      </c>
      <c r="BA38" s="110">
        <v>21319942</v>
      </c>
    </row>
    <row r="39" spans="1:53" s="68" customFormat="1" ht="21" customHeight="1" x14ac:dyDescent="0.2">
      <c r="A39" s="68" t="s">
        <v>453</v>
      </c>
      <c r="B39" s="109">
        <v>4203</v>
      </c>
      <c r="C39" s="109">
        <v>299</v>
      </c>
      <c r="D39" s="109">
        <v>5033</v>
      </c>
      <c r="E39" s="109">
        <v>21229</v>
      </c>
      <c r="F39" s="109">
        <v>16293</v>
      </c>
      <c r="G39" s="109">
        <v>12134</v>
      </c>
      <c r="H39" s="109">
        <v>317</v>
      </c>
      <c r="I39" s="109">
        <v>2289</v>
      </c>
      <c r="J39" s="109">
        <v>5090</v>
      </c>
      <c r="K39" s="109">
        <v>306</v>
      </c>
      <c r="L39" s="109">
        <v>2108</v>
      </c>
      <c r="M39" s="109">
        <v>11234</v>
      </c>
      <c r="N39" s="109">
        <v>2015</v>
      </c>
      <c r="O39" s="109">
        <v>7233</v>
      </c>
      <c r="P39" s="109">
        <v>932</v>
      </c>
      <c r="Q39" s="109">
        <v>21358</v>
      </c>
      <c r="R39" s="109">
        <v>10305</v>
      </c>
      <c r="S39" s="109">
        <v>553</v>
      </c>
      <c r="T39" s="109">
        <v>4920</v>
      </c>
      <c r="U39" s="109">
        <v>11560</v>
      </c>
      <c r="V39" s="109">
        <v>77398</v>
      </c>
      <c r="W39" s="109">
        <v>2947</v>
      </c>
      <c r="X39" s="109">
        <v>3287</v>
      </c>
      <c r="Y39" s="109">
        <v>12075</v>
      </c>
      <c r="Z39" s="109">
        <v>92827</v>
      </c>
      <c r="AA39" s="109">
        <v>80523</v>
      </c>
      <c r="AB39" s="109">
        <v>10420</v>
      </c>
      <c r="AC39" s="109">
        <v>52011</v>
      </c>
      <c r="AD39" s="109">
        <v>45517</v>
      </c>
      <c r="AE39" s="109">
        <v>91072</v>
      </c>
      <c r="AF39" s="109">
        <v>130660</v>
      </c>
      <c r="AG39" s="109">
        <v>124314</v>
      </c>
      <c r="AH39" s="109">
        <v>23076</v>
      </c>
      <c r="AI39" s="109">
        <v>55156</v>
      </c>
      <c r="AJ39" s="109">
        <v>38836</v>
      </c>
      <c r="AK39" s="109">
        <v>0</v>
      </c>
      <c r="AL39" s="109">
        <v>637</v>
      </c>
      <c r="AM39" s="109">
        <v>980167</v>
      </c>
      <c r="AN39" s="110">
        <v>0</v>
      </c>
      <c r="AO39" s="110">
        <v>0</v>
      </c>
      <c r="AP39" s="110">
        <v>0</v>
      </c>
      <c r="AQ39" s="110">
        <v>0</v>
      </c>
      <c r="AR39" s="110">
        <v>0</v>
      </c>
      <c r="AS39" s="110">
        <v>0</v>
      </c>
      <c r="AT39" s="110">
        <v>0</v>
      </c>
      <c r="AU39" s="110">
        <v>980167</v>
      </c>
      <c r="AV39" s="110">
        <v>0</v>
      </c>
      <c r="AW39" s="110">
        <v>0</v>
      </c>
      <c r="AX39" s="110">
        <v>980167</v>
      </c>
      <c r="AY39" s="110">
        <v>0</v>
      </c>
      <c r="AZ39" s="110">
        <v>0</v>
      </c>
      <c r="BA39" s="110">
        <v>980167</v>
      </c>
    </row>
    <row r="40" spans="1:53" s="68" customFormat="1" ht="21" customHeight="1" x14ac:dyDescent="0.2">
      <c r="A40" s="68" t="s">
        <v>454</v>
      </c>
      <c r="B40" s="109">
        <v>44494</v>
      </c>
      <c r="C40" s="109">
        <v>1874</v>
      </c>
      <c r="D40" s="109">
        <v>24280</v>
      </c>
      <c r="E40" s="109">
        <v>35771</v>
      </c>
      <c r="F40" s="109">
        <v>39300</v>
      </c>
      <c r="G40" s="109">
        <v>24402</v>
      </c>
      <c r="H40" s="109">
        <v>20671</v>
      </c>
      <c r="I40" s="109">
        <v>24086</v>
      </c>
      <c r="J40" s="109">
        <v>47104</v>
      </c>
      <c r="K40" s="109">
        <v>7975</v>
      </c>
      <c r="L40" s="109">
        <v>41807</v>
      </c>
      <c r="M40" s="109">
        <v>50359</v>
      </c>
      <c r="N40" s="109">
        <v>16603</v>
      </c>
      <c r="O40" s="109">
        <v>35189</v>
      </c>
      <c r="P40" s="109">
        <v>3194</v>
      </c>
      <c r="Q40" s="109">
        <v>16422</v>
      </c>
      <c r="R40" s="109">
        <v>31933</v>
      </c>
      <c r="S40" s="109">
        <v>1025</v>
      </c>
      <c r="T40" s="109">
        <v>3972</v>
      </c>
      <c r="U40" s="109">
        <v>13315</v>
      </c>
      <c r="V40" s="109">
        <v>1171670</v>
      </c>
      <c r="W40" s="109">
        <v>238989</v>
      </c>
      <c r="X40" s="109">
        <v>22162</v>
      </c>
      <c r="Y40" s="109">
        <v>29148</v>
      </c>
      <c r="Z40" s="109">
        <v>179243</v>
      </c>
      <c r="AA40" s="109">
        <v>220437</v>
      </c>
      <c r="AB40" s="109">
        <v>101478</v>
      </c>
      <c r="AC40" s="109">
        <v>55004</v>
      </c>
      <c r="AD40" s="109">
        <v>102797</v>
      </c>
      <c r="AE40" s="109">
        <v>10446</v>
      </c>
      <c r="AF40" s="109">
        <v>185267</v>
      </c>
      <c r="AG40" s="109">
        <v>127920</v>
      </c>
      <c r="AH40" s="109">
        <v>59786</v>
      </c>
      <c r="AI40" s="109">
        <v>135625</v>
      </c>
      <c r="AJ40" s="109">
        <v>110051</v>
      </c>
      <c r="AK40" s="109">
        <v>479</v>
      </c>
      <c r="AL40" s="109">
        <v>0</v>
      </c>
      <c r="AM40" s="109">
        <v>3234278</v>
      </c>
      <c r="AN40" s="110">
        <v>0</v>
      </c>
      <c r="AO40" s="110">
        <v>0</v>
      </c>
      <c r="AP40" s="110">
        <v>0</v>
      </c>
      <c r="AQ40" s="110">
        <v>0</v>
      </c>
      <c r="AR40" s="110">
        <v>0</v>
      </c>
      <c r="AS40" s="110">
        <v>0</v>
      </c>
      <c r="AT40" s="110">
        <v>0</v>
      </c>
      <c r="AU40" s="110">
        <v>3234278</v>
      </c>
      <c r="AV40" s="110">
        <v>2978508</v>
      </c>
      <c r="AW40" s="110">
        <v>2978508</v>
      </c>
      <c r="AX40" s="110">
        <v>6212786</v>
      </c>
      <c r="AY40" s="110">
        <v>-1097147</v>
      </c>
      <c r="AZ40" s="110">
        <v>1881361</v>
      </c>
      <c r="BA40" s="110">
        <v>5115639</v>
      </c>
    </row>
    <row r="41" spans="1:53" s="68" customFormat="1" ht="21" customHeight="1" x14ac:dyDescent="0.2">
      <c r="A41" s="68" t="s">
        <v>455</v>
      </c>
      <c r="B41" s="109">
        <v>2871292</v>
      </c>
      <c r="C41" s="109">
        <v>144879</v>
      </c>
      <c r="D41" s="109">
        <v>4571726</v>
      </c>
      <c r="E41" s="109">
        <v>9820558</v>
      </c>
      <c r="F41" s="109">
        <v>8689893</v>
      </c>
      <c r="G41" s="109">
        <v>12033578</v>
      </c>
      <c r="H41" s="109">
        <v>326410</v>
      </c>
      <c r="I41" s="109">
        <v>9684362</v>
      </c>
      <c r="J41" s="109">
        <v>2843821</v>
      </c>
      <c r="K41" s="109">
        <v>689917</v>
      </c>
      <c r="L41" s="109">
        <v>8442566</v>
      </c>
      <c r="M41" s="109">
        <v>6370978</v>
      </c>
      <c r="N41" s="109">
        <v>1083661</v>
      </c>
      <c r="O41" s="109">
        <v>3307882</v>
      </c>
      <c r="P41" s="109">
        <v>718151</v>
      </c>
      <c r="Q41" s="109">
        <v>18998088</v>
      </c>
      <c r="R41" s="109">
        <v>8785730</v>
      </c>
      <c r="S41" s="109">
        <v>350713</v>
      </c>
      <c r="T41" s="109">
        <v>14010021</v>
      </c>
      <c r="U41" s="109">
        <v>5633495</v>
      </c>
      <c r="V41" s="109">
        <v>39894035</v>
      </c>
      <c r="W41" s="109">
        <v>24635900</v>
      </c>
      <c r="X41" s="109">
        <v>1663536</v>
      </c>
      <c r="Y41" s="109">
        <v>1440544</v>
      </c>
      <c r="Z41" s="109">
        <v>13536027</v>
      </c>
      <c r="AA41" s="109">
        <v>8224307</v>
      </c>
      <c r="AB41" s="109">
        <v>6970415</v>
      </c>
      <c r="AC41" s="109">
        <v>13659282</v>
      </c>
      <c r="AD41" s="109">
        <v>9857369</v>
      </c>
      <c r="AE41" s="109">
        <v>9002283</v>
      </c>
      <c r="AF41" s="109">
        <v>9355874</v>
      </c>
      <c r="AG41" s="109">
        <v>18834992</v>
      </c>
      <c r="AH41" s="109">
        <v>1824980</v>
      </c>
      <c r="AI41" s="109">
        <v>13820169</v>
      </c>
      <c r="AJ41" s="109">
        <v>10063763</v>
      </c>
      <c r="AK41" s="109">
        <v>980167</v>
      </c>
      <c r="AL41" s="109">
        <v>1789310</v>
      </c>
      <c r="AM41" s="109">
        <v>304930674</v>
      </c>
      <c r="AN41" s="110">
        <v>6566178</v>
      </c>
      <c r="AO41" s="110">
        <v>163609980</v>
      </c>
      <c r="AP41" s="110">
        <v>78596716</v>
      </c>
      <c r="AQ41" s="110">
        <v>40765969</v>
      </c>
      <c r="AR41" s="110">
        <v>78604180</v>
      </c>
      <c r="AS41" s="110">
        <v>262504</v>
      </c>
      <c r="AT41" s="110">
        <v>368405527</v>
      </c>
      <c r="AU41" s="110">
        <v>673336201</v>
      </c>
      <c r="AV41" s="110">
        <v>241780531</v>
      </c>
      <c r="AW41" s="110">
        <v>610186058</v>
      </c>
      <c r="AX41" s="110">
        <v>915116732</v>
      </c>
      <c r="AY41" s="110">
        <v>-236325793</v>
      </c>
      <c r="AZ41" s="110">
        <v>373860265</v>
      </c>
      <c r="BA41" s="110">
        <v>678790939</v>
      </c>
    </row>
    <row r="42" spans="1:53" s="107" customFormat="1" ht="21" customHeight="1" x14ac:dyDescent="0.2">
      <c r="A42" s="107" t="s">
        <v>456</v>
      </c>
      <c r="B42" s="110">
        <v>42644</v>
      </c>
      <c r="C42" s="110">
        <v>4672</v>
      </c>
      <c r="D42" s="110">
        <v>45898</v>
      </c>
      <c r="E42" s="110">
        <v>160963</v>
      </c>
      <c r="F42" s="110">
        <v>137586</v>
      </c>
      <c r="G42" s="110">
        <v>183129</v>
      </c>
      <c r="H42" s="110">
        <v>2934</v>
      </c>
      <c r="I42" s="110">
        <v>196810</v>
      </c>
      <c r="J42" s="110">
        <v>69461</v>
      </c>
      <c r="K42" s="110">
        <v>12986</v>
      </c>
      <c r="L42" s="110">
        <v>94068</v>
      </c>
      <c r="M42" s="110">
        <v>130929</v>
      </c>
      <c r="N42" s="110">
        <v>16856</v>
      </c>
      <c r="O42" s="110">
        <v>68759</v>
      </c>
      <c r="P42" s="110">
        <v>15740</v>
      </c>
      <c r="Q42" s="110">
        <v>394133</v>
      </c>
      <c r="R42" s="110">
        <v>180173</v>
      </c>
      <c r="S42" s="110">
        <v>5145</v>
      </c>
      <c r="T42" s="110">
        <v>91753</v>
      </c>
      <c r="U42" s="110">
        <v>162833</v>
      </c>
      <c r="V42" s="110">
        <v>916309</v>
      </c>
      <c r="W42" s="110">
        <v>490653</v>
      </c>
      <c r="X42" s="110">
        <v>24354</v>
      </c>
      <c r="Y42" s="110">
        <v>71290</v>
      </c>
      <c r="Z42" s="110">
        <v>584044</v>
      </c>
      <c r="AA42" s="110">
        <v>547967</v>
      </c>
      <c r="AB42" s="110">
        <v>45605</v>
      </c>
      <c r="AC42" s="110">
        <v>169730</v>
      </c>
      <c r="AD42" s="110">
        <v>118317</v>
      </c>
      <c r="AE42" s="110">
        <v>293030</v>
      </c>
      <c r="AF42" s="110">
        <v>126515</v>
      </c>
      <c r="AG42" s="110">
        <v>375209</v>
      </c>
      <c r="AH42" s="110">
        <v>162436</v>
      </c>
      <c r="AI42" s="110">
        <v>295955</v>
      </c>
      <c r="AJ42" s="110">
        <v>317072</v>
      </c>
      <c r="AK42" s="110">
        <v>0</v>
      </c>
      <c r="AL42" s="110">
        <v>10220</v>
      </c>
      <c r="AM42" s="110">
        <v>6566178</v>
      </c>
      <c r="AN42" s="110"/>
      <c r="AO42" s="110"/>
      <c r="AP42" s="110"/>
      <c r="AQ42" s="110"/>
      <c r="AR42" s="110"/>
      <c r="AS42" s="110"/>
      <c r="AT42" s="110"/>
      <c r="AU42" s="110"/>
      <c r="AV42" s="110"/>
      <c r="AW42" s="110"/>
      <c r="AX42" s="110"/>
      <c r="AY42" s="110"/>
      <c r="AZ42" s="110"/>
      <c r="BA42" s="110"/>
    </row>
    <row r="43" spans="1:53" s="107" customFormat="1" ht="21" customHeight="1" x14ac:dyDescent="0.2">
      <c r="A43" s="107" t="s">
        <v>457</v>
      </c>
      <c r="B43" s="110">
        <v>1055884</v>
      </c>
      <c r="C43" s="110">
        <v>76736</v>
      </c>
      <c r="D43" s="110">
        <v>1344584</v>
      </c>
      <c r="E43" s="110">
        <v>5514554</v>
      </c>
      <c r="F43" s="110">
        <v>2186185</v>
      </c>
      <c r="G43" s="110">
        <v>2626995</v>
      </c>
      <c r="H43" s="110">
        <v>30754</v>
      </c>
      <c r="I43" s="110">
        <v>3128284</v>
      </c>
      <c r="J43" s="110">
        <v>1210321</v>
      </c>
      <c r="K43" s="110">
        <v>146217</v>
      </c>
      <c r="L43" s="110">
        <v>1226681</v>
      </c>
      <c r="M43" s="110">
        <v>3355448</v>
      </c>
      <c r="N43" s="110">
        <v>459850</v>
      </c>
      <c r="O43" s="110">
        <v>2623476</v>
      </c>
      <c r="P43" s="110">
        <v>417364</v>
      </c>
      <c r="Q43" s="110">
        <v>9011129</v>
      </c>
      <c r="R43" s="110">
        <v>2281796</v>
      </c>
      <c r="S43" s="110">
        <v>123603</v>
      </c>
      <c r="T43" s="110">
        <v>2611854</v>
      </c>
      <c r="U43" s="110">
        <v>3837669</v>
      </c>
      <c r="V43" s="110">
        <v>19348636</v>
      </c>
      <c r="W43" s="110">
        <v>7132088</v>
      </c>
      <c r="X43" s="110">
        <v>324730</v>
      </c>
      <c r="Y43" s="110">
        <v>1758345</v>
      </c>
      <c r="Z43" s="110">
        <v>19406051</v>
      </c>
      <c r="AA43" s="110">
        <v>8752973</v>
      </c>
      <c r="AB43" s="110">
        <v>2016059</v>
      </c>
      <c r="AC43" s="110">
        <v>10153722</v>
      </c>
      <c r="AD43" s="110">
        <v>3795105</v>
      </c>
      <c r="AE43" s="110">
        <v>10692328</v>
      </c>
      <c r="AF43" s="110">
        <v>14333909</v>
      </c>
      <c r="AG43" s="110">
        <v>26644808</v>
      </c>
      <c r="AH43" s="110">
        <v>2353460</v>
      </c>
      <c r="AI43" s="110">
        <v>13767354</v>
      </c>
      <c r="AJ43" s="110">
        <v>6461779</v>
      </c>
      <c r="AK43" s="110">
        <v>0</v>
      </c>
      <c r="AL43" s="110">
        <v>120333</v>
      </c>
      <c r="AM43" s="110">
        <v>190331064</v>
      </c>
      <c r="AN43" s="110"/>
      <c r="AO43" s="110"/>
      <c r="AP43" s="110"/>
      <c r="AQ43" s="110"/>
      <c r="AR43" s="110"/>
      <c r="AS43" s="110"/>
      <c r="AT43" s="110"/>
      <c r="AU43" s="110"/>
      <c r="AV43" s="110"/>
      <c r="AW43" s="110"/>
      <c r="AX43" s="110"/>
      <c r="AY43" s="110"/>
      <c r="AZ43" s="110"/>
      <c r="BA43" s="110"/>
    </row>
    <row r="44" spans="1:53" s="107" customFormat="1" ht="21" customHeight="1" x14ac:dyDescent="0.2">
      <c r="A44" s="107" t="s">
        <v>458</v>
      </c>
      <c r="B44" s="110">
        <v>1261299</v>
      </c>
      <c r="C44" s="110">
        <v>17621</v>
      </c>
      <c r="D44" s="110">
        <v>731745</v>
      </c>
      <c r="E44" s="110">
        <v>-102174</v>
      </c>
      <c r="F44" s="110">
        <v>1027324</v>
      </c>
      <c r="G44" s="110">
        <v>2892144</v>
      </c>
      <c r="H44" s="110">
        <v>66700</v>
      </c>
      <c r="I44" s="110">
        <v>-478652</v>
      </c>
      <c r="J44" s="110">
        <v>790769</v>
      </c>
      <c r="K44" s="110">
        <v>118942</v>
      </c>
      <c r="L44" s="110">
        <v>3083891</v>
      </c>
      <c r="M44" s="110">
        <v>-267197</v>
      </c>
      <c r="N44" s="110">
        <v>99338</v>
      </c>
      <c r="O44" s="110">
        <v>-252030</v>
      </c>
      <c r="P44" s="110">
        <v>31683</v>
      </c>
      <c r="Q44" s="110">
        <v>4201889</v>
      </c>
      <c r="R44" s="110">
        <v>955114</v>
      </c>
      <c r="S44" s="110">
        <v>-42418</v>
      </c>
      <c r="T44" s="110">
        <v>450782</v>
      </c>
      <c r="U44" s="110">
        <v>191310</v>
      </c>
      <c r="V44" s="110">
        <v>13392985</v>
      </c>
      <c r="W44" s="110">
        <v>-2933060</v>
      </c>
      <c r="X44" s="110">
        <v>369197</v>
      </c>
      <c r="Y44" s="110">
        <v>193447</v>
      </c>
      <c r="Z44" s="110">
        <v>2694513</v>
      </c>
      <c r="AA44" s="110">
        <v>2901624</v>
      </c>
      <c r="AB44" s="110">
        <v>16644440</v>
      </c>
      <c r="AC44" s="110">
        <v>418227</v>
      </c>
      <c r="AD44" s="110">
        <v>2253532</v>
      </c>
      <c r="AE44" s="110">
        <v>0</v>
      </c>
      <c r="AF44" s="110">
        <v>354882</v>
      </c>
      <c r="AG44" s="110">
        <v>-1026042</v>
      </c>
      <c r="AH44" s="110">
        <v>49680</v>
      </c>
      <c r="AI44" s="110">
        <v>629988</v>
      </c>
      <c r="AJ44" s="110">
        <v>570738</v>
      </c>
      <c r="AK44" s="110">
        <v>0</v>
      </c>
      <c r="AL44" s="110">
        <v>2862856</v>
      </c>
      <c r="AM44" s="110">
        <v>54155087</v>
      </c>
      <c r="AN44" s="110"/>
      <c r="AO44" s="110"/>
      <c r="AP44" s="110"/>
      <c r="AQ44" s="110"/>
      <c r="AR44" s="110"/>
      <c r="AS44" s="110"/>
      <c r="AT44" s="110"/>
      <c r="AU44" s="110"/>
      <c r="AV44" s="110"/>
      <c r="AW44" s="110"/>
      <c r="AX44" s="110"/>
      <c r="AY44" s="110"/>
      <c r="AZ44" s="110"/>
      <c r="BA44" s="110"/>
    </row>
    <row r="45" spans="1:53" s="107" customFormat="1" ht="21" customHeight="1" x14ac:dyDescent="0.2">
      <c r="A45" s="107" t="s">
        <v>459</v>
      </c>
      <c r="B45" s="110">
        <v>1236523</v>
      </c>
      <c r="C45" s="110">
        <v>34523</v>
      </c>
      <c r="D45" s="110">
        <v>343765</v>
      </c>
      <c r="E45" s="110">
        <v>2865184</v>
      </c>
      <c r="F45" s="110">
        <v>896149</v>
      </c>
      <c r="G45" s="110">
        <v>3391707</v>
      </c>
      <c r="H45" s="110">
        <v>60215</v>
      </c>
      <c r="I45" s="110">
        <v>1280188</v>
      </c>
      <c r="J45" s="110">
        <v>646219</v>
      </c>
      <c r="K45" s="110">
        <v>107669</v>
      </c>
      <c r="L45" s="110">
        <v>522833</v>
      </c>
      <c r="M45" s="110">
        <v>973706</v>
      </c>
      <c r="N45" s="110">
        <v>168049</v>
      </c>
      <c r="O45" s="110">
        <v>622879</v>
      </c>
      <c r="P45" s="110">
        <v>199066</v>
      </c>
      <c r="Q45" s="110">
        <v>6347123</v>
      </c>
      <c r="R45" s="110">
        <v>1658390</v>
      </c>
      <c r="S45" s="110">
        <v>72195</v>
      </c>
      <c r="T45" s="110">
        <v>1715169</v>
      </c>
      <c r="U45" s="110">
        <v>1368718</v>
      </c>
      <c r="V45" s="110">
        <v>5258501</v>
      </c>
      <c r="W45" s="110">
        <v>19600056</v>
      </c>
      <c r="X45" s="110">
        <v>605577</v>
      </c>
      <c r="Y45" s="110">
        <v>345672</v>
      </c>
      <c r="Z45" s="110">
        <v>4165533</v>
      </c>
      <c r="AA45" s="110">
        <v>1683160</v>
      </c>
      <c r="AB45" s="110">
        <v>16019496</v>
      </c>
      <c r="AC45" s="110">
        <v>2267536</v>
      </c>
      <c r="AD45" s="110">
        <v>3102026</v>
      </c>
      <c r="AE45" s="110">
        <v>11462501</v>
      </c>
      <c r="AF45" s="110">
        <v>6782790</v>
      </c>
      <c r="AG45" s="110">
        <v>2861767</v>
      </c>
      <c r="AH45" s="110">
        <v>192930</v>
      </c>
      <c r="AI45" s="110">
        <v>4018745</v>
      </c>
      <c r="AJ45" s="110">
        <v>2800440</v>
      </c>
      <c r="AK45" s="110">
        <v>0</v>
      </c>
      <c r="AL45" s="110">
        <v>179851</v>
      </c>
      <c r="AM45" s="110">
        <v>105856851</v>
      </c>
      <c r="AN45" s="110"/>
      <c r="AO45" s="110"/>
      <c r="AP45" s="110"/>
      <c r="AQ45" s="110"/>
      <c r="AR45" s="110"/>
      <c r="AS45" s="110"/>
      <c r="AT45" s="110"/>
      <c r="AU45" s="110"/>
      <c r="AV45" s="110"/>
      <c r="AW45" s="110"/>
      <c r="AX45" s="110"/>
      <c r="AY45" s="110"/>
      <c r="AZ45" s="110"/>
      <c r="BA45" s="110"/>
    </row>
    <row r="46" spans="1:53" s="107" customFormat="1" ht="21" customHeight="1" x14ac:dyDescent="0.2">
      <c r="A46" s="107" t="s">
        <v>460</v>
      </c>
      <c r="B46" s="110">
        <v>190733</v>
      </c>
      <c r="C46" s="110">
        <v>15406</v>
      </c>
      <c r="D46" s="110">
        <v>169089</v>
      </c>
      <c r="E46" s="110">
        <v>-72619</v>
      </c>
      <c r="F46" s="110">
        <v>518840</v>
      </c>
      <c r="G46" s="110">
        <v>-16125</v>
      </c>
      <c r="H46" s="110">
        <v>27859</v>
      </c>
      <c r="I46" s="110">
        <v>333437</v>
      </c>
      <c r="J46" s="110">
        <v>257459</v>
      </c>
      <c r="K46" s="110">
        <v>45894</v>
      </c>
      <c r="L46" s="110">
        <v>101858</v>
      </c>
      <c r="M46" s="110">
        <v>457140</v>
      </c>
      <c r="N46" s="110">
        <v>10939</v>
      </c>
      <c r="O46" s="110">
        <v>55488</v>
      </c>
      <c r="P46" s="110">
        <v>-39933</v>
      </c>
      <c r="Q46" s="110">
        <v>-474232</v>
      </c>
      <c r="R46" s="110">
        <v>-690991</v>
      </c>
      <c r="S46" s="110">
        <v>-25673</v>
      </c>
      <c r="T46" s="110">
        <v>-101429</v>
      </c>
      <c r="U46" s="110">
        <v>254070</v>
      </c>
      <c r="V46" s="110">
        <v>3969461</v>
      </c>
      <c r="W46" s="110">
        <v>2590143</v>
      </c>
      <c r="X46" s="110">
        <v>117997</v>
      </c>
      <c r="Y46" s="110">
        <v>153704</v>
      </c>
      <c r="Z46" s="110">
        <v>2476996</v>
      </c>
      <c r="AA46" s="110">
        <v>368117</v>
      </c>
      <c r="AB46" s="110">
        <v>3220332</v>
      </c>
      <c r="AC46" s="110">
        <v>1325158</v>
      </c>
      <c r="AD46" s="110">
        <v>570491</v>
      </c>
      <c r="AE46" s="110">
        <v>55513</v>
      </c>
      <c r="AF46" s="110">
        <v>239821</v>
      </c>
      <c r="AG46" s="110">
        <v>509191</v>
      </c>
      <c r="AH46" s="110">
        <v>145162</v>
      </c>
      <c r="AI46" s="110">
        <v>1765547</v>
      </c>
      <c r="AJ46" s="110">
        <v>1106234</v>
      </c>
      <c r="AK46" s="110">
        <v>0</v>
      </c>
      <c r="AL46" s="110">
        <v>168213</v>
      </c>
      <c r="AM46" s="110">
        <v>19799290</v>
      </c>
      <c r="AN46" s="110"/>
      <c r="AO46" s="110"/>
      <c r="AP46" s="110"/>
      <c r="AQ46" s="110"/>
      <c r="AR46" s="110"/>
      <c r="AS46" s="110"/>
      <c r="AT46" s="110"/>
      <c r="AU46" s="110"/>
      <c r="AV46" s="110"/>
      <c r="AW46" s="110"/>
      <c r="AX46" s="110"/>
      <c r="AY46" s="110"/>
      <c r="AZ46" s="110"/>
      <c r="BA46" s="110"/>
    </row>
    <row r="47" spans="1:53" s="107" customFormat="1" ht="21" customHeight="1" x14ac:dyDescent="0.2">
      <c r="A47" s="107" t="s">
        <v>461</v>
      </c>
      <c r="B47" s="110">
        <v>-592084</v>
      </c>
      <c r="C47" s="110">
        <v>-4</v>
      </c>
      <c r="D47" s="110">
        <v>-2673</v>
      </c>
      <c r="E47" s="110">
        <v>-82</v>
      </c>
      <c r="F47" s="110">
        <v>-25</v>
      </c>
      <c r="G47" s="110">
        <v>-38</v>
      </c>
      <c r="H47" s="110">
        <v>-109</v>
      </c>
      <c r="I47" s="110">
        <v>-19</v>
      </c>
      <c r="J47" s="110">
        <v>-34</v>
      </c>
      <c r="K47" s="110">
        <v>-6</v>
      </c>
      <c r="L47" s="110">
        <v>-38</v>
      </c>
      <c r="M47" s="110">
        <v>-78</v>
      </c>
      <c r="N47" s="110">
        <v>-10</v>
      </c>
      <c r="O47" s="110">
        <v>-32</v>
      </c>
      <c r="P47" s="110">
        <v>-8</v>
      </c>
      <c r="Q47" s="110">
        <v>-274</v>
      </c>
      <c r="R47" s="110">
        <v>-65</v>
      </c>
      <c r="S47" s="110">
        <v>-3</v>
      </c>
      <c r="T47" s="110">
        <v>-63</v>
      </c>
      <c r="U47" s="110">
        <v>-26</v>
      </c>
      <c r="V47" s="110">
        <v>-997858</v>
      </c>
      <c r="W47" s="110">
        <v>-5940</v>
      </c>
      <c r="X47" s="110">
        <v>-104980</v>
      </c>
      <c r="Y47" s="110">
        <v>-10</v>
      </c>
      <c r="Z47" s="110">
        <v>-30894</v>
      </c>
      <c r="AA47" s="110">
        <v>-259483</v>
      </c>
      <c r="AB47" s="110">
        <v>-5866</v>
      </c>
      <c r="AC47" s="110">
        <v>-54334</v>
      </c>
      <c r="AD47" s="110">
        <v>-105</v>
      </c>
      <c r="AE47" s="110">
        <v>0</v>
      </c>
      <c r="AF47" s="110">
        <v>-27678</v>
      </c>
      <c r="AG47" s="110">
        <v>-658353</v>
      </c>
      <c r="AH47" s="110">
        <v>-90786</v>
      </c>
      <c r="AI47" s="110">
        <v>-1019</v>
      </c>
      <c r="AJ47" s="110">
        <v>-84</v>
      </c>
      <c r="AK47" s="110">
        <v>0</v>
      </c>
      <c r="AL47" s="110">
        <v>-15144</v>
      </c>
      <c r="AM47" s="110">
        <v>-2848205</v>
      </c>
      <c r="AN47" s="110"/>
      <c r="AO47" s="110"/>
      <c r="AP47" s="110"/>
      <c r="AQ47" s="110"/>
      <c r="AR47" s="110"/>
      <c r="AS47" s="110"/>
      <c r="AT47" s="110"/>
      <c r="AU47" s="110"/>
      <c r="AV47" s="110"/>
      <c r="AW47" s="110"/>
      <c r="AX47" s="110"/>
      <c r="AY47" s="110"/>
      <c r="AZ47" s="110"/>
      <c r="BA47" s="110"/>
    </row>
    <row r="48" spans="1:53" s="107" customFormat="1" ht="21" customHeight="1" x14ac:dyDescent="0.2">
      <c r="A48" s="107" t="s">
        <v>462</v>
      </c>
      <c r="B48" s="110">
        <v>3194999</v>
      </c>
      <c r="C48" s="110">
        <v>148954</v>
      </c>
      <c r="D48" s="110">
        <v>2632408</v>
      </c>
      <c r="E48" s="110">
        <v>8365826</v>
      </c>
      <c r="F48" s="110">
        <v>4766059</v>
      </c>
      <c r="G48" s="110">
        <v>9077812</v>
      </c>
      <c r="H48" s="110">
        <v>188353</v>
      </c>
      <c r="I48" s="110">
        <v>4460048</v>
      </c>
      <c r="J48" s="110">
        <v>2974195</v>
      </c>
      <c r="K48" s="110">
        <v>431702</v>
      </c>
      <c r="L48" s="110">
        <v>5029293</v>
      </c>
      <c r="M48" s="110">
        <v>4649948</v>
      </c>
      <c r="N48" s="110">
        <v>755022</v>
      </c>
      <c r="O48" s="110">
        <v>3118540</v>
      </c>
      <c r="P48" s="110">
        <v>623912</v>
      </c>
      <c r="Q48" s="110">
        <v>19479768</v>
      </c>
      <c r="R48" s="110">
        <v>4384417</v>
      </c>
      <c r="S48" s="110">
        <v>132849</v>
      </c>
      <c r="T48" s="110">
        <v>4768066</v>
      </c>
      <c r="U48" s="110">
        <v>5814574</v>
      </c>
      <c r="V48" s="110">
        <v>41888034</v>
      </c>
      <c r="W48" s="110">
        <v>26873940</v>
      </c>
      <c r="X48" s="110">
        <v>1336875</v>
      </c>
      <c r="Y48" s="110">
        <v>2522448</v>
      </c>
      <c r="Z48" s="110">
        <v>29296243</v>
      </c>
      <c r="AA48" s="110">
        <v>13994358</v>
      </c>
      <c r="AB48" s="110">
        <v>37940066</v>
      </c>
      <c r="AC48" s="110">
        <v>14280039</v>
      </c>
      <c r="AD48" s="110">
        <v>9839366</v>
      </c>
      <c r="AE48" s="110">
        <v>22503372</v>
      </c>
      <c r="AF48" s="110">
        <v>21810239</v>
      </c>
      <c r="AG48" s="110">
        <v>28706580</v>
      </c>
      <c r="AH48" s="110">
        <v>2812882</v>
      </c>
      <c r="AI48" s="110">
        <v>20476570</v>
      </c>
      <c r="AJ48" s="110">
        <v>11256179</v>
      </c>
      <c r="AK48" s="110">
        <v>0</v>
      </c>
      <c r="AL48" s="110">
        <v>3326329</v>
      </c>
      <c r="AM48" s="110">
        <v>373860265</v>
      </c>
      <c r="AN48" s="110"/>
      <c r="AO48" s="110"/>
      <c r="AP48" s="110"/>
      <c r="AQ48" s="110"/>
      <c r="AR48" s="110"/>
      <c r="AS48" s="110"/>
      <c r="AT48" s="110"/>
      <c r="AU48" s="110"/>
      <c r="AV48" s="110"/>
      <c r="AW48" s="110"/>
      <c r="AX48" s="110"/>
      <c r="AY48" s="110"/>
      <c r="AZ48" s="110"/>
      <c r="BA48" s="110"/>
    </row>
    <row r="49" spans="1:53" s="107" customFormat="1" ht="21" customHeight="1" x14ac:dyDescent="0.2">
      <c r="A49" s="107" t="s">
        <v>463</v>
      </c>
      <c r="B49" s="110">
        <v>6066291</v>
      </c>
      <c r="C49" s="110">
        <v>293833</v>
      </c>
      <c r="D49" s="110">
        <v>7204134</v>
      </c>
      <c r="E49" s="110">
        <v>18186384</v>
      </c>
      <c r="F49" s="110">
        <v>13455952</v>
      </c>
      <c r="G49" s="110">
        <v>21111390</v>
      </c>
      <c r="H49" s="110">
        <v>514763</v>
      </c>
      <c r="I49" s="110">
        <v>14144410</v>
      </c>
      <c r="J49" s="110">
        <v>5818016</v>
      </c>
      <c r="K49" s="110">
        <v>1121619</v>
      </c>
      <c r="L49" s="110">
        <v>13471859</v>
      </c>
      <c r="M49" s="110">
        <v>11020926</v>
      </c>
      <c r="N49" s="110">
        <v>1838683</v>
      </c>
      <c r="O49" s="110">
        <v>6426422</v>
      </c>
      <c r="P49" s="110">
        <v>1342063</v>
      </c>
      <c r="Q49" s="110">
        <v>38477856</v>
      </c>
      <c r="R49" s="110">
        <v>13170147</v>
      </c>
      <c r="S49" s="110">
        <v>483562</v>
      </c>
      <c r="T49" s="110">
        <v>18778087</v>
      </c>
      <c r="U49" s="110">
        <v>11448069</v>
      </c>
      <c r="V49" s="110">
        <v>81782069</v>
      </c>
      <c r="W49" s="110">
        <v>51509840</v>
      </c>
      <c r="X49" s="110">
        <v>3000411</v>
      </c>
      <c r="Y49" s="110">
        <v>3962992</v>
      </c>
      <c r="Z49" s="110">
        <v>42832270</v>
      </c>
      <c r="AA49" s="110">
        <v>22218665</v>
      </c>
      <c r="AB49" s="110">
        <v>44910481</v>
      </c>
      <c r="AC49" s="110">
        <v>27939321</v>
      </c>
      <c r="AD49" s="110">
        <v>19696735</v>
      </c>
      <c r="AE49" s="110">
        <v>31505655</v>
      </c>
      <c r="AF49" s="110">
        <v>31166113</v>
      </c>
      <c r="AG49" s="110">
        <v>47541572</v>
      </c>
      <c r="AH49" s="110">
        <v>4637862</v>
      </c>
      <c r="AI49" s="110">
        <v>34296739</v>
      </c>
      <c r="AJ49" s="110">
        <v>21319942</v>
      </c>
      <c r="AK49" s="110">
        <v>980167</v>
      </c>
      <c r="AL49" s="110">
        <v>5115639</v>
      </c>
      <c r="AM49" s="110">
        <v>678790939</v>
      </c>
      <c r="AN49" s="110"/>
      <c r="AO49" s="110"/>
      <c r="AP49" s="110"/>
      <c r="AQ49" s="110"/>
      <c r="AR49" s="110"/>
      <c r="AS49" s="110"/>
      <c r="AT49" s="110"/>
      <c r="AU49" s="110"/>
      <c r="AV49" s="110"/>
      <c r="AW49" s="110"/>
      <c r="AX49" s="110"/>
      <c r="AY49" s="110"/>
      <c r="AZ49" s="110"/>
      <c r="BA49" s="110"/>
    </row>
    <row r="50" spans="1:53" s="68" customFormat="1" ht="21" customHeight="1" x14ac:dyDescent="0.2">
      <c r="AN50" s="107"/>
      <c r="AO50" s="107"/>
      <c r="AP50" s="107"/>
      <c r="AQ50" s="107"/>
      <c r="AR50" s="107"/>
      <c r="AS50" s="107"/>
      <c r="AT50" s="107"/>
      <c r="AU50" s="107"/>
      <c r="AV50" s="107"/>
      <c r="AW50" s="107"/>
      <c r="AX50" s="107"/>
      <c r="AY50" s="107"/>
      <c r="AZ50" s="107"/>
      <c r="BA50" s="107"/>
    </row>
    <row r="51" spans="1:53" s="68" customFormat="1" ht="21" customHeight="1" x14ac:dyDescent="0.2">
      <c r="AN51" s="107"/>
      <c r="AO51" s="107"/>
      <c r="AP51" s="107"/>
      <c r="AQ51" s="107"/>
      <c r="AR51" s="107"/>
      <c r="AS51" s="107"/>
      <c r="AT51" s="107"/>
      <c r="AU51" s="107"/>
      <c r="AV51" s="107"/>
      <c r="AW51" s="107"/>
      <c r="AX51" s="107"/>
      <c r="AY51" s="107"/>
      <c r="AZ51" s="107"/>
      <c r="BA51" s="107"/>
    </row>
    <row r="52" spans="1:53" s="68" customFormat="1" ht="21" customHeight="1" x14ac:dyDescent="0.2">
      <c r="AN52" s="107"/>
      <c r="AO52" s="107"/>
      <c r="AP52" s="107"/>
      <c r="AQ52" s="107"/>
      <c r="AR52" s="107"/>
      <c r="AS52" s="107"/>
      <c r="AT52" s="107"/>
      <c r="AU52" s="107"/>
      <c r="AV52" s="107"/>
      <c r="AW52" s="107"/>
      <c r="AX52" s="107"/>
      <c r="AY52" s="107"/>
      <c r="AZ52" s="107"/>
      <c r="BA52" s="107"/>
    </row>
    <row r="53" spans="1:53" s="68" customFormat="1" ht="21" customHeight="1" x14ac:dyDescent="0.2">
      <c r="AN53" s="107"/>
      <c r="AO53" s="107"/>
      <c r="AP53" s="107"/>
      <c r="AQ53" s="107"/>
      <c r="AR53" s="107"/>
      <c r="AS53" s="107"/>
      <c r="AT53" s="107"/>
      <c r="AU53" s="107"/>
      <c r="AV53" s="107"/>
      <c r="AW53" s="107"/>
      <c r="AX53" s="107"/>
      <c r="AY53" s="107"/>
      <c r="AZ53" s="107"/>
      <c r="BA53" s="107"/>
    </row>
    <row r="54" spans="1:53" s="68" customFormat="1" ht="21" customHeight="1" x14ac:dyDescent="0.2">
      <c r="A54" s="107" t="s">
        <v>241</v>
      </c>
      <c r="B54" s="68">
        <f>B48/B49</f>
        <v>0.52668080050891064</v>
      </c>
      <c r="C54" s="68">
        <f t="shared" ref="C54:AL54" si="0">C48/C49</f>
        <v>0.50693421092933744</v>
      </c>
      <c r="D54" s="68">
        <f t="shared" si="0"/>
        <v>0.36540242033254794</v>
      </c>
      <c r="E54" s="68">
        <f t="shared" si="0"/>
        <v>0.46000491356610529</v>
      </c>
      <c r="F54" s="68">
        <f t="shared" si="0"/>
        <v>0.35419708690994139</v>
      </c>
      <c r="G54" s="68">
        <f t="shared" si="0"/>
        <v>0.42999594057994289</v>
      </c>
      <c r="H54" s="68">
        <f t="shared" si="0"/>
        <v>0.36590236672021881</v>
      </c>
      <c r="I54" s="68">
        <f t="shared" si="0"/>
        <v>0.31532230754057611</v>
      </c>
      <c r="J54" s="68">
        <f t="shared" si="0"/>
        <v>0.511204334948546</v>
      </c>
      <c r="K54" s="68">
        <f t="shared" si="0"/>
        <v>0.38489183938574506</v>
      </c>
      <c r="L54" s="68">
        <f t="shared" si="0"/>
        <v>0.37331841136401445</v>
      </c>
      <c r="M54" s="68">
        <f t="shared" si="0"/>
        <v>0.42191990037860705</v>
      </c>
      <c r="N54" s="68">
        <f t="shared" si="0"/>
        <v>0.41063195776542233</v>
      </c>
      <c r="O54" s="68">
        <f t="shared" si="0"/>
        <v>0.48526847443258475</v>
      </c>
      <c r="P54" s="68">
        <f t="shared" si="0"/>
        <v>0.46489024732818057</v>
      </c>
      <c r="Q54" s="68">
        <f t="shared" si="0"/>
        <v>0.50625918450341933</v>
      </c>
      <c r="R54" s="68">
        <f t="shared" si="0"/>
        <v>0.33290569953395355</v>
      </c>
      <c r="S54" s="68">
        <f t="shared" si="0"/>
        <v>0.27473002427816906</v>
      </c>
      <c r="T54" s="68">
        <f t="shared" si="0"/>
        <v>0.25391649319762977</v>
      </c>
      <c r="U54" s="68">
        <f t="shared" si="0"/>
        <v>0.50790871368787172</v>
      </c>
      <c r="V54" s="68">
        <f t="shared" si="0"/>
        <v>0.51219093026369877</v>
      </c>
      <c r="W54" s="68">
        <f t="shared" si="0"/>
        <v>0.52172439285387029</v>
      </c>
      <c r="X54" s="68">
        <f t="shared" si="0"/>
        <v>0.4455639577377899</v>
      </c>
      <c r="Y54" s="68">
        <f t="shared" si="0"/>
        <v>0.63650090638588219</v>
      </c>
      <c r="Z54" s="68">
        <f t="shared" si="0"/>
        <v>0.68397596018142393</v>
      </c>
      <c r="AA54" s="68">
        <f t="shared" si="0"/>
        <v>0.6298469327477596</v>
      </c>
      <c r="AB54" s="68">
        <f t="shared" si="0"/>
        <v>0.844793134146125</v>
      </c>
      <c r="AC54" s="68">
        <f t="shared" si="0"/>
        <v>0.51110902086704257</v>
      </c>
      <c r="AD54" s="68">
        <f t="shared" si="0"/>
        <v>0.49954299532384427</v>
      </c>
      <c r="AE54" s="68">
        <f t="shared" si="0"/>
        <v>0.71426453441453608</v>
      </c>
      <c r="AF54" s="68">
        <f t="shared" si="0"/>
        <v>0.69980619655713883</v>
      </c>
      <c r="AG54" s="68">
        <f t="shared" si="0"/>
        <v>0.60382058885221546</v>
      </c>
      <c r="AH54" s="68">
        <f t="shared" si="0"/>
        <v>0.60650403138342623</v>
      </c>
      <c r="AI54" s="68">
        <f t="shared" si="0"/>
        <v>0.59704131054558862</v>
      </c>
      <c r="AJ54" s="68">
        <f t="shared" si="0"/>
        <v>0.52796480403183088</v>
      </c>
      <c r="AK54" s="68">
        <f t="shared" si="0"/>
        <v>0</v>
      </c>
      <c r="AL54" s="68">
        <f t="shared" si="0"/>
        <v>0.65022746913924145</v>
      </c>
      <c r="AN54" s="107"/>
      <c r="AO54" s="107"/>
      <c r="AP54" s="107"/>
      <c r="AQ54" s="107"/>
      <c r="AR54" s="107"/>
      <c r="AS54" s="107"/>
      <c r="AT54" s="107"/>
      <c r="AU54" s="107"/>
      <c r="AV54" s="107"/>
      <c r="AW54" s="107"/>
      <c r="AX54" s="107"/>
      <c r="AY54" s="107"/>
      <c r="AZ54" s="107"/>
      <c r="BA54" s="107"/>
    </row>
    <row r="55" spans="1:53" s="68" customFormat="1" ht="21" customHeight="1" x14ac:dyDescent="0.2">
      <c r="A55" s="107" t="s">
        <v>242</v>
      </c>
      <c r="B55" s="68">
        <f>RANK(B54,$B$54:$AL$54,0)</f>
        <v>12</v>
      </c>
      <c r="C55" s="68">
        <f t="shared" ref="C55:AK55" si="1">RANK(C54,$B$54:$AL$54,0)</f>
        <v>18</v>
      </c>
      <c r="D55" s="68">
        <f t="shared" si="1"/>
        <v>31</v>
      </c>
      <c r="E55" s="68">
        <f t="shared" si="1"/>
        <v>23</v>
      </c>
      <c r="F55" s="68">
        <f t="shared" si="1"/>
        <v>32</v>
      </c>
      <c r="G55" s="68">
        <f t="shared" si="1"/>
        <v>25</v>
      </c>
      <c r="H55" s="68">
        <f t="shared" si="1"/>
        <v>30</v>
      </c>
      <c r="I55" s="68">
        <f t="shared" si="1"/>
        <v>34</v>
      </c>
      <c r="J55" s="68">
        <f t="shared" si="1"/>
        <v>15</v>
      </c>
      <c r="K55" s="68">
        <f t="shared" si="1"/>
        <v>28</v>
      </c>
      <c r="L55" s="68">
        <f t="shared" si="1"/>
        <v>29</v>
      </c>
      <c r="M55" s="68">
        <f t="shared" si="1"/>
        <v>26</v>
      </c>
      <c r="N55" s="68">
        <f t="shared" si="1"/>
        <v>27</v>
      </c>
      <c r="O55" s="68">
        <f t="shared" si="1"/>
        <v>21</v>
      </c>
      <c r="P55" s="68">
        <f t="shared" si="1"/>
        <v>22</v>
      </c>
      <c r="Q55" s="68">
        <f t="shared" si="1"/>
        <v>19</v>
      </c>
      <c r="R55" s="68">
        <f t="shared" si="1"/>
        <v>33</v>
      </c>
      <c r="S55" s="68">
        <f t="shared" si="1"/>
        <v>35</v>
      </c>
      <c r="T55" s="68">
        <f t="shared" si="1"/>
        <v>36</v>
      </c>
      <c r="U55" s="68">
        <f t="shared" si="1"/>
        <v>17</v>
      </c>
      <c r="V55" s="68">
        <f t="shared" si="1"/>
        <v>14</v>
      </c>
      <c r="W55" s="68">
        <f t="shared" si="1"/>
        <v>13</v>
      </c>
      <c r="X55" s="68">
        <f t="shared" si="1"/>
        <v>24</v>
      </c>
      <c r="Y55" s="68">
        <f t="shared" si="1"/>
        <v>6</v>
      </c>
      <c r="Z55" s="68">
        <f t="shared" si="1"/>
        <v>4</v>
      </c>
      <c r="AA55" s="68">
        <f t="shared" si="1"/>
        <v>7</v>
      </c>
      <c r="AB55" s="68">
        <f t="shared" si="1"/>
        <v>1</v>
      </c>
      <c r="AC55" s="68">
        <f t="shared" si="1"/>
        <v>16</v>
      </c>
      <c r="AD55" s="68">
        <f t="shared" si="1"/>
        <v>20</v>
      </c>
      <c r="AE55" s="68">
        <f t="shared" si="1"/>
        <v>2</v>
      </c>
      <c r="AF55" s="68">
        <f t="shared" si="1"/>
        <v>3</v>
      </c>
      <c r="AG55" s="68">
        <f t="shared" si="1"/>
        <v>9</v>
      </c>
      <c r="AH55" s="68">
        <f t="shared" si="1"/>
        <v>8</v>
      </c>
      <c r="AI55" s="68">
        <f t="shared" si="1"/>
        <v>10</v>
      </c>
      <c r="AJ55" s="68">
        <f t="shared" si="1"/>
        <v>11</v>
      </c>
      <c r="AK55" s="68">
        <f t="shared" si="1"/>
        <v>37</v>
      </c>
      <c r="AL55" s="68">
        <f>RANK(AL54,$B$54:$AL$54,0)</f>
        <v>5</v>
      </c>
      <c r="AN55" s="107"/>
      <c r="AO55" s="107"/>
      <c r="AP55" s="107"/>
      <c r="AQ55" s="107"/>
      <c r="AR55" s="107"/>
      <c r="AS55" s="107"/>
      <c r="AT55" s="107"/>
      <c r="AU55" s="107"/>
      <c r="AV55" s="107"/>
      <c r="AW55" s="107"/>
      <c r="AX55" s="107"/>
      <c r="AY55" s="107"/>
      <c r="AZ55" s="107"/>
      <c r="BA55" s="107"/>
    </row>
    <row r="56" spans="1:53" s="68" customFormat="1" ht="21" customHeight="1" x14ac:dyDescent="0.2">
      <c r="A56" s="107" t="s">
        <v>243</v>
      </c>
      <c r="B56" s="68">
        <f>B43/B49</f>
        <v>0.17405759136843255</v>
      </c>
      <c r="C56" s="68">
        <f t="shared" ref="C56:AL56" si="2">C43/C49</f>
        <v>0.26115514595025063</v>
      </c>
      <c r="D56" s="68">
        <f t="shared" si="2"/>
        <v>0.18664061495802273</v>
      </c>
      <c r="E56" s="68">
        <f t="shared" si="2"/>
        <v>0.30322432430767987</v>
      </c>
      <c r="F56" s="68">
        <f t="shared" si="2"/>
        <v>0.16246973829870975</v>
      </c>
      <c r="G56" s="68">
        <f t="shared" si="2"/>
        <v>0.12443496141182556</v>
      </c>
      <c r="H56" s="68">
        <f t="shared" si="2"/>
        <v>5.9743998694544866E-2</v>
      </c>
      <c r="I56" s="68">
        <f t="shared" si="2"/>
        <v>0.2211675142335382</v>
      </c>
      <c r="J56" s="68">
        <f t="shared" si="2"/>
        <v>0.20802985072574567</v>
      </c>
      <c r="K56" s="68">
        <f t="shared" si="2"/>
        <v>0.13036244928090554</v>
      </c>
      <c r="L56" s="68">
        <f t="shared" si="2"/>
        <v>9.105506522893389E-2</v>
      </c>
      <c r="M56" s="68">
        <f t="shared" si="2"/>
        <v>0.3044615307279987</v>
      </c>
      <c r="N56" s="68">
        <f t="shared" si="2"/>
        <v>0.25009748825654016</v>
      </c>
      <c r="O56" s="68">
        <f t="shared" si="2"/>
        <v>0.40823276155845351</v>
      </c>
      <c r="P56" s="68">
        <f t="shared" si="2"/>
        <v>0.31098689107739352</v>
      </c>
      <c r="Q56" s="68">
        <f t="shared" si="2"/>
        <v>0.23418999748842556</v>
      </c>
      <c r="R56" s="68">
        <f t="shared" si="2"/>
        <v>0.17325516564089982</v>
      </c>
      <c r="S56" s="68">
        <f t="shared" si="2"/>
        <v>0.25560941513187552</v>
      </c>
      <c r="T56" s="68">
        <f t="shared" si="2"/>
        <v>0.13909052610098144</v>
      </c>
      <c r="U56" s="68">
        <f t="shared" si="2"/>
        <v>0.33522413255894945</v>
      </c>
      <c r="V56" s="68">
        <f t="shared" si="2"/>
        <v>0.2365877537287544</v>
      </c>
      <c r="W56" s="68">
        <f t="shared" si="2"/>
        <v>0.13846069022928434</v>
      </c>
      <c r="X56" s="68">
        <f t="shared" si="2"/>
        <v>0.1082285060280075</v>
      </c>
      <c r="Y56" s="68">
        <f t="shared" si="2"/>
        <v>0.44369128173864597</v>
      </c>
      <c r="Z56" s="68">
        <f t="shared" si="2"/>
        <v>0.45307080385886622</v>
      </c>
      <c r="AA56" s="68">
        <f t="shared" si="2"/>
        <v>0.39394684604138008</v>
      </c>
      <c r="AB56" s="68">
        <f t="shared" si="2"/>
        <v>4.489061250535259E-2</v>
      </c>
      <c r="AC56" s="68">
        <f t="shared" si="2"/>
        <v>0.36342049973225904</v>
      </c>
      <c r="AD56" s="68">
        <f t="shared" si="2"/>
        <v>0.19267685735732343</v>
      </c>
      <c r="AE56" s="68">
        <f t="shared" si="2"/>
        <v>0.33937805768519969</v>
      </c>
      <c r="AF56" s="68">
        <f t="shared" si="2"/>
        <v>0.45991968905458308</v>
      </c>
      <c r="AG56" s="68">
        <f t="shared" si="2"/>
        <v>0.56045281800946756</v>
      </c>
      <c r="AH56" s="68">
        <f t="shared" si="2"/>
        <v>0.50744502531554414</v>
      </c>
      <c r="AI56" s="68">
        <f t="shared" si="2"/>
        <v>0.40141874712928249</v>
      </c>
      <c r="AJ56" s="68">
        <f t="shared" si="2"/>
        <v>0.30308614348012769</v>
      </c>
      <c r="AK56" s="68">
        <f t="shared" si="2"/>
        <v>0</v>
      </c>
      <c r="AL56" s="68">
        <f t="shared" si="2"/>
        <v>2.352257459918497E-2</v>
      </c>
      <c r="AN56" s="107"/>
      <c r="AO56" s="107"/>
      <c r="AP56" s="107"/>
      <c r="AQ56" s="107"/>
      <c r="AR56" s="107"/>
      <c r="AS56" s="107"/>
      <c r="AT56" s="107"/>
      <c r="AU56" s="107"/>
      <c r="AV56" s="107"/>
      <c r="AW56" s="107"/>
      <c r="AX56" s="107"/>
      <c r="AY56" s="107"/>
      <c r="AZ56" s="107"/>
      <c r="BA56" s="107"/>
    </row>
    <row r="57" spans="1:53" s="68" customFormat="1" ht="21" customHeight="1" x14ac:dyDescent="0.2">
      <c r="A57" s="107" t="s">
        <v>242</v>
      </c>
      <c r="B57" s="68">
        <f>RANK(B56,$B$56:$AL$56,0)</f>
        <v>25</v>
      </c>
      <c r="C57" s="68">
        <f t="shared" ref="C57:AL57" si="3">RANK(C56,$B$56:$AL$56,0)</f>
        <v>16</v>
      </c>
      <c r="D57" s="68">
        <f t="shared" si="3"/>
        <v>24</v>
      </c>
      <c r="E57" s="68">
        <f t="shared" si="3"/>
        <v>14</v>
      </c>
      <c r="F57" s="68">
        <f t="shared" si="3"/>
        <v>27</v>
      </c>
      <c r="G57" s="68">
        <f t="shared" si="3"/>
        <v>31</v>
      </c>
      <c r="H57" s="68">
        <f t="shared" si="3"/>
        <v>34</v>
      </c>
      <c r="I57" s="68">
        <f t="shared" si="3"/>
        <v>21</v>
      </c>
      <c r="J57" s="68">
        <f t="shared" si="3"/>
        <v>22</v>
      </c>
      <c r="K57" s="68">
        <f t="shared" si="3"/>
        <v>30</v>
      </c>
      <c r="L57" s="68">
        <f t="shared" si="3"/>
        <v>33</v>
      </c>
      <c r="M57" s="68">
        <f t="shared" si="3"/>
        <v>13</v>
      </c>
      <c r="N57" s="68">
        <f t="shared" si="3"/>
        <v>18</v>
      </c>
      <c r="O57" s="68">
        <f t="shared" si="3"/>
        <v>6</v>
      </c>
      <c r="P57" s="68">
        <f t="shared" si="3"/>
        <v>12</v>
      </c>
      <c r="Q57" s="68">
        <f t="shared" si="3"/>
        <v>20</v>
      </c>
      <c r="R57" s="68">
        <f t="shared" si="3"/>
        <v>26</v>
      </c>
      <c r="S57" s="68">
        <f t="shared" si="3"/>
        <v>17</v>
      </c>
      <c r="T57" s="68">
        <f t="shared" si="3"/>
        <v>28</v>
      </c>
      <c r="U57" s="68">
        <f t="shared" si="3"/>
        <v>11</v>
      </c>
      <c r="V57" s="68">
        <f t="shared" si="3"/>
        <v>19</v>
      </c>
      <c r="W57" s="68">
        <f t="shared" si="3"/>
        <v>29</v>
      </c>
      <c r="X57" s="68">
        <f t="shared" si="3"/>
        <v>32</v>
      </c>
      <c r="Y57" s="68">
        <f t="shared" si="3"/>
        <v>5</v>
      </c>
      <c r="Z57" s="68">
        <f t="shared" si="3"/>
        <v>4</v>
      </c>
      <c r="AA57" s="68">
        <f t="shared" si="3"/>
        <v>8</v>
      </c>
      <c r="AB57" s="68">
        <f t="shared" si="3"/>
        <v>35</v>
      </c>
      <c r="AC57" s="68">
        <f t="shared" si="3"/>
        <v>9</v>
      </c>
      <c r="AD57" s="68">
        <f t="shared" si="3"/>
        <v>23</v>
      </c>
      <c r="AE57" s="68">
        <f t="shared" si="3"/>
        <v>10</v>
      </c>
      <c r="AF57" s="68">
        <f t="shared" si="3"/>
        <v>3</v>
      </c>
      <c r="AG57" s="68">
        <f t="shared" si="3"/>
        <v>1</v>
      </c>
      <c r="AH57" s="68">
        <f t="shared" si="3"/>
        <v>2</v>
      </c>
      <c r="AI57" s="68">
        <f t="shared" si="3"/>
        <v>7</v>
      </c>
      <c r="AJ57" s="68">
        <f t="shared" si="3"/>
        <v>15</v>
      </c>
      <c r="AK57" s="68">
        <f t="shared" si="3"/>
        <v>37</v>
      </c>
      <c r="AL57" s="68">
        <f t="shared" si="3"/>
        <v>36</v>
      </c>
      <c r="AN57" s="107"/>
      <c r="AO57" s="107"/>
      <c r="AP57" s="107"/>
      <c r="AQ57" s="107"/>
      <c r="AR57" s="107"/>
      <c r="AS57" s="107"/>
      <c r="AT57" s="107"/>
      <c r="AU57" s="107"/>
      <c r="AV57" s="107"/>
      <c r="AW57" s="107"/>
      <c r="AX57" s="107"/>
      <c r="AY57" s="107"/>
      <c r="AZ57" s="107"/>
      <c r="BA57" s="107"/>
    </row>
    <row r="58" spans="1:53" s="68" customFormat="1" ht="21" customHeight="1" x14ac:dyDescent="0.2">
      <c r="AN58" s="107"/>
      <c r="AO58" s="107"/>
      <c r="AP58" s="107"/>
      <c r="AQ58" s="107"/>
      <c r="AR58" s="107"/>
      <c r="AS58" s="107"/>
      <c r="AT58" s="107"/>
      <c r="AU58" s="107"/>
      <c r="AV58" s="107"/>
      <c r="AW58" s="107"/>
      <c r="AX58" s="107"/>
      <c r="AY58" s="107"/>
      <c r="AZ58" s="107"/>
      <c r="BA58" s="107"/>
    </row>
    <row r="59" spans="1:53" s="68" customFormat="1" ht="21" customHeight="1" x14ac:dyDescent="0.2">
      <c r="A59" s="107" t="s">
        <v>244</v>
      </c>
      <c r="B59" s="68">
        <f>(B48-B42)/B49</f>
        <v>0.5196511344411272</v>
      </c>
      <c r="C59" s="68">
        <f t="shared" ref="C59:AL59" si="4">(C48-C42)/C49</f>
        <v>0.49103402272719537</v>
      </c>
      <c r="D59" s="68">
        <f t="shared" si="4"/>
        <v>0.35903135616300308</v>
      </c>
      <c r="E59" s="68">
        <f t="shared" si="4"/>
        <v>0.45115417116453715</v>
      </c>
      <c r="F59" s="68">
        <f t="shared" si="4"/>
        <v>0.34397216934186448</v>
      </c>
      <c r="G59" s="68">
        <f t="shared" si="4"/>
        <v>0.42132152359460934</v>
      </c>
      <c r="H59" s="68">
        <f t="shared" si="4"/>
        <v>0.36020265636807619</v>
      </c>
      <c r="I59" s="68">
        <f t="shared" si="4"/>
        <v>0.30140797672013186</v>
      </c>
      <c r="J59" s="68">
        <f t="shared" si="4"/>
        <v>0.49926538531348141</v>
      </c>
      <c r="K59" s="68">
        <f t="shared" si="4"/>
        <v>0.37331393280605979</v>
      </c>
      <c r="L59" s="68">
        <f t="shared" si="4"/>
        <v>0.36633585609825636</v>
      </c>
      <c r="M59" s="68">
        <f t="shared" si="4"/>
        <v>0.41003986416386429</v>
      </c>
      <c r="N59" s="68">
        <f t="shared" si="4"/>
        <v>0.40146452651163905</v>
      </c>
      <c r="O59" s="68">
        <f t="shared" si="4"/>
        <v>0.47456905257700166</v>
      </c>
      <c r="P59" s="68">
        <f t="shared" si="4"/>
        <v>0.45316203486721562</v>
      </c>
      <c r="Q59" s="68">
        <f t="shared" si="4"/>
        <v>0.4960160722052705</v>
      </c>
      <c r="R59" s="68">
        <f t="shared" si="4"/>
        <v>0.31922529034793612</v>
      </c>
      <c r="S59" s="68">
        <f t="shared" si="4"/>
        <v>0.26409023041512775</v>
      </c>
      <c r="T59" s="68">
        <f t="shared" si="4"/>
        <v>0.24903031922261304</v>
      </c>
      <c r="U59" s="68">
        <f t="shared" si="4"/>
        <v>0.49368509221948259</v>
      </c>
      <c r="V59" s="68">
        <f t="shared" si="4"/>
        <v>0.50098665270989906</v>
      </c>
      <c r="W59" s="68">
        <f t="shared" si="4"/>
        <v>0.51219897013852111</v>
      </c>
      <c r="X59" s="68">
        <f t="shared" si="4"/>
        <v>0.43744706975144404</v>
      </c>
      <c r="Y59" s="68">
        <f t="shared" si="4"/>
        <v>0.61851197277208736</v>
      </c>
      <c r="Z59" s="68">
        <f t="shared" si="4"/>
        <v>0.67034035319631669</v>
      </c>
      <c r="AA59" s="68">
        <f t="shared" si="4"/>
        <v>0.60518446990401986</v>
      </c>
      <c r="AB59" s="68">
        <f t="shared" si="4"/>
        <v>0.84377766962682943</v>
      </c>
      <c r="AC59" s="68">
        <f t="shared" si="4"/>
        <v>0.5050340700835213</v>
      </c>
      <c r="AD59" s="68">
        <f t="shared" si="4"/>
        <v>0.49353606067198447</v>
      </c>
      <c r="AE59" s="68">
        <f t="shared" si="4"/>
        <v>0.70496366445960257</v>
      </c>
      <c r="AF59" s="68">
        <f t="shared" si="4"/>
        <v>0.69574681963066742</v>
      </c>
      <c r="AG59" s="68">
        <f t="shared" si="4"/>
        <v>0.59592835928942356</v>
      </c>
      <c r="AH59" s="68">
        <f t="shared" si="4"/>
        <v>0.5714801345965016</v>
      </c>
      <c r="AI59" s="68">
        <f t="shared" si="4"/>
        <v>0.58841206448228212</v>
      </c>
      <c r="AJ59" s="68">
        <f t="shared" si="4"/>
        <v>0.51309271854491911</v>
      </c>
      <c r="AK59" s="68">
        <f t="shared" si="4"/>
        <v>0</v>
      </c>
      <c r="AL59" s="68">
        <f t="shared" si="4"/>
        <v>0.64822967375141205</v>
      </c>
      <c r="AN59" s="107"/>
      <c r="AO59" s="107"/>
      <c r="AP59" s="107"/>
      <c r="AQ59" s="107"/>
      <c r="AR59" s="107"/>
      <c r="AS59" s="107"/>
      <c r="AT59" s="107"/>
      <c r="AU59" s="107"/>
      <c r="AV59" s="107"/>
      <c r="AW59" s="107"/>
      <c r="AX59" s="107"/>
      <c r="AY59" s="107"/>
      <c r="AZ59" s="107"/>
      <c r="BA59" s="107"/>
    </row>
  </sheetData>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P44"/>
  <sheetViews>
    <sheetView workbookViewId="0">
      <pane xSplit="1" ySplit="3" topLeftCell="B4" activePane="bottomRight" state="frozenSplit"/>
      <selection activeCell="J3" sqref="J3"/>
      <selection pane="topRight" activeCell="J3" sqref="J3"/>
      <selection pane="bottomLeft" activeCell="J3" sqref="J3"/>
      <selection pane="bottomRight" activeCell="F11" sqref="F11"/>
    </sheetView>
  </sheetViews>
  <sheetFormatPr defaultColWidth="8.88671875" defaultRowHeight="12.6" x14ac:dyDescent="0.15"/>
  <cols>
    <col min="1" max="1" width="14.33203125" style="12" bestFit="1" customWidth="1"/>
    <col min="2" max="40" width="11.44140625" style="111" customWidth="1"/>
    <col min="41" max="41" width="11.44140625" style="12" customWidth="1"/>
    <col min="42" max="42" width="11.44140625" style="112" customWidth="1"/>
    <col min="43" max="43" width="11.109375" style="12" bestFit="1" customWidth="1"/>
    <col min="44" max="44" width="14.33203125" style="12" bestFit="1" customWidth="1"/>
    <col min="45" max="45" width="12.44140625" style="12" bestFit="1" customWidth="1"/>
    <col min="46" max="16384" width="8.88671875" style="12"/>
  </cols>
  <sheetData>
    <row r="1" spans="1:42" x14ac:dyDescent="0.15">
      <c r="A1" s="12" t="s">
        <v>245</v>
      </c>
      <c r="D1" s="111" t="s">
        <v>246</v>
      </c>
    </row>
    <row r="3" spans="1:42" s="68" customFormat="1" ht="15.6" customHeight="1" x14ac:dyDescent="0.2">
      <c r="A3" s="68" t="s">
        <v>74</v>
      </c>
      <c r="B3" s="113" t="s">
        <v>362</v>
      </c>
      <c r="C3" s="113" t="s">
        <v>363</v>
      </c>
      <c r="D3" s="113" t="s">
        <v>364</v>
      </c>
      <c r="E3" s="113" t="s">
        <v>365</v>
      </c>
      <c r="F3" s="113" t="s">
        <v>91</v>
      </c>
      <c r="G3" s="113" t="s">
        <v>366</v>
      </c>
      <c r="H3" s="113" t="s">
        <v>367</v>
      </c>
      <c r="I3" s="113" t="s">
        <v>368</v>
      </c>
      <c r="J3" s="113" t="s">
        <v>369</v>
      </c>
      <c r="K3" s="113" t="s">
        <v>370</v>
      </c>
      <c r="L3" s="113" t="s">
        <v>371</v>
      </c>
      <c r="M3" s="113" t="s">
        <v>372</v>
      </c>
      <c r="N3" s="113" t="s">
        <v>373</v>
      </c>
      <c r="O3" s="113" t="s">
        <v>374</v>
      </c>
      <c r="P3" s="113" t="s">
        <v>375</v>
      </c>
      <c r="Q3" s="113" t="s">
        <v>376</v>
      </c>
      <c r="R3" s="113" t="s">
        <v>377</v>
      </c>
      <c r="S3" s="113" t="s">
        <v>378</v>
      </c>
      <c r="T3" s="113" t="s">
        <v>379</v>
      </c>
      <c r="U3" s="113" t="s">
        <v>380</v>
      </c>
      <c r="V3" s="113" t="s">
        <v>381</v>
      </c>
      <c r="W3" s="113" t="s">
        <v>382</v>
      </c>
      <c r="X3" s="113" t="s">
        <v>131</v>
      </c>
      <c r="Y3" s="113" t="s">
        <v>134</v>
      </c>
      <c r="Z3" s="113" t="s">
        <v>383</v>
      </c>
      <c r="AA3" s="113" t="s">
        <v>384</v>
      </c>
      <c r="AB3" s="113" t="s">
        <v>385</v>
      </c>
      <c r="AC3" s="113" t="s">
        <v>386</v>
      </c>
      <c r="AD3" s="113" t="s">
        <v>387</v>
      </c>
      <c r="AE3" s="113" t="s">
        <v>388</v>
      </c>
      <c r="AF3" s="113" t="s">
        <v>389</v>
      </c>
      <c r="AG3" s="113" t="s">
        <v>390</v>
      </c>
      <c r="AH3" s="113" t="s">
        <v>391</v>
      </c>
      <c r="AI3" s="113" t="s">
        <v>152</v>
      </c>
      <c r="AJ3" s="113" t="s">
        <v>392</v>
      </c>
      <c r="AK3" s="113" t="s">
        <v>247</v>
      </c>
      <c r="AL3" s="113" t="s">
        <v>248</v>
      </c>
      <c r="AM3" s="113"/>
      <c r="AN3" s="113" t="s">
        <v>249</v>
      </c>
      <c r="AO3" s="68" t="s">
        <v>250</v>
      </c>
      <c r="AP3" s="114" t="s">
        <v>242</v>
      </c>
    </row>
    <row r="4" spans="1:42" s="68" customFormat="1" ht="15.6" customHeight="1" x14ac:dyDescent="0.2">
      <c r="A4" s="68" t="s">
        <v>362</v>
      </c>
      <c r="B4" s="113">
        <v>1.0643243992987936</v>
      </c>
      <c r="C4" s="113">
        <v>4.2347479655149231E-5</v>
      </c>
      <c r="D4" s="113">
        <v>0.12708989573714508</v>
      </c>
      <c r="E4" s="113">
        <v>2.8916185303960139E-3</v>
      </c>
      <c r="F4" s="113">
        <v>6.0791980157487808E-3</v>
      </c>
      <c r="G4" s="113">
        <v>9.6414724130669831E-4</v>
      </c>
      <c r="H4" s="113">
        <v>3.833431435627244E-5</v>
      </c>
      <c r="I4" s="113">
        <v>3.5983930076401838E-4</v>
      </c>
      <c r="J4" s="113">
        <v>4.9549775686414768E-5</v>
      </c>
      <c r="K4" s="113">
        <v>2.4768152111003481E-5</v>
      </c>
      <c r="L4" s="113">
        <v>5.3159304253389048E-5</v>
      </c>
      <c r="M4" s="113">
        <v>2.2541668810097785E-5</v>
      </c>
      <c r="N4" s="113">
        <v>2.1380000342435236E-5</v>
      </c>
      <c r="O4" s="113">
        <v>1.647236726644233E-5</v>
      </c>
      <c r="P4" s="113">
        <v>2.4916756260591568E-5</v>
      </c>
      <c r="Q4" s="113">
        <v>1.9672445469847632E-5</v>
      </c>
      <c r="R4" s="113">
        <v>2.267568219784563E-5</v>
      </c>
      <c r="S4" s="113">
        <v>4.5838000661848029E-5</v>
      </c>
      <c r="T4" s="113">
        <v>1.8032417725546532E-5</v>
      </c>
      <c r="U4" s="113">
        <v>2.3354337145176361E-3</v>
      </c>
      <c r="V4" s="113">
        <v>4.8399900654588155E-4</v>
      </c>
      <c r="W4" s="113">
        <v>3.3809930937263042E-5</v>
      </c>
      <c r="X4" s="113">
        <v>7.1520125161037723E-5</v>
      </c>
      <c r="Y4" s="113">
        <v>3.5969950323876735E-5</v>
      </c>
      <c r="Z4" s="113">
        <v>1.3797338014473584E-4</v>
      </c>
      <c r="AA4" s="113">
        <v>5.1460614725904896E-5</v>
      </c>
      <c r="AB4" s="113">
        <v>2.3729057284281257E-5</v>
      </c>
      <c r="AC4" s="113">
        <v>3.8033806758571426E-5</v>
      </c>
      <c r="AD4" s="113">
        <v>1.6373069923729142E-4</v>
      </c>
      <c r="AE4" s="113">
        <v>6.3865479265804505E-5</v>
      </c>
      <c r="AF4" s="113">
        <v>9.8768777394151429E-4</v>
      </c>
      <c r="AG4" s="113">
        <v>1.7188511208726671E-3</v>
      </c>
      <c r="AH4" s="113">
        <v>1.353274034810104E-3</v>
      </c>
      <c r="AI4" s="113">
        <v>6.0696174864630998E-5</v>
      </c>
      <c r="AJ4" s="113">
        <v>1.2351081791839346E-2</v>
      </c>
      <c r="AK4" s="113">
        <v>7.8917243341486637E-4</v>
      </c>
      <c r="AL4" s="113">
        <v>1.5366630581523081E-4</v>
      </c>
      <c r="AM4" s="113"/>
      <c r="AN4" s="113">
        <v>1.2229627418894111</v>
      </c>
      <c r="AO4" s="113">
        <v>0.95187912426969923</v>
      </c>
      <c r="AP4" s="114">
        <f>RANK(AO4,$AO$4:$AO$40,0)</f>
        <v>10</v>
      </c>
    </row>
    <row r="5" spans="1:42" s="68" customFormat="1" ht="15.6" customHeight="1" x14ac:dyDescent="0.2">
      <c r="A5" s="68" t="s">
        <v>363</v>
      </c>
      <c r="B5" s="113">
        <v>4.332443718003506E-5</v>
      </c>
      <c r="C5" s="113">
        <v>1.0001557886903203</v>
      </c>
      <c r="D5" s="113">
        <v>5.7947370045984644E-5</v>
      </c>
      <c r="E5" s="113">
        <v>1.4689065102332599E-4</v>
      </c>
      <c r="F5" s="113">
        <v>1.1327458934788306E-4</v>
      </c>
      <c r="G5" s="113">
        <v>4.2484615385350209E-4</v>
      </c>
      <c r="H5" s="113">
        <v>5.8085090374429358E-3</v>
      </c>
      <c r="I5" s="113">
        <v>1.3142448839039431E-4</v>
      </c>
      <c r="J5" s="113">
        <v>2.2079082703565346E-3</v>
      </c>
      <c r="K5" s="113">
        <v>2.4311440423770807E-3</v>
      </c>
      <c r="L5" s="113">
        <v>3.6347390746747626E-3</v>
      </c>
      <c r="M5" s="113">
        <v>7.9396575210287967E-5</v>
      </c>
      <c r="N5" s="113">
        <v>4.2568405756042301E-5</v>
      </c>
      <c r="O5" s="113">
        <v>4.6861859575507036E-5</v>
      </c>
      <c r="P5" s="113">
        <v>4.9784243797107464E-5</v>
      </c>
      <c r="Q5" s="113">
        <v>1.0028158424338922E-4</v>
      </c>
      <c r="R5" s="113">
        <v>6.6125973636595075E-5</v>
      </c>
      <c r="S5" s="113">
        <v>2.8535788687762072E-5</v>
      </c>
      <c r="T5" s="113">
        <v>4.9014186502232368E-5</v>
      </c>
      <c r="U5" s="113">
        <v>1.0874676118711656E-4</v>
      </c>
      <c r="V5" s="113">
        <v>1.6752817314827898E-4</v>
      </c>
      <c r="W5" s="113">
        <v>3.2189418493192138E-3</v>
      </c>
      <c r="X5" s="113">
        <v>1.6658989861602811E-4</v>
      </c>
      <c r="Y5" s="113">
        <v>1.7541567189753021E-4</v>
      </c>
      <c r="Z5" s="113">
        <v>7.1762289004273944E-5</v>
      </c>
      <c r="AA5" s="113">
        <v>2.1238617755442157E-5</v>
      </c>
      <c r="AB5" s="113">
        <v>1.2198732243313331E-5</v>
      </c>
      <c r="AC5" s="113">
        <v>6.3814934644427048E-5</v>
      </c>
      <c r="AD5" s="113">
        <v>2.8714356903216629E-5</v>
      </c>
      <c r="AE5" s="113">
        <v>3.9145055050064624E-5</v>
      </c>
      <c r="AF5" s="113">
        <v>5.1580922805783316E-5</v>
      </c>
      <c r="AG5" s="113">
        <v>4.1843264245493914E-5</v>
      </c>
      <c r="AH5" s="113">
        <v>2.4522662619169098E-5</v>
      </c>
      <c r="AI5" s="113">
        <v>2.0577687121805326E-5</v>
      </c>
      <c r="AJ5" s="113">
        <v>9.1953033099242509E-5</v>
      </c>
      <c r="AK5" s="113">
        <v>3.9612068523242676E-5</v>
      </c>
      <c r="AL5" s="113">
        <v>3.229062503501538E-5</v>
      </c>
      <c r="AM5" s="113"/>
      <c r="AN5" s="113">
        <v>1.0199948420256404</v>
      </c>
      <c r="AO5" s="113">
        <v>0.79390137060673716</v>
      </c>
      <c r="AP5" s="114">
        <f t="shared" ref="AP5:AP40" si="0">RANK(AO5,$AO$4:$AO$40,0)</f>
        <v>30</v>
      </c>
    </row>
    <row r="6" spans="1:42" s="68" customFormat="1" ht="15.6" customHeight="1" x14ac:dyDescent="0.2">
      <c r="A6" s="68" t="s">
        <v>364</v>
      </c>
      <c r="B6" s="113">
        <v>8.6462943030818657E-3</v>
      </c>
      <c r="C6" s="113">
        <v>1.9758431287641603E-5</v>
      </c>
      <c r="D6" s="113">
        <v>1.0365957940635544</v>
      </c>
      <c r="E6" s="113">
        <v>1.9617616805931175E-4</v>
      </c>
      <c r="F6" s="113">
        <v>1.9029032070588605E-4</v>
      </c>
      <c r="G6" s="113">
        <v>1.7183814821913283E-3</v>
      </c>
      <c r="H6" s="113">
        <v>4.2763487643195122E-5</v>
      </c>
      <c r="I6" s="113">
        <v>3.5506109431399254E-5</v>
      </c>
      <c r="J6" s="113">
        <v>7.2727068760443977E-5</v>
      </c>
      <c r="K6" s="113">
        <v>1.4158036711244259E-5</v>
      </c>
      <c r="L6" s="113">
        <v>1.4062437499912602E-5</v>
      </c>
      <c r="M6" s="113">
        <v>1.2677399999679427E-5</v>
      </c>
      <c r="N6" s="113">
        <v>1.5609536237379603E-5</v>
      </c>
      <c r="O6" s="113">
        <v>1.0604572453215263E-5</v>
      </c>
      <c r="P6" s="113">
        <v>1.1201513976146352E-5</v>
      </c>
      <c r="Q6" s="113">
        <v>1.1224398415352829E-5</v>
      </c>
      <c r="R6" s="113">
        <v>1.4316198152857769E-5</v>
      </c>
      <c r="S6" s="113">
        <v>1.4140578212584385E-5</v>
      </c>
      <c r="T6" s="113">
        <v>8.7280811946823101E-6</v>
      </c>
      <c r="U6" s="113">
        <v>4.8771659640288771E-4</v>
      </c>
      <c r="V6" s="113">
        <v>3.2277450311312141E-5</v>
      </c>
      <c r="W6" s="113">
        <v>1.7802754816003673E-5</v>
      </c>
      <c r="X6" s="113">
        <v>3.3720828189471635E-5</v>
      </c>
      <c r="Y6" s="113">
        <v>1.6869637039279448E-5</v>
      </c>
      <c r="Z6" s="113">
        <v>5.5175535782272613E-5</v>
      </c>
      <c r="AA6" s="113">
        <v>2.9625064583208842E-5</v>
      </c>
      <c r="AB6" s="113">
        <v>1.7779086592613129E-5</v>
      </c>
      <c r="AC6" s="113">
        <v>2.1534732409687417E-5</v>
      </c>
      <c r="AD6" s="113">
        <v>2.0039604184822645E-4</v>
      </c>
      <c r="AE6" s="113">
        <v>1.4951813965470714E-4</v>
      </c>
      <c r="AF6" s="113">
        <v>1.0684791844749158E-3</v>
      </c>
      <c r="AG6" s="113">
        <v>1.9653866690537048E-3</v>
      </c>
      <c r="AH6" s="113">
        <v>3.7915640407176245E-4</v>
      </c>
      <c r="AI6" s="113">
        <v>5.4089257220206855E-5</v>
      </c>
      <c r="AJ6" s="113">
        <v>2.1055621642714493E-2</v>
      </c>
      <c r="AK6" s="113">
        <v>6.0410075789656241E-5</v>
      </c>
      <c r="AL6" s="113">
        <v>8.0891722738256951E-4</v>
      </c>
      <c r="AM6" s="113"/>
      <c r="AN6" s="113">
        <v>1.0740988905159059</v>
      </c>
      <c r="AO6" s="113">
        <v>0.83601264066619441</v>
      </c>
      <c r="AP6" s="114">
        <f t="shared" si="0"/>
        <v>21</v>
      </c>
    </row>
    <row r="7" spans="1:42" s="68" customFormat="1" ht="15.6" customHeight="1" x14ac:dyDescent="0.2">
      <c r="A7" s="68" t="s">
        <v>365</v>
      </c>
      <c r="B7" s="113">
        <v>2.3918617577380857E-3</v>
      </c>
      <c r="C7" s="113">
        <v>1.059013069413412E-3</v>
      </c>
      <c r="D7" s="113">
        <v>6.6393689181385731E-4</v>
      </c>
      <c r="E7" s="113">
        <v>1.0492647325219102</v>
      </c>
      <c r="F7" s="113">
        <v>9.8218645537507198E-4</v>
      </c>
      <c r="G7" s="113">
        <v>5.8066884875497082E-4</v>
      </c>
      <c r="H7" s="113">
        <v>6.0053143347397499E-4</v>
      </c>
      <c r="I7" s="113">
        <v>6.4761076058446213E-4</v>
      </c>
      <c r="J7" s="113">
        <v>6.0895992605260977E-4</v>
      </c>
      <c r="K7" s="113">
        <v>3.1770935679574974E-4</v>
      </c>
      <c r="L7" s="113">
        <v>2.9439663676326532E-4</v>
      </c>
      <c r="M7" s="113">
        <v>5.7442396833514342E-4</v>
      </c>
      <c r="N7" s="113">
        <v>5.0679887877611463E-4</v>
      </c>
      <c r="O7" s="113">
        <v>3.6274074044011326E-4</v>
      </c>
      <c r="P7" s="113">
        <v>4.6338498055760441E-4</v>
      </c>
      <c r="Q7" s="113">
        <v>7.1433076416403207E-4</v>
      </c>
      <c r="R7" s="113">
        <v>2.6159503577246593E-4</v>
      </c>
      <c r="S7" s="113">
        <v>8.4358209606320345E-4</v>
      </c>
      <c r="T7" s="113">
        <v>5.5287064916764717E-4</v>
      </c>
      <c r="U7" s="113">
        <v>2.2638828684936854E-3</v>
      </c>
      <c r="V7" s="113">
        <v>1.0941095346936344E-3</v>
      </c>
      <c r="W7" s="113">
        <v>2.5468688342376395E-4</v>
      </c>
      <c r="X7" s="113">
        <v>5.7530973349694523E-4</v>
      </c>
      <c r="Y7" s="113">
        <v>1.0084721515892354E-3</v>
      </c>
      <c r="Z7" s="113">
        <v>1.4738892296955527E-3</v>
      </c>
      <c r="AA7" s="113">
        <v>6.1342771615497012E-4</v>
      </c>
      <c r="AB7" s="113">
        <v>8.2992211546703299E-5</v>
      </c>
      <c r="AC7" s="113">
        <v>6.3332583763595627E-4</v>
      </c>
      <c r="AD7" s="113">
        <v>4.1344109670881344E-4</v>
      </c>
      <c r="AE7" s="113">
        <v>1.4427771201031435E-3</v>
      </c>
      <c r="AF7" s="113">
        <v>3.5576519250690654E-4</v>
      </c>
      <c r="AG7" s="113">
        <v>1.2512607143645665E-3</v>
      </c>
      <c r="AH7" s="113">
        <v>7.3029202522999085E-3</v>
      </c>
      <c r="AI7" s="113">
        <v>7.7710417001758327E-4</v>
      </c>
      <c r="AJ7" s="113">
        <v>1.5406733663695564E-3</v>
      </c>
      <c r="AK7" s="113">
        <v>6.6233547150608791E-3</v>
      </c>
      <c r="AL7" s="113">
        <v>3.2205401654561444E-4</v>
      </c>
      <c r="AM7" s="113"/>
      <c r="AN7" s="113">
        <v>1.0897207815826591</v>
      </c>
      <c r="AO7" s="113">
        <v>0.84817176169148745</v>
      </c>
      <c r="AP7" s="114">
        <f t="shared" si="0"/>
        <v>19</v>
      </c>
    </row>
    <row r="8" spans="1:42" s="68" customFormat="1" ht="15.6" customHeight="1" x14ac:dyDescent="0.2">
      <c r="A8" s="68" t="s">
        <v>91</v>
      </c>
      <c r="B8" s="113">
        <v>4.8970473989902669E-3</v>
      </c>
      <c r="C8" s="113">
        <v>1.0492297592556252E-3</v>
      </c>
      <c r="D8" s="113">
        <v>3.7584793841763066E-3</v>
      </c>
      <c r="E8" s="113">
        <v>1.7811358645943548E-3</v>
      </c>
      <c r="F8" s="113">
        <v>1.0726551334146293</v>
      </c>
      <c r="G8" s="113">
        <v>4.0092715576555225E-3</v>
      </c>
      <c r="H8" s="113">
        <v>1.0996503688576007E-3</v>
      </c>
      <c r="I8" s="113">
        <v>1.9956197775647393E-3</v>
      </c>
      <c r="J8" s="113">
        <v>3.2388088306066656E-3</v>
      </c>
      <c r="K8" s="113">
        <v>5.715933435797751E-4</v>
      </c>
      <c r="L8" s="113">
        <v>9.8321463727335805E-4</v>
      </c>
      <c r="M8" s="113">
        <v>1.2398412388704924E-3</v>
      </c>
      <c r="N8" s="113">
        <v>7.2945822756574868E-4</v>
      </c>
      <c r="O8" s="113">
        <v>6.0403035479879492E-4</v>
      </c>
      <c r="P8" s="113">
        <v>1.2845312159659285E-3</v>
      </c>
      <c r="Q8" s="113">
        <v>9.3717119181671506E-4</v>
      </c>
      <c r="R8" s="113">
        <v>1.0042992788585857E-3</v>
      </c>
      <c r="S8" s="113">
        <v>3.7917137361038796E-3</v>
      </c>
      <c r="T8" s="113">
        <v>6.9021409272537976E-4</v>
      </c>
      <c r="U8" s="113">
        <v>1.5437679508278113E-2</v>
      </c>
      <c r="V8" s="113">
        <v>7.053550754414697E-3</v>
      </c>
      <c r="W8" s="113">
        <v>1.0186880468481961E-3</v>
      </c>
      <c r="X8" s="113">
        <v>2.0408991751694702E-3</v>
      </c>
      <c r="Y8" s="113">
        <v>1.9500335168247669E-3</v>
      </c>
      <c r="Z8" s="113">
        <v>2.5214312734630588E-3</v>
      </c>
      <c r="AA8" s="113">
        <v>2.1445577857782424E-3</v>
      </c>
      <c r="AB8" s="113">
        <v>4.0379591892340355E-4</v>
      </c>
      <c r="AC8" s="113">
        <v>1.9993284944012889E-3</v>
      </c>
      <c r="AD8" s="113">
        <v>3.8044948048207494E-3</v>
      </c>
      <c r="AE8" s="113">
        <v>1.0365872025883576E-3</v>
      </c>
      <c r="AF8" s="113">
        <v>2.7844378290253348E-3</v>
      </c>
      <c r="AG8" s="113">
        <v>2.1781073353094194E-3</v>
      </c>
      <c r="AH8" s="113">
        <v>5.9470946148468123E-3</v>
      </c>
      <c r="AI8" s="113">
        <v>1.626922037949887E-3</v>
      </c>
      <c r="AJ8" s="113">
        <v>2.108612111426691E-3</v>
      </c>
      <c r="AK8" s="113">
        <v>0.10876314370656884</v>
      </c>
      <c r="AL8" s="113">
        <v>7.0665481058396781E-4</v>
      </c>
      <c r="AM8" s="113"/>
      <c r="AN8" s="113">
        <v>1.2698464626011101</v>
      </c>
      <c r="AO8" s="113">
        <v>0.98837053442060041</v>
      </c>
      <c r="AP8" s="114">
        <f t="shared" si="0"/>
        <v>9</v>
      </c>
    </row>
    <row r="9" spans="1:42" s="68" customFormat="1" ht="15.6" customHeight="1" x14ac:dyDescent="0.2">
      <c r="A9" s="68" t="s">
        <v>366</v>
      </c>
      <c r="B9" s="113">
        <v>3.1758688961862585E-3</v>
      </c>
      <c r="C9" s="113">
        <v>4.1497392331551531E-4</v>
      </c>
      <c r="D9" s="113">
        <v>7.6085083673001989E-4</v>
      </c>
      <c r="E9" s="113">
        <v>7.7438722373197435E-3</v>
      </c>
      <c r="F9" s="113">
        <v>2.0688886132322988E-3</v>
      </c>
      <c r="G9" s="113">
        <v>1.0157648648287674</v>
      </c>
      <c r="H9" s="113">
        <v>3.9909421882299385E-3</v>
      </c>
      <c r="I9" s="113">
        <v>1.0146594421934413E-2</v>
      </c>
      <c r="J9" s="113">
        <v>1.1480537785014937E-3</v>
      </c>
      <c r="K9" s="113">
        <v>3.3834350490874796E-4</v>
      </c>
      <c r="L9" s="113">
        <v>2.2022597898355611E-4</v>
      </c>
      <c r="M9" s="113">
        <v>7.2723800421600716E-4</v>
      </c>
      <c r="N9" s="113">
        <v>2.3633421965143614E-4</v>
      </c>
      <c r="O9" s="113">
        <v>2.4504748316187019E-4</v>
      </c>
      <c r="P9" s="113">
        <v>5.5073367473192395E-4</v>
      </c>
      <c r="Q9" s="113">
        <v>4.4019233811037835E-4</v>
      </c>
      <c r="R9" s="113">
        <v>5.8606847852126702E-4</v>
      </c>
      <c r="S9" s="113">
        <v>5.7920987242228797E-4</v>
      </c>
      <c r="T9" s="113">
        <v>1.1725411561001539E-3</v>
      </c>
      <c r="U9" s="113">
        <v>2.1683684979464666E-3</v>
      </c>
      <c r="V9" s="113">
        <v>3.2125042037414974E-4</v>
      </c>
      <c r="W9" s="113">
        <v>8.7810580501054304E-5</v>
      </c>
      <c r="X9" s="113">
        <v>6.2566853126984812E-4</v>
      </c>
      <c r="Y9" s="113">
        <v>9.1640086023416921E-4</v>
      </c>
      <c r="Z9" s="113">
        <v>6.0980648871845905E-5</v>
      </c>
      <c r="AA9" s="113">
        <v>6.8365326784532119E-5</v>
      </c>
      <c r="AB9" s="113">
        <v>1.7034604206598968E-5</v>
      </c>
      <c r="AC9" s="113">
        <v>1.1772580794869108E-4</v>
      </c>
      <c r="AD9" s="113">
        <v>1.279105272088543E-4</v>
      </c>
      <c r="AE9" s="113">
        <v>1.1974729323561156E-4</v>
      </c>
      <c r="AF9" s="113">
        <v>4.4996450858838697E-4</v>
      </c>
      <c r="AG9" s="113">
        <v>7.4711754252633454E-3</v>
      </c>
      <c r="AH9" s="113">
        <v>2.6936173179047655E-4</v>
      </c>
      <c r="AI9" s="113">
        <v>2.8908178982638025E-4</v>
      </c>
      <c r="AJ9" s="113">
        <v>5.4641665400129646E-4</v>
      </c>
      <c r="AK9" s="113">
        <v>9.3539505570163905E-4</v>
      </c>
      <c r="AL9" s="113">
        <v>2.4253868030920593E-4</v>
      </c>
      <c r="AM9" s="113"/>
      <c r="AN9" s="113">
        <v>1.0651460413790876</v>
      </c>
      <c r="AO9" s="113">
        <v>0.82904429248666833</v>
      </c>
      <c r="AP9" s="114">
        <f t="shared" si="0"/>
        <v>23</v>
      </c>
    </row>
    <row r="10" spans="1:42" s="68" customFormat="1" ht="15.6" customHeight="1" x14ac:dyDescent="0.2">
      <c r="A10" s="68" t="s">
        <v>367</v>
      </c>
      <c r="B10" s="113">
        <v>1.2778242733100854E-3</v>
      </c>
      <c r="C10" s="113">
        <v>2.7436279030813564E-3</v>
      </c>
      <c r="D10" s="113">
        <v>6.2987843969224979E-4</v>
      </c>
      <c r="E10" s="113">
        <v>7.1081675801212667E-4</v>
      </c>
      <c r="F10" s="113">
        <v>1.4770698437462466E-3</v>
      </c>
      <c r="G10" s="113">
        <v>6.5869046972741113E-4</v>
      </c>
      <c r="H10" s="113">
        <v>1.0027395845655378</v>
      </c>
      <c r="I10" s="113">
        <v>4.6614412866031123E-4</v>
      </c>
      <c r="J10" s="113">
        <v>2.2234540868501804E-3</v>
      </c>
      <c r="K10" s="113">
        <v>2.3641767857508341E-3</v>
      </c>
      <c r="L10" s="113">
        <v>8.3898968019957977E-4</v>
      </c>
      <c r="M10" s="113">
        <v>4.244372347699724E-4</v>
      </c>
      <c r="N10" s="113">
        <v>2.1777838146584609E-4</v>
      </c>
      <c r="O10" s="113">
        <v>2.1926403034724148E-4</v>
      </c>
      <c r="P10" s="113">
        <v>2.095398965822162E-4</v>
      </c>
      <c r="Q10" s="113">
        <v>1.9060345039121756E-4</v>
      </c>
      <c r="R10" s="113">
        <v>2.4064943927873839E-4</v>
      </c>
      <c r="S10" s="113">
        <v>1.8552338245532413E-4</v>
      </c>
      <c r="T10" s="113">
        <v>2.1745293700211867E-4</v>
      </c>
      <c r="U10" s="113">
        <v>6.8117199868787854E-4</v>
      </c>
      <c r="V10" s="113">
        <v>9.5697583359626969E-4</v>
      </c>
      <c r="W10" s="113">
        <v>9.0402045975187151E-4</v>
      </c>
      <c r="X10" s="113">
        <v>1.0872483771299441E-3</v>
      </c>
      <c r="Y10" s="113">
        <v>1.2194046102181008E-3</v>
      </c>
      <c r="Z10" s="113">
        <v>4.557830520708811E-4</v>
      </c>
      <c r="AA10" s="113">
        <v>3.0083777347283399E-4</v>
      </c>
      <c r="AB10" s="113">
        <v>7.1039604056923793E-5</v>
      </c>
      <c r="AC10" s="113">
        <v>6.5892520060741068E-3</v>
      </c>
      <c r="AD10" s="113">
        <v>2.7511524737579328E-4</v>
      </c>
      <c r="AE10" s="113">
        <v>7.7131312072978493E-4</v>
      </c>
      <c r="AF10" s="113">
        <v>4.3416327226502346E-4</v>
      </c>
      <c r="AG10" s="113">
        <v>2.9183902342490298E-4</v>
      </c>
      <c r="AH10" s="113">
        <v>5.0509156688769861E-4</v>
      </c>
      <c r="AI10" s="113">
        <v>2.6979961363084252E-4</v>
      </c>
      <c r="AJ10" s="113">
        <v>5.9379204604248601E-4</v>
      </c>
      <c r="AK10" s="113">
        <v>6.1336238875527125E-4</v>
      </c>
      <c r="AL10" s="113">
        <v>9.3317923291496175E-4</v>
      </c>
      <c r="AM10" s="113"/>
      <c r="AN10" s="113">
        <v>1.034988894913947</v>
      </c>
      <c r="AO10" s="113">
        <v>0.80557182093503132</v>
      </c>
      <c r="AP10" s="114">
        <f t="shared" si="0"/>
        <v>27</v>
      </c>
    </row>
    <row r="11" spans="1:42" s="68" customFormat="1" ht="15.6" customHeight="1" x14ac:dyDescent="0.2">
      <c r="A11" s="68" t="s">
        <v>368</v>
      </c>
      <c r="B11" s="113">
        <v>1.0999613189559114E-3</v>
      </c>
      <c r="C11" s="113">
        <v>7.5152260625412559E-4</v>
      </c>
      <c r="D11" s="113">
        <v>2.0560698939127106E-3</v>
      </c>
      <c r="E11" s="113">
        <v>8.9775567302819348E-4</v>
      </c>
      <c r="F11" s="113">
        <v>3.5402747557331999E-3</v>
      </c>
      <c r="G11" s="113">
        <v>3.193674102715459E-3</v>
      </c>
      <c r="H11" s="113">
        <v>4.7109191387307675E-4</v>
      </c>
      <c r="I11" s="113">
        <v>1.0295739381022739</v>
      </c>
      <c r="J11" s="113">
        <v>7.363571087859814E-4</v>
      </c>
      <c r="K11" s="113">
        <v>2.6076727210520313E-4</v>
      </c>
      <c r="L11" s="113">
        <v>6.2429216251282018E-4</v>
      </c>
      <c r="M11" s="113">
        <v>5.6949889571700143E-4</v>
      </c>
      <c r="N11" s="113">
        <v>2.0522626692176284E-3</v>
      </c>
      <c r="O11" s="113">
        <v>1.3245797827009863E-3</v>
      </c>
      <c r="P11" s="113">
        <v>3.8613546735582092E-3</v>
      </c>
      <c r="Q11" s="113">
        <v>1.103392886294449E-3</v>
      </c>
      <c r="R11" s="113">
        <v>3.946380589198834E-3</v>
      </c>
      <c r="S11" s="113">
        <v>5.3478223975134765E-3</v>
      </c>
      <c r="T11" s="113">
        <v>6.9198288315634442E-3</v>
      </c>
      <c r="U11" s="113">
        <v>7.1387540736267685E-3</v>
      </c>
      <c r="V11" s="113">
        <v>1.766102406578666E-3</v>
      </c>
      <c r="W11" s="113">
        <v>3.2881124110924718E-4</v>
      </c>
      <c r="X11" s="113">
        <v>5.3534552218977996E-3</v>
      </c>
      <c r="Y11" s="113">
        <v>2.7444494390325394E-3</v>
      </c>
      <c r="Z11" s="113">
        <v>9.2667824661347433E-4</v>
      </c>
      <c r="AA11" s="113">
        <v>6.2112943672294784E-4</v>
      </c>
      <c r="AB11" s="113">
        <v>1.6261649757264124E-4</v>
      </c>
      <c r="AC11" s="113">
        <v>8.1666956314806866E-4</v>
      </c>
      <c r="AD11" s="113">
        <v>6.4984813705625704E-4</v>
      </c>
      <c r="AE11" s="113">
        <v>4.7538011245464441E-4</v>
      </c>
      <c r="AF11" s="113">
        <v>6.771311572749103E-4</v>
      </c>
      <c r="AG11" s="113">
        <v>5.0279638974223232E-4</v>
      </c>
      <c r="AH11" s="113">
        <v>1.2823671931372752E-3</v>
      </c>
      <c r="AI11" s="113">
        <v>1.6128221326614886E-3</v>
      </c>
      <c r="AJ11" s="113">
        <v>6.523066973553878E-4</v>
      </c>
      <c r="AK11" s="113">
        <v>6.3439330281974179E-3</v>
      </c>
      <c r="AL11" s="113">
        <v>4.5342053114948025E-4</v>
      </c>
      <c r="AM11" s="113"/>
      <c r="AN11" s="113">
        <v>1.1008394971412454</v>
      </c>
      <c r="AO11" s="113">
        <v>0.85682588733767018</v>
      </c>
      <c r="AP11" s="114">
        <f t="shared" si="0"/>
        <v>18</v>
      </c>
    </row>
    <row r="12" spans="1:42" s="68" customFormat="1" ht="15.6" customHeight="1" x14ac:dyDescent="0.2">
      <c r="A12" s="68" t="s">
        <v>369</v>
      </c>
      <c r="B12" s="113">
        <v>1.2317723451993451E-3</v>
      </c>
      <c r="C12" s="113">
        <v>3.1676658545218191E-4</v>
      </c>
      <c r="D12" s="113">
        <v>7.6897460423054067E-4</v>
      </c>
      <c r="E12" s="113">
        <v>4.2042602890304538E-4</v>
      </c>
      <c r="F12" s="113">
        <v>8.0620388493912439E-4</v>
      </c>
      <c r="G12" s="113">
        <v>4.0392743979130626E-3</v>
      </c>
      <c r="H12" s="113">
        <v>2.3116964487133462E-2</v>
      </c>
      <c r="I12" s="113">
        <v>1.8041890183962093E-3</v>
      </c>
      <c r="J12" s="113">
        <v>1.0478264526400298</v>
      </c>
      <c r="K12" s="113">
        <v>4.7944462336704345E-3</v>
      </c>
      <c r="L12" s="113">
        <v>2.9765573090707024E-4</v>
      </c>
      <c r="M12" s="113">
        <v>3.4664377257491111E-3</v>
      </c>
      <c r="N12" s="113">
        <v>3.3266246589192961E-3</v>
      </c>
      <c r="O12" s="113">
        <v>1.8402442393536625E-3</v>
      </c>
      <c r="P12" s="113">
        <v>4.3985627518438397E-3</v>
      </c>
      <c r="Q12" s="113">
        <v>1.2539460002947702E-2</v>
      </c>
      <c r="R12" s="113">
        <v>6.1898310176546146E-3</v>
      </c>
      <c r="S12" s="113">
        <v>1.6673721183395659E-3</v>
      </c>
      <c r="T12" s="113">
        <v>1.3356098896237117E-3</v>
      </c>
      <c r="U12" s="113">
        <v>3.4690064413274652E-3</v>
      </c>
      <c r="V12" s="113">
        <v>1.9882938471629447E-2</v>
      </c>
      <c r="W12" s="113">
        <v>5.3830257094870135E-4</v>
      </c>
      <c r="X12" s="113">
        <v>3.6767746866104294E-3</v>
      </c>
      <c r="Y12" s="113">
        <v>4.7372772176634012E-4</v>
      </c>
      <c r="Z12" s="113">
        <v>2.9803809440289249E-4</v>
      </c>
      <c r="AA12" s="113">
        <v>2.2394402794134724E-4</v>
      </c>
      <c r="AB12" s="113">
        <v>3.5614366495402436E-4</v>
      </c>
      <c r="AC12" s="113">
        <v>5.0152382036950055E-4</v>
      </c>
      <c r="AD12" s="113">
        <v>3.2140783480184767E-4</v>
      </c>
      <c r="AE12" s="113">
        <v>3.8267343702890459E-4</v>
      </c>
      <c r="AF12" s="113">
        <v>1.2784808841387989E-3</v>
      </c>
      <c r="AG12" s="113">
        <v>4.9001392724392083E-4</v>
      </c>
      <c r="AH12" s="113">
        <v>4.3542731561770803E-4</v>
      </c>
      <c r="AI12" s="113">
        <v>6.755799852180348E-4</v>
      </c>
      <c r="AJ12" s="113">
        <v>7.071173435643953E-4</v>
      </c>
      <c r="AK12" s="113">
        <v>2.7021284016656229E-3</v>
      </c>
      <c r="AL12" s="113">
        <v>1.5919850318128002E-3</v>
      </c>
      <c r="AM12" s="113"/>
      <c r="AN12" s="113">
        <v>1.1581924820222487</v>
      </c>
      <c r="AO12" s="113">
        <v>0.90146593004121101</v>
      </c>
      <c r="AP12" s="114">
        <f t="shared" si="0"/>
        <v>14</v>
      </c>
    </row>
    <row r="13" spans="1:42" s="68" customFormat="1" ht="15.6" customHeight="1" x14ac:dyDescent="0.2">
      <c r="A13" s="68" t="s">
        <v>370</v>
      </c>
      <c r="B13" s="113">
        <v>2.374693349947675E-5</v>
      </c>
      <c r="C13" s="113">
        <v>1.3099159039302804E-4</v>
      </c>
      <c r="D13" s="113">
        <v>2.4830311365238813E-5</v>
      </c>
      <c r="E13" s="113">
        <v>1.945663997535585E-5</v>
      </c>
      <c r="F13" s="113">
        <v>2.2917191193231538E-4</v>
      </c>
      <c r="G13" s="113">
        <v>4.7445454791769366E-5</v>
      </c>
      <c r="H13" s="113">
        <v>3.9387142708980694E-5</v>
      </c>
      <c r="I13" s="113">
        <v>9.4711171776484362E-5</v>
      </c>
      <c r="J13" s="113">
        <v>4.0680305447937079E-4</v>
      </c>
      <c r="K13" s="113">
        <v>1.009265767904209</v>
      </c>
      <c r="L13" s="113">
        <v>2.5867622695919803E-5</v>
      </c>
      <c r="M13" s="113">
        <v>1.0320587367272982E-2</v>
      </c>
      <c r="N13" s="113">
        <v>4.1535446990647708E-3</v>
      </c>
      <c r="O13" s="113">
        <v>3.4181378453748928E-3</v>
      </c>
      <c r="P13" s="113">
        <v>1.0031308666879611E-3</v>
      </c>
      <c r="Q13" s="113">
        <v>4.0725624524272239E-4</v>
      </c>
      <c r="R13" s="113">
        <v>1.9626851453466015E-3</v>
      </c>
      <c r="S13" s="113">
        <v>6.3927629130989161E-4</v>
      </c>
      <c r="T13" s="113">
        <v>1.9574841287101474E-3</v>
      </c>
      <c r="U13" s="113">
        <v>2.8491028848128669E-4</v>
      </c>
      <c r="V13" s="113">
        <v>1.2732628198917123E-3</v>
      </c>
      <c r="W13" s="113">
        <v>3.4079370927300678E-5</v>
      </c>
      <c r="X13" s="113">
        <v>8.2348960688999792E-5</v>
      </c>
      <c r="Y13" s="113">
        <v>1.3246225113859799E-5</v>
      </c>
      <c r="Z13" s="113">
        <v>2.05304093499441E-5</v>
      </c>
      <c r="AA13" s="113">
        <v>1.3485677335788076E-5</v>
      </c>
      <c r="AB13" s="113">
        <v>2.1392779301969745E-5</v>
      </c>
      <c r="AC13" s="113">
        <v>3.4474287883541267E-5</v>
      </c>
      <c r="AD13" s="113">
        <v>2.0492570416264481E-5</v>
      </c>
      <c r="AE13" s="113">
        <v>2.9897001457849248E-5</v>
      </c>
      <c r="AF13" s="113">
        <v>1.7368842593996959E-5</v>
      </c>
      <c r="AG13" s="113">
        <v>1.125386622125815E-5</v>
      </c>
      <c r="AH13" s="113">
        <v>2.2257225887270491E-5</v>
      </c>
      <c r="AI13" s="113">
        <v>2.9046772470144788E-5</v>
      </c>
      <c r="AJ13" s="113">
        <v>2.1930730359934818E-5</v>
      </c>
      <c r="AK13" s="113">
        <v>5.0200238595514535E-5</v>
      </c>
      <c r="AL13" s="113">
        <v>1.3691868028055805E-4</v>
      </c>
      <c r="AM13" s="113"/>
      <c r="AN13" s="113">
        <v>1.0362873790740941</v>
      </c>
      <c r="AO13" s="113">
        <v>0.80658248129523935</v>
      </c>
      <c r="AP13" s="114">
        <f t="shared" si="0"/>
        <v>26</v>
      </c>
    </row>
    <row r="14" spans="1:42" s="68" customFormat="1" ht="15.6" customHeight="1" x14ac:dyDescent="0.2">
      <c r="A14" s="68" t="s">
        <v>371</v>
      </c>
      <c r="B14" s="113">
        <v>2.4524688968159541E-6</v>
      </c>
      <c r="C14" s="113">
        <v>5.0503309800473058E-6</v>
      </c>
      <c r="D14" s="113">
        <v>1.1282835543048281E-5</v>
      </c>
      <c r="E14" s="113">
        <v>3.3215923044769894E-6</v>
      </c>
      <c r="F14" s="113">
        <v>1.906104181275175E-5</v>
      </c>
      <c r="G14" s="113">
        <v>6.4005238233917031E-5</v>
      </c>
      <c r="H14" s="113">
        <v>5.2243150500640258E-6</v>
      </c>
      <c r="I14" s="113">
        <v>2.6316544006115817E-5</v>
      </c>
      <c r="J14" s="113">
        <v>2.6971382085449871E-5</v>
      </c>
      <c r="K14" s="113">
        <v>1.9103272287786252E-4</v>
      </c>
      <c r="L14" s="113">
        <v>1.002766273655967</v>
      </c>
      <c r="M14" s="113">
        <v>3.3802967946828025E-4</v>
      </c>
      <c r="N14" s="113">
        <v>2.4724154611654997E-4</v>
      </c>
      <c r="O14" s="113">
        <v>1.1787526535967952E-4</v>
      </c>
      <c r="P14" s="113">
        <v>1.8966580631690752E-4</v>
      </c>
      <c r="Q14" s="113">
        <v>3.8528291213533192E-4</v>
      </c>
      <c r="R14" s="113">
        <v>7.5921772239106859E-4</v>
      </c>
      <c r="S14" s="113">
        <v>1.7919986114843818E-4</v>
      </c>
      <c r="T14" s="113">
        <v>2.000994358710767E-4</v>
      </c>
      <c r="U14" s="113">
        <v>1.5126558939599898E-4</v>
      </c>
      <c r="V14" s="113">
        <v>1.7144753467007498E-4</v>
      </c>
      <c r="W14" s="113">
        <v>2.7558466755359179E-5</v>
      </c>
      <c r="X14" s="113">
        <v>1.3407595698660197E-5</v>
      </c>
      <c r="Y14" s="113">
        <v>3.3833910925651005E-6</v>
      </c>
      <c r="Z14" s="113">
        <v>2.9070934443936768E-6</v>
      </c>
      <c r="AA14" s="113">
        <v>2.9192659626844947E-6</v>
      </c>
      <c r="AB14" s="113">
        <v>2.9329658311386808E-6</v>
      </c>
      <c r="AC14" s="113">
        <v>3.3665151937538706E-6</v>
      </c>
      <c r="AD14" s="113">
        <v>4.6977037957010335E-6</v>
      </c>
      <c r="AE14" s="113">
        <v>4.9208463685563423E-6</v>
      </c>
      <c r="AF14" s="113">
        <v>4.0406031312391982E-6</v>
      </c>
      <c r="AG14" s="113">
        <v>1.4382632292457006E-5</v>
      </c>
      <c r="AH14" s="113">
        <v>6.0362089970907819E-6</v>
      </c>
      <c r="AI14" s="113">
        <v>6.1408762103873658E-6</v>
      </c>
      <c r="AJ14" s="113">
        <v>5.8445738824545245E-6</v>
      </c>
      <c r="AK14" s="113">
        <v>1.9393068158464345E-5</v>
      </c>
      <c r="AL14" s="113">
        <v>1.9747544425626647E-5</v>
      </c>
      <c r="AM14" s="113"/>
      <c r="AN14" s="113">
        <v>1.0060019968318716</v>
      </c>
      <c r="AO14" s="113">
        <v>0.78301019888673185</v>
      </c>
      <c r="AP14" s="114">
        <f t="shared" si="0"/>
        <v>36</v>
      </c>
    </row>
    <row r="15" spans="1:42" s="68" customFormat="1" ht="15.6" customHeight="1" x14ac:dyDescent="0.2">
      <c r="A15" s="68" t="s">
        <v>372</v>
      </c>
      <c r="B15" s="113">
        <v>1.3354413970792529E-3</v>
      </c>
      <c r="C15" s="113">
        <v>2.8302411687485332E-3</v>
      </c>
      <c r="D15" s="113">
        <v>1.8814534516759687E-3</v>
      </c>
      <c r="E15" s="113">
        <v>5.1778938922026686E-4</v>
      </c>
      <c r="F15" s="113">
        <v>5.9924885579058758E-3</v>
      </c>
      <c r="G15" s="113">
        <v>3.744978576382561E-3</v>
      </c>
      <c r="H15" s="113">
        <v>7.7026734910740546E-4</v>
      </c>
      <c r="I15" s="113">
        <v>1.2693468314481106E-3</v>
      </c>
      <c r="J15" s="113">
        <v>2.6977070178305063E-3</v>
      </c>
      <c r="K15" s="113">
        <v>1.7783915739394943E-3</v>
      </c>
      <c r="L15" s="113">
        <v>4.6067343942918882E-4</v>
      </c>
      <c r="M15" s="113">
        <v>1.0257824207080606</v>
      </c>
      <c r="N15" s="113">
        <v>1.154264663288709E-2</v>
      </c>
      <c r="O15" s="113">
        <v>8.2310356160131097E-3</v>
      </c>
      <c r="P15" s="113">
        <v>1.359062160615573E-2</v>
      </c>
      <c r="Q15" s="113">
        <v>5.8408120285908362E-3</v>
      </c>
      <c r="R15" s="113">
        <v>5.4096449615276612E-3</v>
      </c>
      <c r="S15" s="113">
        <v>1.4453901117988714E-2</v>
      </c>
      <c r="T15" s="113">
        <v>2.9979594871422767E-3</v>
      </c>
      <c r="U15" s="113">
        <v>6.9245419441640831E-3</v>
      </c>
      <c r="V15" s="113">
        <v>2.478575082604878E-2</v>
      </c>
      <c r="W15" s="113">
        <v>8.8886152026287446E-4</v>
      </c>
      <c r="X15" s="113">
        <v>1.732970353929698E-3</v>
      </c>
      <c r="Y15" s="113">
        <v>3.4448970039352959E-4</v>
      </c>
      <c r="Z15" s="113">
        <v>1.0947885588770529E-3</v>
      </c>
      <c r="AA15" s="113">
        <v>3.25437300327531E-4</v>
      </c>
      <c r="AB15" s="113">
        <v>5.0380821549526726E-4</v>
      </c>
      <c r="AC15" s="113">
        <v>9.0511016904094648E-4</v>
      </c>
      <c r="AD15" s="113">
        <v>5.7120353702355079E-4</v>
      </c>
      <c r="AE15" s="113">
        <v>1.4836837459443952E-3</v>
      </c>
      <c r="AF15" s="113">
        <v>4.2523637521708148E-4</v>
      </c>
      <c r="AG15" s="113">
        <v>3.8279498698671615E-4</v>
      </c>
      <c r="AH15" s="113">
        <v>1.0854737420659627E-3</v>
      </c>
      <c r="AI15" s="113">
        <v>6.3397628626715534E-4</v>
      </c>
      <c r="AJ15" s="113">
        <v>1.1113199826040825E-3</v>
      </c>
      <c r="AK15" s="113">
        <v>1.3940983996273762E-3</v>
      </c>
      <c r="AL15" s="113">
        <v>1.5656398136235966E-3</v>
      </c>
      <c r="AM15" s="113"/>
      <c r="AN15" s="113">
        <v>1.1572870063690333</v>
      </c>
      <c r="AO15" s="113">
        <v>0.90076116337718437</v>
      </c>
      <c r="AP15" s="114">
        <f t="shared" si="0"/>
        <v>15</v>
      </c>
    </row>
    <row r="16" spans="1:42" s="68" customFormat="1" ht="15.6" customHeight="1" x14ac:dyDescent="0.2">
      <c r="A16" s="68" t="s">
        <v>373</v>
      </c>
      <c r="B16" s="113">
        <v>3.2700151107902499E-5</v>
      </c>
      <c r="C16" s="113">
        <v>3.1844835160150359E-4</v>
      </c>
      <c r="D16" s="113">
        <v>2.5095842646616993E-5</v>
      </c>
      <c r="E16" s="113">
        <v>2.492004182272214E-5</v>
      </c>
      <c r="F16" s="113">
        <v>3.9306378475860562E-5</v>
      </c>
      <c r="G16" s="113">
        <v>3.1612473165073462E-5</v>
      </c>
      <c r="H16" s="113">
        <v>5.5396927861706138E-5</v>
      </c>
      <c r="I16" s="113">
        <v>7.0147930048857892E-5</v>
      </c>
      <c r="J16" s="113">
        <v>7.3918264482606286E-5</v>
      </c>
      <c r="K16" s="113">
        <v>7.6878927607632909E-5</v>
      </c>
      <c r="L16" s="113">
        <v>1.7863685041969526E-5</v>
      </c>
      <c r="M16" s="113">
        <v>1.084103614202645E-4</v>
      </c>
      <c r="N16" s="113">
        <v>1.014020397320216</v>
      </c>
      <c r="O16" s="113">
        <v>2.5346463978552177E-3</v>
      </c>
      <c r="P16" s="113">
        <v>1.3930298143752992E-3</v>
      </c>
      <c r="Q16" s="113">
        <v>1.6501447384799619E-4</v>
      </c>
      <c r="R16" s="113">
        <v>6.8499526721670112E-4</v>
      </c>
      <c r="S16" s="113">
        <v>2.4338412138144442E-4</v>
      </c>
      <c r="T16" s="113">
        <v>8.6142574990648649E-4</v>
      </c>
      <c r="U16" s="113">
        <v>3.8605993704427941E-5</v>
      </c>
      <c r="V16" s="113">
        <v>4.9722485777899507E-4</v>
      </c>
      <c r="W16" s="113">
        <v>8.4278341904162272E-5</v>
      </c>
      <c r="X16" s="113">
        <v>1.093286660979E-3</v>
      </c>
      <c r="Y16" s="113">
        <v>4.9722917646459751E-5</v>
      </c>
      <c r="Z16" s="113">
        <v>4.9223760579730672E-5</v>
      </c>
      <c r="AA16" s="113">
        <v>6.3969587646469826E-5</v>
      </c>
      <c r="AB16" s="113">
        <v>1.9470085616751327E-5</v>
      </c>
      <c r="AC16" s="113">
        <v>9.2021475123567123E-5</v>
      </c>
      <c r="AD16" s="113">
        <v>8.4332418950234075E-5</v>
      </c>
      <c r="AE16" s="113">
        <v>7.4751854702045145E-5</v>
      </c>
      <c r="AF16" s="113">
        <v>6.2112737302983808E-5</v>
      </c>
      <c r="AG16" s="113">
        <v>3.4141020463126321E-5</v>
      </c>
      <c r="AH16" s="113">
        <v>4.685554761880297E-5</v>
      </c>
      <c r="AI16" s="113">
        <v>7.1117362030002852E-4</v>
      </c>
      <c r="AJ16" s="113">
        <v>4.1134498825104645E-5</v>
      </c>
      <c r="AK16" s="113">
        <v>2.1421054066330586E-5</v>
      </c>
      <c r="AL16" s="113">
        <v>3.6903459187090033E-5</v>
      </c>
      <c r="AM16" s="113"/>
      <c r="AN16" s="113">
        <v>1.0238782223724776</v>
      </c>
      <c r="AO16" s="113">
        <v>0.79692395547963579</v>
      </c>
      <c r="AP16" s="114">
        <f t="shared" si="0"/>
        <v>28</v>
      </c>
    </row>
    <row r="17" spans="1:42" s="68" customFormat="1" ht="15.6" customHeight="1" x14ac:dyDescent="0.2">
      <c r="A17" s="68" t="s">
        <v>374</v>
      </c>
      <c r="B17" s="113">
        <v>2.5547303318290008E-5</v>
      </c>
      <c r="C17" s="113">
        <v>5.7264324206111216E-5</v>
      </c>
      <c r="D17" s="113">
        <v>1.8942417269661501E-5</v>
      </c>
      <c r="E17" s="113">
        <v>1.6914071640378665E-5</v>
      </c>
      <c r="F17" s="113">
        <v>3.6770654152146603E-5</v>
      </c>
      <c r="G17" s="113">
        <v>2.1750825256804286E-5</v>
      </c>
      <c r="H17" s="113">
        <v>4.5161488621226789E-5</v>
      </c>
      <c r="I17" s="113">
        <v>1.8394211975238784E-4</v>
      </c>
      <c r="J17" s="113">
        <v>5.4620614602208084E-5</v>
      </c>
      <c r="K17" s="113">
        <v>5.1658554024622673E-5</v>
      </c>
      <c r="L17" s="113">
        <v>1.0308967382683355E-5</v>
      </c>
      <c r="M17" s="113">
        <v>3.7427145241351152E-5</v>
      </c>
      <c r="N17" s="113">
        <v>2.7541240829357337E-4</v>
      </c>
      <c r="O17" s="113">
        <v>1.0071175524670282</v>
      </c>
      <c r="P17" s="113">
        <v>9.5615235420526862E-5</v>
      </c>
      <c r="Q17" s="113">
        <v>8.7218526713882746E-5</v>
      </c>
      <c r="R17" s="113">
        <v>7.8166187186495779E-5</v>
      </c>
      <c r="S17" s="113">
        <v>4.597060442852065E-5</v>
      </c>
      <c r="T17" s="113">
        <v>5.2866477197118563E-5</v>
      </c>
      <c r="U17" s="113">
        <v>2.5366645530108033E-5</v>
      </c>
      <c r="V17" s="113">
        <v>4.5837038973576233E-5</v>
      </c>
      <c r="W17" s="113">
        <v>6.2409739967894757E-5</v>
      </c>
      <c r="X17" s="113">
        <v>8.7628696803859914E-5</v>
      </c>
      <c r="Y17" s="113">
        <v>3.2932821093153555E-5</v>
      </c>
      <c r="Z17" s="113">
        <v>3.6913868995357786E-5</v>
      </c>
      <c r="AA17" s="113">
        <v>5.1217427501334328E-5</v>
      </c>
      <c r="AB17" s="113">
        <v>1.0457487219118251E-5</v>
      </c>
      <c r="AC17" s="113">
        <v>6.7453086499617412E-5</v>
      </c>
      <c r="AD17" s="113">
        <v>6.5578401543188946E-5</v>
      </c>
      <c r="AE17" s="113">
        <v>3.8212839808838349E-5</v>
      </c>
      <c r="AF17" s="113">
        <v>4.2461144429702511E-5</v>
      </c>
      <c r="AG17" s="113">
        <v>2.2520872108419675E-5</v>
      </c>
      <c r="AH17" s="113">
        <v>3.6453141050359297E-5</v>
      </c>
      <c r="AI17" s="113">
        <v>6.0680605288081441E-4</v>
      </c>
      <c r="AJ17" s="113">
        <v>2.3813504274572793E-5</v>
      </c>
      <c r="AK17" s="113">
        <v>1.6111586620838547E-5</v>
      </c>
      <c r="AL17" s="113">
        <v>2.1657415249670549E-5</v>
      </c>
      <c r="AM17" s="113"/>
      <c r="AN17" s="113">
        <v>1.0096069421622862</v>
      </c>
      <c r="AO17" s="113">
        <v>0.78581606703513818</v>
      </c>
      <c r="AP17" s="114">
        <f t="shared" si="0"/>
        <v>33</v>
      </c>
    </row>
    <row r="18" spans="1:42" s="68" customFormat="1" ht="15.6" customHeight="1" x14ac:dyDescent="0.2">
      <c r="A18" s="68" t="s">
        <v>375</v>
      </c>
      <c r="B18" s="113">
        <v>1.2834241274636557E-5</v>
      </c>
      <c r="C18" s="113">
        <v>1.4135905465481867E-5</v>
      </c>
      <c r="D18" s="113">
        <v>1.0186675737106374E-5</v>
      </c>
      <c r="E18" s="113">
        <v>9.5649724866103697E-6</v>
      </c>
      <c r="F18" s="113">
        <v>1.255434464427805E-5</v>
      </c>
      <c r="G18" s="113">
        <v>9.6245740808668266E-6</v>
      </c>
      <c r="H18" s="113">
        <v>1.6227795533220952E-5</v>
      </c>
      <c r="I18" s="113">
        <v>1.0886871918652244E-5</v>
      </c>
      <c r="J18" s="113">
        <v>1.2743161033481537E-5</v>
      </c>
      <c r="K18" s="113">
        <v>1.1048648267333254E-5</v>
      </c>
      <c r="L18" s="113">
        <v>4.3989971335844352E-6</v>
      </c>
      <c r="M18" s="113">
        <v>1.0855719642675346E-5</v>
      </c>
      <c r="N18" s="113">
        <v>1.4935440623849706E-4</v>
      </c>
      <c r="O18" s="113">
        <v>2.0956465919305558E-4</v>
      </c>
      <c r="P18" s="113">
        <v>1.0042490577208836</v>
      </c>
      <c r="Q18" s="113">
        <v>7.0556079368382948E-6</v>
      </c>
      <c r="R18" s="113">
        <v>1.6285599261842369E-5</v>
      </c>
      <c r="S18" s="113">
        <v>1.3193926451132267E-4</v>
      </c>
      <c r="T18" s="113">
        <v>2.512665531473467E-5</v>
      </c>
      <c r="U18" s="113">
        <v>1.9051677105863295E-5</v>
      </c>
      <c r="V18" s="113">
        <v>2.3480823407483075E-5</v>
      </c>
      <c r="W18" s="113">
        <v>2.3002548917932129E-5</v>
      </c>
      <c r="X18" s="113">
        <v>3.3957791262931127E-5</v>
      </c>
      <c r="Y18" s="113">
        <v>1.7086713637196932E-5</v>
      </c>
      <c r="Z18" s="113">
        <v>5.4374354700803591E-5</v>
      </c>
      <c r="AA18" s="113">
        <v>2.370118758420063E-5</v>
      </c>
      <c r="AB18" s="113">
        <v>4.5323899676877642E-6</v>
      </c>
      <c r="AC18" s="113">
        <v>2.7360756308599622E-5</v>
      </c>
      <c r="AD18" s="113">
        <v>3.1975034557968139E-5</v>
      </c>
      <c r="AE18" s="113">
        <v>1.720693902193135E-4</v>
      </c>
      <c r="AF18" s="113">
        <v>2.0889051992854415E-5</v>
      </c>
      <c r="AG18" s="113">
        <v>5.592277428702392E-4</v>
      </c>
      <c r="AH18" s="113">
        <v>2.0247020872422691E-5</v>
      </c>
      <c r="AI18" s="113">
        <v>2.1352898843948729E-4</v>
      </c>
      <c r="AJ18" s="113">
        <v>6.6530978817018027E-5</v>
      </c>
      <c r="AK18" s="113">
        <v>1.0759533607123777E-3</v>
      </c>
      <c r="AL18" s="113">
        <v>2.4944054975077385E-5</v>
      </c>
      <c r="AM18" s="113"/>
      <c r="AN18" s="113">
        <v>1.007335359686907</v>
      </c>
      <c r="AO18" s="113">
        <v>0.7840480066819423</v>
      </c>
      <c r="AP18" s="114">
        <f t="shared" si="0"/>
        <v>34</v>
      </c>
    </row>
    <row r="19" spans="1:42" s="68" customFormat="1" ht="15.6" customHeight="1" x14ac:dyDescent="0.2">
      <c r="A19" s="68" t="s">
        <v>376</v>
      </c>
      <c r="B19" s="113">
        <v>3.011564999323386E-5</v>
      </c>
      <c r="C19" s="113">
        <v>4.0684261756494794E-5</v>
      </c>
      <c r="D19" s="113">
        <v>2.3111645138210783E-5</v>
      </c>
      <c r="E19" s="113">
        <v>2.2004850881268081E-5</v>
      </c>
      <c r="F19" s="113">
        <v>3.0959437444390633E-5</v>
      </c>
      <c r="G19" s="113">
        <v>2.5652806586562838E-5</v>
      </c>
      <c r="H19" s="113">
        <v>4.3656935917391246E-5</v>
      </c>
      <c r="I19" s="113">
        <v>2.8309238891984776E-5</v>
      </c>
      <c r="J19" s="113">
        <v>3.5166422988486883E-5</v>
      </c>
      <c r="K19" s="113">
        <v>3.2036464546822162E-5</v>
      </c>
      <c r="L19" s="113">
        <v>1.7328334027160804E-5</v>
      </c>
      <c r="M19" s="113">
        <v>3.1164655468476603E-5</v>
      </c>
      <c r="N19" s="113">
        <v>6.0806548755709927E-4</v>
      </c>
      <c r="O19" s="113">
        <v>4.0514849931404023E-4</v>
      </c>
      <c r="P19" s="113">
        <v>4.9984287464559978E-3</v>
      </c>
      <c r="Q19" s="113">
        <v>1.0105175102231163</v>
      </c>
      <c r="R19" s="113">
        <v>9.0386018837415368E-3</v>
      </c>
      <c r="S19" s="113">
        <v>1.4767964289421136E-2</v>
      </c>
      <c r="T19" s="113">
        <v>1.1084904441888831E-3</v>
      </c>
      <c r="U19" s="113">
        <v>2.3385661563298847E-4</v>
      </c>
      <c r="V19" s="113">
        <v>6.4513737091368651E-5</v>
      </c>
      <c r="W19" s="113">
        <v>7.142371807832652E-5</v>
      </c>
      <c r="X19" s="113">
        <v>8.6406896211014037E-5</v>
      </c>
      <c r="Y19" s="113">
        <v>4.2056887278663111E-5</v>
      </c>
      <c r="Z19" s="113">
        <v>4.7572792363176772E-5</v>
      </c>
      <c r="AA19" s="113">
        <v>6.7793586045315866E-5</v>
      </c>
      <c r="AB19" s="113">
        <v>1.2976478332272565E-5</v>
      </c>
      <c r="AC19" s="113">
        <v>7.6948413092944721E-5</v>
      </c>
      <c r="AD19" s="113">
        <v>1.1256493929680019E-4</v>
      </c>
      <c r="AE19" s="113">
        <v>1.2509658935148222E-4</v>
      </c>
      <c r="AF19" s="113">
        <v>8.802417498777691E-5</v>
      </c>
      <c r="AG19" s="113">
        <v>3.2715788232095122E-5</v>
      </c>
      <c r="AH19" s="113">
        <v>5.329684806037478E-5</v>
      </c>
      <c r="AI19" s="113">
        <v>6.7684428865091427E-4</v>
      </c>
      <c r="AJ19" s="113">
        <v>3.2105721875543037E-5</v>
      </c>
      <c r="AK19" s="113">
        <v>1.4516104243266967E-3</v>
      </c>
      <c r="AL19" s="113">
        <v>3.462336030055071E-5</v>
      </c>
      <c r="AM19" s="113"/>
      <c r="AN19" s="113">
        <v>1.0451148315366443</v>
      </c>
      <c r="AO19" s="113">
        <v>0.81345322840124112</v>
      </c>
      <c r="AP19" s="114">
        <f t="shared" si="0"/>
        <v>25</v>
      </c>
    </row>
    <row r="20" spans="1:42" s="68" customFormat="1" ht="15.6" customHeight="1" x14ac:dyDescent="0.2">
      <c r="A20" s="68" t="s">
        <v>377</v>
      </c>
      <c r="B20" s="113">
        <v>5.8799667373689674E-5</v>
      </c>
      <c r="C20" s="113">
        <v>8.1912533615173991E-5</v>
      </c>
      <c r="D20" s="113">
        <v>2.8308941915137193E-5</v>
      </c>
      <c r="E20" s="113">
        <v>2.4897083304033965E-5</v>
      </c>
      <c r="F20" s="113">
        <v>4.2753424376364828E-5</v>
      </c>
      <c r="G20" s="113">
        <v>2.9839668706781117E-5</v>
      </c>
      <c r="H20" s="113">
        <v>5.7274734699654346E-5</v>
      </c>
      <c r="I20" s="113">
        <v>3.8489884733946956E-5</v>
      </c>
      <c r="J20" s="113">
        <v>4.3091198768512755E-5</v>
      </c>
      <c r="K20" s="113">
        <v>4.3030365950363999E-5</v>
      </c>
      <c r="L20" s="113">
        <v>1.6388081852228333E-5</v>
      </c>
      <c r="M20" s="113">
        <v>5.8139366954468175E-5</v>
      </c>
      <c r="N20" s="113">
        <v>1.6984280486622403E-3</v>
      </c>
      <c r="O20" s="113">
        <v>2.3053761762322172E-3</v>
      </c>
      <c r="P20" s="113">
        <v>1.8085882785265979E-3</v>
      </c>
      <c r="Q20" s="113">
        <v>6.2801273798738849E-4</v>
      </c>
      <c r="R20" s="113">
        <v>1.0054288177280846</v>
      </c>
      <c r="S20" s="113">
        <v>1.8760886935358728E-3</v>
      </c>
      <c r="T20" s="113">
        <v>3.6233086524198174E-3</v>
      </c>
      <c r="U20" s="113">
        <v>1.2127858551236178E-4</v>
      </c>
      <c r="V20" s="113">
        <v>6.7712422754080421E-4</v>
      </c>
      <c r="W20" s="113">
        <v>8.7859519991985045E-5</v>
      </c>
      <c r="X20" s="113">
        <v>1.4621377468138546E-4</v>
      </c>
      <c r="Y20" s="113">
        <v>4.3528924055025288E-5</v>
      </c>
      <c r="Z20" s="113">
        <v>6.6114751439530999E-5</v>
      </c>
      <c r="AA20" s="113">
        <v>6.5652744069018694E-5</v>
      </c>
      <c r="AB20" s="113">
        <v>2.3472980744375175E-5</v>
      </c>
      <c r="AC20" s="113">
        <v>9.5143763364917211E-5</v>
      </c>
      <c r="AD20" s="113">
        <v>9.9533371861660792E-5</v>
      </c>
      <c r="AE20" s="113">
        <v>1.986238433773244E-4</v>
      </c>
      <c r="AF20" s="113">
        <v>1.3795530251422004E-4</v>
      </c>
      <c r="AG20" s="113">
        <v>3.7425637504412881E-5</v>
      </c>
      <c r="AH20" s="113">
        <v>4.8406092342578642E-5</v>
      </c>
      <c r="AI20" s="113">
        <v>7.1439496545295839E-4</v>
      </c>
      <c r="AJ20" s="113">
        <v>4.5114780773462433E-5</v>
      </c>
      <c r="AK20" s="113">
        <v>3.0410912792002345E-5</v>
      </c>
      <c r="AL20" s="113">
        <v>7.3016309542296939E-5</v>
      </c>
      <c r="AM20" s="113"/>
      <c r="AN20" s="113">
        <v>1.0206028157552591</v>
      </c>
      <c r="AO20" s="113">
        <v>0.79437458003618744</v>
      </c>
      <c r="AP20" s="114">
        <f t="shared" si="0"/>
        <v>29</v>
      </c>
    </row>
    <row r="21" spans="1:42" s="68" customFormat="1" ht="15.6" customHeight="1" x14ac:dyDescent="0.2">
      <c r="A21" s="68" t="s">
        <v>378</v>
      </c>
      <c r="B21" s="113">
        <v>3.2149372732869645E-7</v>
      </c>
      <c r="C21" s="113">
        <v>4.2610200122767811E-7</v>
      </c>
      <c r="D21" s="113">
        <v>2.5969916176597899E-7</v>
      </c>
      <c r="E21" s="113">
        <v>2.4566284220316565E-7</v>
      </c>
      <c r="F21" s="113">
        <v>3.2894467622251058E-7</v>
      </c>
      <c r="G21" s="113">
        <v>3.5102872639302347E-7</v>
      </c>
      <c r="H21" s="113">
        <v>8.8908460873453252E-7</v>
      </c>
      <c r="I21" s="113">
        <v>2.9115528098411141E-7</v>
      </c>
      <c r="J21" s="113">
        <v>4.2774542399817631E-7</v>
      </c>
      <c r="K21" s="113">
        <v>3.6047676306946863E-7</v>
      </c>
      <c r="L21" s="113">
        <v>1.296302301631492E-7</v>
      </c>
      <c r="M21" s="113">
        <v>4.3975073459027039E-7</v>
      </c>
      <c r="N21" s="113">
        <v>7.541715480413737E-6</v>
      </c>
      <c r="O21" s="113">
        <v>9.2037489681852436E-7</v>
      </c>
      <c r="P21" s="113">
        <v>2.5370240026729138E-7</v>
      </c>
      <c r="Q21" s="113">
        <v>2.5151369693481978E-7</v>
      </c>
      <c r="R21" s="113">
        <v>3.3462973694003348E-7</v>
      </c>
      <c r="S21" s="113">
        <v>1.0001137399592388</v>
      </c>
      <c r="T21" s="113">
        <v>4.0531584776964707E-7</v>
      </c>
      <c r="U21" s="113">
        <v>2.9516520170719688E-7</v>
      </c>
      <c r="V21" s="113">
        <v>7.3572785079615187E-6</v>
      </c>
      <c r="W21" s="113">
        <v>6.9347269744382861E-7</v>
      </c>
      <c r="X21" s="113">
        <v>1.0004344508750513E-6</v>
      </c>
      <c r="Y21" s="113">
        <v>4.1677325334866458E-7</v>
      </c>
      <c r="Z21" s="113">
        <v>1.043318129092197E-6</v>
      </c>
      <c r="AA21" s="113">
        <v>8.2218781295219398E-7</v>
      </c>
      <c r="AB21" s="113">
        <v>3.2731928176281387E-7</v>
      </c>
      <c r="AC21" s="113">
        <v>9.114647596644796E-7</v>
      </c>
      <c r="AD21" s="113">
        <v>1.063639817597399E-6</v>
      </c>
      <c r="AE21" s="113">
        <v>5.943539412379238E-6</v>
      </c>
      <c r="AF21" s="113">
        <v>6.5261086346626742E-7</v>
      </c>
      <c r="AG21" s="113">
        <v>2.9620337667167959E-7</v>
      </c>
      <c r="AH21" s="113">
        <v>5.4069883022986267E-7</v>
      </c>
      <c r="AI21" s="113">
        <v>4.6799875235738282E-6</v>
      </c>
      <c r="AJ21" s="113">
        <v>6.134925919113984E-7</v>
      </c>
      <c r="AK21" s="113">
        <v>2.7332067296562642E-7</v>
      </c>
      <c r="AL21" s="113">
        <v>8.9739626361128554E-7</v>
      </c>
      <c r="AM21" s="113"/>
      <c r="AN21" s="113">
        <v>1.0001557462889215</v>
      </c>
      <c r="AO21" s="113">
        <v>0.77845983634789673</v>
      </c>
      <c r="AP21" s="114">
        <f t="shared" si="0"/>
        <v>37</v>
      </c>
    </row>
    <row r="22" spans="1:42" s="68" customFormat="1" ht="15.6" customHeight="1" x14ac:dyDescent="0.2">
      <c r="A22" s="68" t="s">
        <v>379</v>
      </c>
      <c r="B22" s="113">
        <v>3.0767142802672493E-4</v>
      </c>
      <c r="C22" s="113">
        <v>1.0797301368340036E-4</v>
      </c>
      <c r="D22" s="113">
        <v>7.5353731060795229E-5</v>
      </c>
      <c r="E22" s="113">
        <v>4.1057106237172695E-5</v>
      </c>
      <c r="F22" s="113">
        <v>6.0525899507261083E-5</v>
      </c>
      <c r="G22" s="113">
        <v>4.9415030756552721E-5</v>
      </c>
      <c r="H22" s="113">
        <v>9.823623863604956E-5</v>
      </c>
      <c r="I22" s="113">
        <v>5.5365550491213299E-5</v>
      </c>
      <c r="J22" s="113">
        <v>7.4725078193845483E-5</v>
      </c>
      <c r="K22" s="113">
        <v>6.3925800285211576E-5</v>
      </c>
      <c r="L22" s="113">
        <v>2.3389000313605766E-5</v>
      </c>
      <c r="M22" s="113">
        <v>4.8582342388080558E-5</v>
      </c>
      <c r="N22" s="113">
        <v>5.6521552447227961E-5</v>
      </c>
      <c r="O22" s="113">
        <v>4.2053366494122145E-5</v>
      </c>
      <c r="P22" s="113">
        <v>3.9079820830603781E-5</v>
      </c>
      <c r="Q22" s="113">
        <v>3.5175207512202498E-5</v>
      </c>
      <c r="R22" s="113">
        <v>4.6437238467357314E-5</v>
      </c>
      <c r="S22" s="113">
        <v>5.0253196592797937E-5</v>
      </c>
      <c r="T22" s="113">
        <v>1.0141820153589811</v>
      </c>
      <c r="U22" s="113">
        <v>5.4636050540890256E-5</v>
      </c>
      <c r="V22" s="113">
        <v>9.8876983698726459E-5</v>
      </c>
      <c r="W22" s="113">
        <v>1.3933403438328937E-4</v>
      </c>
      <c r="X22" s="113">
        <v>1.612389298025336E-4</v>
      </c>
      <c r="Y22" s="113">
        <v>8.0312210769885512E-5</v>
      </c>
      <c r="Z22" s="113">
        <v>8.6647236551020456E-5</v>
      </c>
      <c r="AA22" s="113">
        <v>1.1681333961020184E-4</v>
      </c>
      <c r="AB22" s="113">
        <v>2.3500138839865486E-5</v>
      </c>
      <c r="AC22" s="113">
        <v>2.7441791850887692E-4</v>
      </c>
      <c r="AD22" s="113">
        <v>1.4665385162602554E-4</v>
      </c>
      <c r="AE22" s="113">
        <v>3.5930158881626785E-4</v>
      </c>
      <c r="AF22" s="113">
        <v>1.0279952872381265E-4</v>
      </c>
      <c r="AG22" s="113">
        <v>5.1818968124004491E-5</v>
      </c>
      <c r="AH22" s="113">
        <v>8.4997747913242094E-5</v>
      </c>
      <c r="AI22" s="113">
        <v>1.3325709606031326E-3</v>
      </c>
      <c r="AJ22" s="113">
        <v>6.2935691664915073E-5</v>
      </c>
      <c r="AK22" s="113">
        <v>3.8408787109304399E-5</v>
      </c>
      <c r="AL22" s="113">
        <v>8.1178993660862401E-5</v>
      </c>
      <c r="AM22" s="113"/>
      <c r="AN22" s="113">
        <v>1.0187541989218516</v>
      </c>
      <c r="AO22" s="113">
        <v>0.79293573017410934</v>
      </c>
      <c r="AP22" s="114">
        <f t="shared" si="0"/>
        <v>31</v>
      </c>
    </row>
    <row r="23" spans="1:42" s="68" customFormat="1" ht="15.6" customHeight="1" x14ac:dyDescent="0.2">
      <c r="A23" s="68" t="s">
        <v>380</v>
      </c>
      <c r="B23" s="113">
        <v>1.5199336782139665E-3</v>
      </c>
      <c r="C23" s="113">
        <v>2.6198997588014654E-3</v>
      </c>
      <c r="D23" s="113">
        <v>3.2613351594343891E-3</v>
      </c>
      <c r="E23" s="113">
        <v>4.3515197886435939E-3</v>
      </c>
      <c r="F23" s="113">
        <v>6.7025759320315462E-3</v>
      </c>
      <c r="G23" s="113">
        <v>2.4191814254099701E-3</v>
      </c>
      <c r="H23" s="113">
        <v>1.8260279527051546E-3</v>
      </c>
      <c r="I23" s="113">
        <v>3.6015329126981941E-3</v>
      </c>
      <c r="J23" s="113">
        <v>3.0502123133161821E-3</v>
      </c>
      <c r="K23" s="113">
        <v>2.9709138664579366E-3</v>
      </c>
      <c r="L23" s="113">
        <v>1.7617681691073247E-2</v>
      </c>
      <c r="M23" s="113">
        <v>1.013515534332391E-3</v>
      </c>
      <c r="N23" s="113">
        <v>1.0319050805120164E-3</v>
      </c>
      <c r="O23" s="113">
        <v>1.4269045744522426E-3</v>
      </c>
      <c r="P23" s="113">
        <v>2.5513917717288159E-3</v>
      </c>
      <c r="Q23" s="113">
        <v>8.795105209398851E-4</v>
      </c>
      <c r="R23" s="113">
        <v>1.1841337117777272E-3</v>
      </c>
      <c r="S23" s="113">
        <v>3.9872398249939179E-3</v>
      </c>
      <c r="T23" s="113">
        <v>9.0140506230258744E-4</v>
      </c>
      <c r="U23" s="113">
        <v>1.014110452402901</v>
      </c>
      <c r="V23" s="113">
        <v>2.1839025430942629E-3</v>
      </c>
      <c r="W23" s="113">
        <v>2.879781186281571E-3</v>
      </c>
      <c r="X23" s="113">
        <v>3.1341996309835942E-3</v>
      </c>
      <c r="Y23" s="113">
        <v>3.6573272403927653E-3</v>
      </c>
      <c r="Z23" s="113">
        <v>3.5016435618164094E-3</v>
      </c>
      <c r="AA23" s="113">
        <v>8.0848097121314407E-3</v>
      </c>
      <c r="AB23" s="113">
        <v>6.5793172744235944E-4</v>
      </c>
      <c r="AC23" s="113">
        <v>1.7210991827288488E-3</v>
      </c>
      <c r="AD23" s="113">
        <v>9.1275241583849386E-3</v>
      </c>
      <c r="AE23" s="113">
        <v>3.9439557542249558E-3</v>
      </c>
      <c r="AF23" s="113">
        <v>7.6566381521346941E-3</v>
      </c>
      <c r="AG23" s="113">
        <v>2.220656271541388E-3</v>
      </c>
      <c r="AH23" s="113">
        <v>1.8863055943434071E-2</v>
      </c>
      <c r="AI23" s="113">
        <v>3.8170965363679941E-3</v>
      </c>
      <c r="AJ23" s="113">
        <v>3.5292922559918621E-3</v>
      </c>
      <c r="AK23" s="113">
        <v>6.0886864513396782E-2</v>
      </c>
      <c r="AL23" s="113">
        <v>1.4905644659800013E-3</v>
      </c>
      <c r="AM23" s="113"/>
      <c r="AN23" s="113">
        <v>1.2143836157990546</v>
      </c>
      <c r="AO23" s="113">
        <v>0.94520165916780141</v>
      </c>
      <c r="AP23" s="114">
        <f t="shared" si="0"/>
        <v>11</v>
      </c>
    </row>
    <row r="24" spans="1:42" s="68" customFormat="1" ht="15.6" customHeight="1" x14ac:dyDescent="0.2">
      <c r="A24" s="68" t="s">
        <v>381</v>
      </c>
      <c r="B24" s="113">
        <v>5.1054778845482495E-3</v>
      </c>
      <c r="C24" s="113">
        <v>6.9559881337906103E-3</v>
      </c>
      <c r="D24" s="113">
        <v>2.6882786406531877E-3</v>
      </c>
      <c r="E24" s="113">
        <v>5.5286818839538907E-3</v>
      </c>
      <c r="F24" s="113">
        <v>6.7930450792816283E-3</v>
      </c>
      <c r="G24" s="113">
        <v>5.720448038828695E-3</v>
      </c>
      <c r="H24" s="113">
        <v>1.6981440230449629E-2</v>
      </c>
      <c r="I24" s="113">
        <v>7.6349798064622096E-3</v>
      </c>
      <c r="J24" s="113">
        <v>8.0291912628300752E-3</v>
      </c>
      <c r="K24" s="113">
        <v>1.5457830474324384E-2</v>
      </c>
      <c r="L24" s="113">
        <v>4.3018583835094703E-3</v>
      </c>
      <c r="M24" s="113">
        <v>7.1423685339130037E-3</v>
      </c>
      <c r="N24" s="113">
        <v>3.472036905193601E-3</v>
      </c>
      <c r="O24" s="113">
        <v>3.3782785970186201E-3</v>
      </c>
      <c r="P24" s="113">
        <v>2.4572525431469411E-3</v>
      </c>
      <c r="Q24" s="113">
        <v>5.295584048924446E-3</v>
      </c>
      <c r="R24" s="113">
        <v>4.276523629712938E-3</v>
      </c>
      <c r="S24" s="113">
        <v>4.3040307920995981E-3</v>
      </c>
      <c r="T24" s="113">
        <v>1.5502577275505328E-3</v>
      </c>
      <c r="U24" s="113">
        <v>3.5524936116617112E-3</v>
      </c>
      <c r="V24" s="113">
        <v>1.0023213776182778</v>
      </c>
      <c r="W24" s="113">
        <v>2.1158238959779866E-2</v>
      </c>
      <c r="X24" s="113">
        <v>5.3106777957627409E-2</v>
      </c>
      <c r="Y24" s="113">
        <v>5.9505859602694148E-3</v>
      </c>
      <c r="Z24" s="113">
        <v>6.1368994431511359E-3</v>
      </c>
      <c r="AA24" s="113">
        <v>5.3748488242436609E-3</v>
      </c>
      <c r="AB24" s="113">
        <v>1.5237480172258599E-2</v>
      </c>
      <c r="AC24" s="113">
        <v>1.1789282882203806E-2</v>
      </c>
      <c r="AD24" s="113">
        <v>9.2963209229794796E-3</v>
      </c>
      <c r="AE24" s="113">
        <v>9.7973805697939599E-3</v>
      </c>
      <c r="AF24" s="113">
        <v>8.2277849947656745E-3</v>
      </c>
      <c r="AG24" s="113">
        <v>4.5687835883517639E-3</v>
      </c>
      <c r="AH24" s="113">
        <v>3.6327904990968822E-3</v>
      </c>
      <c r="AI24" s="113">
        <v>2.8609966565064982E-3</v>
      </c>
      <c r="AJ24" s="113">
        <v>5.6044396146270447E-3</v>
      </c>
      <c r="AK24" s="113">
        <v>2.6094311664026887E-3</v>
      </c>
      <c r="AL24" s="113">
        <v>1.706937014097935E-2</v>
      </c>
      <c r="AM24" s="113"/>
      <c r="AN24" s="113">
        <v>1.3053688361791684</v>
      </c>
      <c r="AO24" s="113">
        <v>1.0160189694017216</v>
      </c>
      <c r="AP24" s="114">
        <f t="shared" si="0"/>
        <v>8</v>
      </c>
    </row>
    <row r="25" spans="1:42" s="68" customFormat="1" ht="15.6" customHeight="1" x14ac:dyDescent="0.2">
      <c r="A25" s="68" t="s">
        <v>382</v>
      </c>
      <c r="B25" s="113">
        <v>1.0009543365678096E-2</v>
      </c>
      <c r="C25" s="113">
        <v>2.119442959986155E-2</v>
      </c>
      <c r="D25" s="113">
        <v>1.5646475144107708E-2</v>
      </c>
      <c r="E25" s="113">
        <v>3.9879520677996973E-2</v>
      </c>
      <c r="F25" s="113">
        <v>1.8799300550820755E-2</v>
      </c>
      <c r="G25" s="113">
        <v>2.0707134037201754E-2</v>
      </c>
      <c r="H25" s="113">
        <v>2.0074217100343145E-2</v>
      </c>
      <c r="I25" s="113">
        <v>4.0242421100393125E-2</v>
      </c>
      <c r="J25" s="113">
        <v>3.1784086961973705E-2</v>
      </c>
      <c r="K25" s="113">
        <v>9.5073142064743071E-2</v>
      </c>
      <c r="L25" s="113">
        <v>3.0204459053754493E-2</v>
      </c>
      <c r="M25" s="113">
        <v>1.3697867707667191E-2</v>
      </c>
      <c r="N25" s="113">
        <v>7.0474629658088556E-3</v>
      </c>
      <c r="O25" s="113">
        <v>1.0925286798989331E-2</v>
      </c>
      <c r="P25" s="113">
        <v>1.176739652200152E-2</v>
      </c>
      <c r="Q25" s="113">
        <v>2.3145699231111712E-2</v>
      </c>
      <c r="R25" s="113">
        <v>1.4481630174330493E-2</v>
      </c>
      <c r="S25" s="113">
        <v>7.0888265770948592E-3</v>
      </c>
      <c r="T25" s="113">
        <v>1.1642807875830347E-2</v>
      </c>
      <c r="U25" s="113">
        <v>1.861795828758157E-2</v>
      </c>
      <c r="V25" s="113">
        <v>5.0607483631934938E-3</v>
      </c>
      <c r="W25" s="113">
        <v>1.0878812198095791</v>
      </c>
      <c r="X25" s="113">
        <v>4.9745206107157998E-2</v>
      </c>
      <c r="Y25" s="113">
        <v>5.6316292591463188E-2</v>
      </c>
      <c r="Z25" s="113">
        <v>2.2852341977876563E-2</v>
      </c>
      <c r="AA25" s="113">
        <v>6.0678807220385751E-3</v>
      </c>
      <c r="AB25" s="113">
        <v>3.1696374404205346E-3</v>
      </c>
      <c r="AC25" s="113">
        <v>8.0156630190620966E-3</v>
      </c>
      <c r="AD25" s="113">
        <v>8.4125870481009061E-3</v>
      </c>
      <c r="AE25" s="113">
        <v>1.0938269777826212E-2</v>
      </c>
      <c r="AF25" s="113">
        <v>1.477576633250105E-2</v>
      </c>
      <c r="AG25" s="113">
        <v>1.2033763648889303E-2</v>
      </c>
      <c r="AH25" s="113">
        <v>5.7612240861889272E-3</v>
      </c>
      <c r="AI25" s="113">
        <v>5.6427219678263276E-3</v>
      </c>
      <c r="AJ25" s="113">
        <v>2.898322372748403E-2</v>
      </c>
      <c r="AK25" s="113">
        <v>7.7065140965843371E-3</v>
      </c>
      <c r="AL25" s="113">
        <v>5.0126195341510978E-3</v>
      </c>
      <c r="AM25" s="113"/>
      <c r="AN25" s="113">
        <v>1.8004053460476337</v>
      </c>
      <c r="AO25" s="113">
        <v>1.4013249998758157</v>
      </c>
      <c r="AP25" s="114">
        <f t="shared" si="0"/>
        <v>4</v>
      </c>
    </row>
    <row r="26" spans="1:42" s="68" customFormat="1" ht="15.6" customHeight="1" x14ac:dyDescent="0.2">
      <c r="A26" s="68" t="s">
        <v>131</v>
      </c>
      <c r="B26" s="113">
        <v>8.4740109436261366E-4</v>
      </c>
      <c r="C26" s="113">
        <v>2.5813608312665851E-3</v>
      </c>
      <c r="D26" s="113">
        <v>2.0454481956600308E-3</v>
      </c>
      <c r="E26" s="113">
        <v>2.9609594605398467E-3</v>
      </c>
      <c r="F26" s="113">
        <v>2.3264228433429674E-3</v>
      </c>
      <c r="G26" s="113">
        <v>2.9223980964789616E-3</v>
      </c>
      <c r="H26" s="113">
        <v>1.993357282930056E-3</v>
      </c>
      <c r="I26" s="113">
        <v>1.1907192121320229E-3</v>
      </c>
      <c r="J26" s="113">
        <v>1.5760874199694647E-3</v>
      </c>
      <c r="K26" s="113">
        <v>1.4929753640949795E-3</v>
      </c>
      <c r="L26" s="113">
        <v>7.829678086166582E-4</v>
      </c>
      <c r="M26" s="113">
        <v>1.0527514140915239E-3</v>
      </c>
      <c r="N26" s="113">
        <v>9.2805982044253548E-4</v>
      </c>
      <c r="O26" s="113">
        <v>8.4172864879758947E-4</v>
      </c>
      <c r="P26" s="113">
        <v>6.2997663070691603E-4</v>
      </c>
      <c r="Q26" s="113">
        <v>9.7271284910468742E-4</v>
      </c>
      <c r="R26" s="113">
        <v>8.7854703045044601E-4</v>
      </c>
      <c r="S26" s="113">
        <v>1.0454607049647513E-3</v>
      </c>
      <c r="T26" s="113">
        <v>4.796295814797731E-4</v>
      </c>
      <c r="U26" s="113">
        <v>1.1144763100687071E-3</v>
      </c>
      <c r="V26" s="113">
        <v>1.4412247004305905E-3</v>
      </c>
      <c r="W26" s="113">
        <v>1.316671473611376E-3</v>
      </c>
      <c r="X26" s="113">
        <v>1.0779503633166894</v>
      </c>
      <c r="Y26" s="113">
        <v>9.6963197773337929E-3</v>
      </c>
      <c r="Z26" s="113">
        <v>3.3966603151070712E-3</v>
      </c>
      <c r="AA26" s="113">
        <v>1.8285457957095727E-3</v>
      </c>
      <c r="AB26" s="113">
        <v>5.6953222496618455E-4</v>
      </c>
      <c r="AC26" s="113">
        <v>5.5520588255399701E-3</v>
      </c>
      <c r="AD26" s="113">
        <v>3.7298661171545032E-3</v>
      </c>
      <c r="AE26" s="113">
        <v>4.4768797616016615E-3</v>
      </c>
      <c r="AF26" s="113">
        <v>9.7095860806814972E-3</v>
      </c>
      <c r="AG26" s="113">
        <v>5.6020411501069844E-3</v>
      </c>
      <c r="AH26" s="113">
        <v>2.8139142115073397E-3</v>
      </c>
      <c r="AI26" s="113">
        <v>1.1829073762054387E-3</v>
      </c>
      <c r="AJ26" s="113">
        <v>1.0032682609248821E-2</v>
      </c>
      <c r="AK26" s="113">
        <v>1.1718153944680662E-3</v>
      </c>
      <c r="AL26" s="113">
        <v>1.8588853178601275E-3</v>
      </c>
      <c r="AM26" s="113"/>
      <c r="AN26" s="113">
        <v>1.1709933950477234</v>
      </c>
      <c r="AO26" s="113">
        <v>0.91142937493055931</v>
      </c>
      <c r="AP26" s="114">
        <f t="shared" si="0"/>
        <v>12</v>
      </c>
    </row>
    <row r="27" spans="1:42" s="68" customFormat="1" ht="15.6" customHeight="1" x14ac:dyDescent="0.2">
      <c r="A27" s="68" t="s">
        <v>134</v>
      </c>
      <c r="B27" s="113">
        <v>8.0221920950040862E-4</v>
      </c>
      <c r="C27" s="113">
        <v>2.7250888970161025E-3</v>
      </c>
      <c r="D27" s="113">
        <v>1.5754078717612478E-3</v>
      </c>
      <c r="E27" s="113">
        <v>1.6653548820838432E-3</v>
      </c>
      <c r="F27" s="113">
        <v>1.42652774111662E-3</v>
      </c>
      <c r="G27" s="113">
        <v>2.242779633897767E-3</v>
      </c>
      <c r="H27" s="113">
        <v>1.5835411919761812E-3</v>
      </c>
      <c r="I27" s="113">
        <v>1.3984430163445965E-3</v>
      </c>
      <c r="J27" s="113">
        <v>3.7376133440875131E-3</v>
      </c>
      <c r="K27" s="113">
        <v>2.8280890629644633E-3</v>
      </c>
      <c r="L27" s="113">
        <v>1.0509557947480279E-3</v>
      </c>
      <c r="M27" s="113">
        <v>8.197734705852242E-4</v>
      </c>
      <c r="N27" s="113">
        <v>7.3174965284151117E-4</v>
      </c>
      <c r="O27" s="113">
        <v>5.6602980139395609E-4</v>
      </c>
      <c r="P27" s="113">
        <v>6.8958224338815501E-4</v>
      </c>
      <c r="Q27" s="113">
        <v>1.2556686276281421E-3</v>
      </c>
      <c r="R27" s="113">
        <v>2.2038078920328082E-3</v>
      </c>
      <c r="S27" s="113">
        <v>7.0950041410976282E-4</v>
      </c>
      <c r="T27" s="113">
        <v>5.1618972944008463E-4</v>
      </c>
      <c r="U27" s="113">
        <v>1.1635913110678211E-3</v>
      </c>
      <c r="V27" s="113">
        <v>3.488060396109877E-3</v>
      </c>
      <c r="W27" s="113">
        <v>2.845841951679226E-2</v>
      </c>
      <c r="X27" s="113">
        <v>3.8645879070776023E-3</v>
      </c>
      <c r="Y27" s="113">
        <v>1.0020560132520457</v>
      </c>
      <c r="Z27" s="113">
        <v>2.1862776000444377E-3</v>
      </c>
      <c r="AA27" s="113">
        <v>3.9145245046132895E-3</v>
      </c>
      <c r="AB27" s="113">
        <v>4.4556374723365278E-4</v>
      </c>
      <c r="AC27" s="113">
        <v>4.0591546481483212E-3</v>
      </c>
      <c r="AD27" s="113">
        <v>6.8112949626992544E-3</v>
      </c>
      <c r="AE27" s="113">
        <v>2.0887315699203435E-2</v>
      </c>
      <c r="AF27" s="113">
        <v>6.0332889518850659E-3</v>
      </c>
      <c r="AG27" s="113">
        <v>4.137411469362519E-3</v>
      </c>
      <c r="AH27" s="113">
        <v>9.410611043083562E-4</v>
      </c>
      <c r="AI27" s="113">
        <v>1.7563736870008595E-3</v>
      </c>
      <c r="AJ27" s="113">
        <v>1.6583930004964834E-2</v>
      </c>
      <c r="AK27" s="113">
        <v>8.1064465825635135E-4</v>
      </c>
      <c r="AL27" s="113">
        <v>1.0880654413984128E-2</v>
      </c>
      <c r="AM27" s="113"/>
      <c r="AN27" s="113">
        <v>1.1470064903117141</v>
      </c>
      <c r="AO27" s="113">
        <v>0.8927594407682331</v>
      </c>
      <c r="AP27" s="114">
        <f t="shared" si="0"/>
        <v>16</v>
      </c>
    </row>
    <row r="28" spans="1:42" s="68" customFormat="1" ht="15.6" customHeight="1" x14ac:dyDescent="0.2">
      <c r="A28" s="68" t="s">
        <v>383</v>
      </c>
      <c r="B28" s="113">
        <v>4.0958802439584746E-2</v>
      </c>
      <c r="C28" s="113">
        <v>1.6705519634329945E-2</v>
      </c>
      <c r="D28" s="113">
        <v>5.8410284253231123E-2</v>
      </c>
      <c r="E28" s="113">
        <v>4.9885124978330392E-2</v>
      </c>
      <c r="F28" s="113">
        <v>6.0457652252940676E-2</v>
      </c>
      <c r="G28" s="113">
        <v>3.2635698490971261E-2</v>
      </c>
      <c r="H28" s="113">
        <v>3.8448237202288897E-2</v>
      </c>
      <c r="I28" s="113">
        <v>5.0141455496084057E-2</v>
      </c>
      <c r="J28" s="113">
        <v>2.4669257210179561E-2</v>
      </c>
      <c r="K28" s="113">
        <v>1.9030948101647821E-2</v>
      </c>
      <c r="L28" s="113">
        <v>1.6393726893378324E-2</v>
      </c>
      <c r="M28" s="113">
        <v>2.6807926159115928E-2</v>
      </c>
      <c r="N28" s="113">
        <v>3.0444491198263604E-2</v>
      </c>
      <c r="O28" s="113">
        <v>2.48672404233065E-2</v>
      </c>
      <c r="P28" s="113">
        <v>3.6541836663749251E-2</v>
      </c>
      <c r="Q28" s="113">
        <v>2.0983512854737294E-2</v>
      </c>
      <c r="R28" s="113">
        <v>3.8583948332894857E-2</v>
      </c>
      <c r="S28" s="113">
        <v>4.155955694585494E-2</v>
      </c>
      <c r="T28" s="113">
        <v>3.452423505210056E-2</v>
      </c>
      <c r="U28" s="113">
        <v>4.4800278224576204E-2</v>
      </c>
      <c r="V28" s="113">
        <v>3.3190573868882266E-2</v>
      </c>
      <c r="W28" s="113">
        <v>5.7488646661291642E-3</v>
      </c>
      <c r="X28" s="113">
        <v>2.0819350892414542E-2</v>
      </c>
      <c r="Y28" s="113">
        <v>1.7200467283787546E-2</v>
      </c>
      <c r="Z28" s="113">
        <v>1.0103961003119597</v>
      </c>
      <c r="AA28" s="113">
        <v>8.1089860523473369E-3</v>
      </c>
      <c r="AB28" s="113">
        <v>2.1974034395976115E-3</v>
      </c>
      <c r="AC28" s="113">
        <v>2.718230110237687E-2</v>
      </c>
      <c r="AD28" s="113">
        <v>1.1132779734506644E-2</v>
      </c>
      <c r="AE28" s="113">
        <v>9.9549498067645296E-3</v>
      </c>
      <c r="AF28" s="113">
        <v>1.536072467814081E-2</v>
      </c>
      <c r="AG28" s="113">
        <v>3.2185044630965623E-2</v>
      </c>
      <c r="AH28" s="113">
        <v>3.0241484409817363E-2</v>
      </c>
      <c r="AI28" s="113">
        <v>1.8341712750804977E-2</v>
      </c>
      <c r="AJ28" s="113">
        <v>5.0378752887059897E-2</v>
      </c>
      <c r="AK28" s="113">
        <v>0.17665875198774361</v>
      </c>
      <c r="AL28" s="113">
        <v>6.9071762428241038E-3</v>
      </c>
      <c r="AM28" s="113"/>
      <c r="AN28" s="113">
        <v>2.1828551575536883</v>
      </c>
      <c r="AO28" s="113">
        <v>1.6990004557045546</v>
      </c>
      <c r="AP28" s="114">
        <f t="shared" si="0"/>
        <v>3</v>
      </c>
    </row>
    <row r="29" spans="1:42" s="68" customFormat="1" ht="15.6" customHeight="1" x14ac:dyDescent="0.2">
      <c r="A29" s="68" t="s">
        <v>384</v>
      </c>
      <c r="B29" s="113">
        <v>1.176207739342577E-2</v>
      </c>
      <c r="C29" s="113">
        <v>5.8827341698592453E-2</v>
      </c>
      <c r="D29" s="113">
        <v>9.0791783474935498E-3</v>
      </c>
      <c r="E29" s="113">
        <v>2.453052277067469E-2</v>
      </c>
      <c r="F29" s="113">
        <v>1.5488097362662556E-2</v>
      </c>
      <c r="G29" s="113">
        <v>1.0273830131705552E-2</v>
      </c>
      <c r="H29" s="113">
        <v>1.0989756459162935E-2</v>
      </c>
      <c r="I29" s="113">
        <v>8.8323458486187535E-3</v>
      </c>
      <c r="J29" s="113">
        <v>1.5190002145067468E-2</v>
      </c>
      <c r="K29" s="113">
        <v>1.0898769190756845E-2</v>
      </c>
      <c r="L29" s="113">
        <v>7.1378512767738952E-3</v>
      </c>
      <c r="M29" s="113">
        <v>1.5109176673656702E-2</v>
      </c>
      <c r="N29" s="113">
        <v>9.2353394661558001E-3</v>
      </c>
      <c r="O29" s="113">
        <v>8.6086524451520607E-3</v>
      </c>
      <c r="P29" s="113">
        <v>1.077101155506434E-2</v>
      </c>
      <c r="Q29" s="113">
        <v>7.1551024663565827E-3</v>
      </c>
      <c r="R29" s="113">
        <v>1.4245087763960098E-2</v>
      </c>
      <c r="S29" s="113">
        <v>1.1587537405094774E-2</v>
      </c>
      <c r="T29" s="113">
        <v>5.7656205760597719E-3</v>
      </c>
      <c r="U29" s="113">
        <v>2.8816285804706795E-2</v>
      </c>
      <c r="V29" s="113">
        <v>1.5610138766767581E-2</v>
      </c>
      <c r="W29" s="113">
        <v>3.5734458415972718E-2</v>
      </c>
      <c r="X29" s="113">
        <v>2.4644074962029111E-2</v>
      </c>
      <c r="Y29" s="113">
        <v>3.6538493111866223E-2</v>
      </c>
      <c r="Z29" s="113">
        <v>2.2864656253975598E-2</v>
      </c>
      <c r="AA29" s="113">
        <v>1.0761323923188477</v>
      </c>
      <c r="AB29" s="113">
        <v>7.0693472565063351E-2</v>
      </c>
      <c r="AC29" s="113">
        <v>2.9362932557273482E-2</v>
      </c>
      <c r="AD29" s="113">
        <v>1.2763733865962872E-2</v>
      </c>
      <c r="AE29" s="113">
        <v>1.8919520616854632E-2</v>
      </c>
      <c r="AF29" s="113">
        <v>1.2009431938264127E-2</v>
      </c>
      <c r="AG29" s="113">
        <v>1.1369349754302762E-2</v>
      </c>
      <c r="AH29" s="113">
        <v>2.7516680237519429E-2</v>
      </c>
      <c r="AI29" s="113">
        <v>1.55621198997656E-2</v>
      </c>
      <c r="AJ29" s="113">
        <v>1.9592085317152078E-2</v>
      </c>
      <c r="AK29" s="113">
        <v>8.7635028930936505E-3</v>
      </c>
      <c r="AL29" s="113">
        <v>3.7059534380118664E-2</v>
      </c>
      <c r="AM29" s="113"/>
      <c r="AN29" s="113">
        <v>1.7694401646359714</v>
      </c>
      <c r="AO29" s="113">
        <v>1.3772236035246497</v>
      </c>
      <c r="AP29" s="114">
        <f t="shared" si="0"/>
        <v>5</v>
      </c>
    </row>
    <row r="30" spans="1:42" s="68" customFormat="1" ht="15.6" customHeight="1" x14ac:dyDescent="0.2">
      <c r="A30" s="68" t="s">
        <v>385</v>
      </c>
      <c r="B30" s="113">
        <v>4.9411998176999072E-3</v>
      </c>
      <c r="C30" s="113">
        <v>1.5357204232588306E-2</v>
      </c>
      <c r="D30" s="113">
        <v>7.6734492893395364E-3</v>
      </c>
      <c r="E30" s="113">
        <v>8.0533741477310933E-3</v>
      </c>
      <c r="F30" s="113">
        <v>9.1568692169198447E-3</v>
      </c>
      <c r="G30" s="113">
        <v>6.4080233699256436E-3</v>
      </c>
      <c r="H30" s="113">
        <v>1.1088313267044873E-2</v>
      </c>
      <c r="I30" s="113">
        <v>8.8558539575961485E-3</v>
      </c>
      <c r="J30" s="113">
        <v>9.6162468981760736E-3</v>
      </c>
      <c r="K30" s="113">
        <v>5.2065450166629348E-3</v>
      </c>
      <c r="L30" s="113">
        <v>3.2311572251951066E-3</v>
      </c>
      <c r="M30" s="113">
        <v>9.8811706192973737E-3</v>
      </c>
      <c r="N30" s="113">
        <v>8.0763133598885338E-3</v>
      </c>
      <c r="O30" s="113">
        <v>5.4106604158995269E-3</v>
      </c>
      <c r="P30" s="113">
        <v>5.2816815167871425E-3</v>
      </c>
      <c r="Q30" s="113">
        <v>3.5644977522104157E-3</v>
      </c>
      <c r="R30" s="113">
        <v>6.2908244097704315E-3</v>
      </c>
      <c r="S30" s="113">
        <v>9.5964372151044804E-3</v>
      </c>
      <c r="T30" s="113">
        <v>2.8574099749121428E-3</v>
      </c>
      <c r="U30" s="113">
        <v>7.8102676724481207E-3</v>
      </c>
      <c r="V30" s="113">
        <v>8.6715092950271147E-3</v>
      </c>
      <c r="W30" s="113">
        <v>1.3261420345110391E-2</v>
      </c>
      <c r="X30" s="113">
        <v>6.5748015333051239E-3</v>
      </c>
      <c r="Y30" s="113">
        <v>6.7698571806065217E-3</v>
      </c>
      <c r="Z30" s="113">
        <v>3.9990125715901381E-2</v>
      </c>
      <c r="AA30" s="113">
        <v>2.2467410283736475E-2</v>
      </c>
      <c r="AB30" s="113">
        <v>1.0372459239704062</v>
      </c>
      <c r="AC30" s="113">
        <v>3.042058021854574E-2</v>
      </c>
      <c r="AD30" s="113">
        <v>2.764490341759181E-2</v>
      </c>
      <c r="AE30" s="113">
        <v>6.6441713199612016E-3</v>
      </c>
      <c r="AF30" s="113">
        <v>9.9545429993390666E-3</v>
      </c>
      <c r="AG30" s="113">
        <v>2.1319198223754037E-2</v>
      </c>
      <c r="AH30" s="113">
        <v>2.2388986655532125E-2</v>
      </c>
      <c r="AI30" s="113">
        <v>1.4827184998295417E-2</v>
      </c>
      <c r="AJ30" s="113">
        <v>3.9872131238435374E-2</v>
      </c>
      <c r="AK30" s="113">
        <v>9.6378090982176222E-3</v>
      </c>
      <c r="AL30" s="113">
        <v>2.3116707058788034E-2</v>
      </c>
      <c r="AM30" s="113"/>
      <c r="AN30" s="113">
        <v>1.4891647629277514</v>
      </c>
      <c r="AO30" s="113">
        <v>1.1590744361017851</v>
      </c>
      <c r="AP30" s="114">
        <f t="shared" si="0"/>
        <v>7</v>
      </c>
    </row>
    <row r="31" spans="1:42" s="68" customFormat="1" ht="15.6" customHeight="1" x14ac:dyDescent="0.2">
      <c r="A31" s="68" t="s">
        <v>386</v>
      </c>
      <c r="B31" s="113">
        <v>6.7643578557432582E-2</v>
      </c>
      <c r="C31" s="113">
        <v>0.26595232311907707</v>
      </c>
      <c r="D31" s="113">
        <v>4.7372064983281059E-2</v>
      </c>
      <c r="E31" s="113">
        <v>3.236395977810641E-2</v>
      </c>
      <c r="F31" s="113">
        <v>6.3232934908624513E-2</v>
      </c>
      <c r="G31" s="113">
        <v>2.6891510220132444E-2</v>
      </c>
      <c r="H31" s="113">
        <v>0.13986400037769642</v>
      </c>
      <c r="I31" s="113">
        <v>2.5883689571762614E-2</v>
      </c>
      <c r="J31" s="113">
        <v>9.0815669939553548E-2</v>
      </c>
      <c r="K31" s="113">
        <v>3.5317682569363087E-2</v>
      </c>
      <c r="L31" s="113">
        <v>2.8613330429046877E-2</v>
      </c>
      <c r="M31" s="113">
        <v>3.7601084383340783E-2</v>
      </c>
      <c r="N31" s="113">
        <v>2.5746374489965123E-2</v>
      </c>
      <c r="O31" s="113">
        <v>2.0749627353005874E-2</v>
      </c>
      <c r="P31" s="113">
        <v>2.6183274286824543E-2</v>
      </c>
      <c r="Q31" s="113">
        <v>1.3606702457929771E-2</v>
      </c>
      <c r="R31" s="113">
        <v>2.4824149369386515E-2</v>
      </c>
      <c r="S31" s="113">
        <v>2.4665248587185773E-2</v>
      </c>
      <c r="T31" s="113">
        <v>1.7641434362351022E-2</v>
      </c>
      <c r="U31" s="113">
        <v>8.241936878673424E-2</v>
      </c>
      <c r="V31" s="113">
        <v>4.572435455602443E-2</v>
      </c>
      <c r="W31" s="113">
        <v>2.4547151271436574E-2</v>
      </c>
      <c r="X31" s="113">
        <v>3.4912240061607251E-2</v>
      </c>
      <c r="Y31" s="113">
        <v>7.9063300849278761E-2</v>
      </c>
      <c r="Z31" s="113">
        <v>5.4642186178823555E-2</v>
      </c>
      <c r="AA31" s="113">
        <v>3.998520291842899E-2</v>
      </c>
      <c r="AB31" s="113">
        <v>5.8975196871537206E-3</v>
      </c>
      <c r="AC31" s="113">
        <v>1.0772798912823698</v>
      </c>
      <c r="AD31" s="113">
        <v>2.9655376261294952E-2</v>
      </c>
      <c r="AE31" s="113">
        <v>3.7609878497764287E-2</v>
      </c>
      <c r="AF31" s="113">
        <v>3.529102765598089E-2</v>
      </c>
      <c r="AG31" s="113">
        <v>2.1089147785328478E-2</v>
      </c>
      <c r="AH31" s="113">
        <v>4.5848152060769108E-2</v>
      </c>
      <c r="AI31" s="113">
        <v>2.0900766662184319E-2</v>
      </c>
      <c r="AJ31" s="113">
        <v>4.8464405253177259E-2</v>
      </c>
      <c r="AK31" s="113">
        <v>7.6026695718139498E-2</v>
      </c>
      <c r="AL31" s="113">
        <v>5.5477244710550377E-2</v>
      </c>
      <c r="AM31" s="113"/>
      <c r="AN31" s="113">
        <v>2.8298025499411126</v>
      </c>
      <c r="AO31" s="113">
        <v>2.202544591777666</v>
      </c>
      <c r="AP31" s="114">
        <f t="shared" si="0"/>
        <v>2</v>
      </c>
    </row>
    <row r="32" spans="1:42" s="68" customFormat="1" ht="15.6" customHeight="1" x14ac:dyDescent="0.2">
      <c r="A32" s="68" t="s">
        <v>387</v>
      </c>
      <c r="B32" s="113">
        <v>6.8144397438328324E-3</v>
      </c>
      <c r="C32" s="113">
        <v>1.0448980365011448E-2</v>
      </c>
      <c r="D32" s="113">
        <v>6.9193590616001398E-3</v>
      </c>
      <c r="E32" s="113">
        <v>7.361871191319494E-3</v>
      </c>
      <c r="F32" s="113">
        <v>7.904896238899969E-3</v>
      </c>
      <c r="G32" s="113">
        <v>1.0408146722396528E-2</v>
      </c>
      <c r="H32" s="113">
        <v>1.1534302665123097E-2</v>
      </c>
      <c r="I32" s="113">
        <v>7.1248922787923137E-3</v>
      </c>
      <c r="J32" s="113">
        <v>7.6407786422614168E-3</v>
      </c>
      <c r="K32" s="113">
        <v>6.4161952440763481E-3</v>
      </c>
      <c r="L32" s="113">
        <v>3.5154079715691722E-3</v>
      </c>
      <c r="M32" s="113">
        <v>1.1252157264710481E-2</v>
      </c>
      <c r="N32" s="113">
        <v>9.7855151012416122E-3</v>
      </c>
      <c r="O32" s="113">
        <v>9.0201061076007009E-3</v>
      </c>
      <c r="P32" s="113">
        <v>7.0140463732664077E-3</v>
      </c>
      <c r="Q32" s="113">
        <v>5.0889566550520434E-3</v>
      </c>
      <c r="R32" s="113">
        <v>1.0229977951653457E-2</v>
      </c>
      <c r="S32" s="113">
        <v>1.511307909992869E-2</v>
      </c>
      <c r="T32" s="113">
        <v>4.3543789304244527E-3</v>
      </c>
      <c r="U32" s="113">
        <v>8.475380286613798E-3</v>
      </c>
      <c r="V32" s="113">
        <v>1.1130591434271996E-2</v>
      </c>
      <c r="W32" s="113">
        <v>1.6475484184830896E-2</v>
      </c>
      <c r="X32" s="113">
        <v>3.6615718895518963E-2</v>
      </c>
      <c r="Y32" s="113">
        <v>1.242127664912205E-2</v>
      </c>
      <c r="Z32" s="113">
        <v>3.3774700421317166E-2</v>
      </c>
      <c r="AA32" s="113">
        <v>4.6324877072466852E-2</v>
      </c>
      <c r="AB32" s="113">
        <v>5.0497918294840818E-3</v>
      </c>
      <c r="AC32" s="113">
        <v>1.245903533998239E-2</v>
      </c>
      <c r="AD32" s="113">
        <v>1.1545678744673824</v>
      </c>
      <c r="AE32" s="113">
        <v>2.4106228206376326E-2</v>
      </c>
      <c r="AF32" s="113">
        <v>2.3916497554543302E-2</v>
      </c>
      <c r="AG32" s="113">
        <v>1.2240681700427483E-2</v>
      </c>
      <c r="AH32" s="113">
        <v>5.0556165007091529E-2</v>
      </c>
      <c r="AI32" s="113">
        <v>3.9972881771029332E-2</v>
      </c>
      <c r="AJ32" s="113">
        <v>2.1157625181189042E-2</v>
      </c>
      <c r="AK32" s="113">
        <v>7.6021365471426357E-3</v>
      </c>
      <c r="AL32" s="113">
        <v>3.6165604407842111E-2</v>
      </c>
      <c r="AM32" s="113"/>
      <c r="AN32" s="113">
        <v>1.7109600385653931</v>
      </c>
      <c r="AO32" s="113">
        <v>1.3317062633109629</v>
      </c>
      <c r="AP32" s="114">
        <f t="shared" si="0"/>
        <v>6</v>
      </c>
    </row>
    <row r="33" spans="1:42" s="68" customFormat="1" ht="15.6" customHeight="1" x14ac:dyDescent="0.2">
      <c r="A33" s="68" t="s">
        <v>388</v>
      </c>
      <c r="B33" s="113">
        <v>5.8766802194759539E-4</v>
      </c>
      <c r="C33" s="113">
        <v>5.5603689564579016E-4</v>
      </c>
      <c r="D33" s="113">
        <v>3.5321437402960245E-4</v>
      </c>
      <c r="E33" s="113">
        <v>2.1138077992369886E-4</v>
      </c>
      <c r="F33" s="113">
        <v>2.8714548810660336E-4</v>
      </c>
      <c r="G33" s="113">
        <v>1.3686325438264628E-4</v>
      </c>
      <c r="H33" s="113">
        <v>2.8025961106617216E-3</v>
      </c>
      <c r="I33" s="113">
        <v>1.8289315285294132E-4</v>
      </c>
      <c r="J33" s="113">
        <v>6.4714198357827357E-4</v>
      </c>
      <c r="K33" s="113">
        <v>5.7319441817765284E-4</v>
      </c>
      <c r="L33" s="113">
        <v>2.4929685700725469E-4</v>
      </c>
      <c r="M33" s="113">
        <v>3.7353911975669679E-4</v>
      </c>
      <c r="N33" s="113">
        <v>6.6617658121737565E-4</v>
      </c>
      <c r="O33" s="113">
        <v>4.1306614478856809E-4</v>
      </c>
      <c r="P33" s="113">
        <v>2.0977701136152055E-4</v>
      </c>
      <c r="Q33" s="113">
        <v>7.5350072416738637E-5</v>
      </c>
      <c r="R33" s="113">
        <v>2.2031387059322292E-4</v>
      </c>
      <c r="S33" s="113">
        <v>1.9880441941010497E-4</v>
      </c>
      <c r="T33" s="113">
        <v>5.0676330424266088E-5</v>
      </c>
      <c r="U33" s="113">
        <v>1.5887352493496057E-4</v>
      </c>
      <c r="V33" s="113">
        <v>1.0441687877040949E-3</v>
      </c>
      <c r="W33" s="113">
        <v>4.4770230319888724E-4</v>
      </c>
      <c r="X33" s="113">
        <v>6.9354491448568774E-4</v>
      </c>
      <c r="Y33" s="113">
        <v>5.9031490446089213E-4</v>
      </c>
      <c r="Z33" s="113">
        <v>3.6172238187758693E-4</v>
      </c>
      <c r="AA33" s="113">
        <v>7.8395847636582056E-4</v>
      </c>
      <c r="AB33" s="113">
        <v>2.2995903052061036E-4</v>
      </c>
      <c r="AC33" s="113">
        <v>2.4978041132551077E-4</v>
      </c>
      <c r="AD33" s="113">
        <v>4.8067071795809271E-4</v>
      </c>
      <c r="AE33" s="113">
        <v>1.0000998563456858</v>
      </c>
      <c r="AF33" s="113">
        <v>4.7533524927633662E-4</v>
      </c>
      <c r="AG33" s="113">
        <v>2.4749646900440898E-4</v>
      </c>
      <c r="AH33" s="113">
        <v>9.5116552805325034E-4</v>
      </c>
      <c r="AI33" s="113">
        <v>3.4099825190482942E-4</v>
      </c>
      <c r="AJ33" s="113">
        <v>4.5305251062482965E-4</v>
      </c>
      <c r="AK33" s="113">
        <v>1.471070290372934E-4</v>
      </c>
      <c r="AL33" s="113">
        <v>0.10158633839774982</v>
      </c>
      <c r="AM33" s="113"/>
      <c r="AN33" s="113">
        <v>1.1181371801204509</v>
      </c>
      <c r="AO33" s="113">
        <v>0.87028934191577367</v>
      </c>
      <c r="AP33" s="114">
        <f t="shared" si="0"/>
        <v>17</v>
      </c>
    </row>
    <row r="34" spans="1:42" s="68" customFormat="1" ht="15.6" customHeight="1" x14ac:dyDescent="0.2">
      <c r="A34" s="68" t="s">
        <v>389</v>
      </c>
      <c r="B34" s="113">
        <v>4.4897863901237948E-5</v>
      </c>
      <c r="C34" s="113">
        <v>1.2774231075589676E-4</v>
      </c>
      <c r="D34" s="113">
        <v>6.9476736307723475E-5</v>
      </c>
      <c r="E34" s="113">
        <v>4.1238596321859527E-5</v>
      </c>
      <c r="F34" s="113">
        <v>6.7664913024509927E-5</v>
      </c>
      <c r="G34" s="113">
        <v>1.0531682182163768E-4</v>
      </c>
      <c r="H34" s="113">
        <v>6.1048868497391628E-5</v>
      </c>
      <c r="I34" s="113">
        <v>8.2982086816452816E-5</v>
      </c>
      <c r="J34" s="113">
        <v>1.0519286962047496E-4</v>
      </c>
      <c r="K34" s="113">
        <v>9.1495826125078818E-5</v>
      </c>
      <c r="L34" s="113">
        <v>2.1434451826477062E-5</v>
      </c>
      <c r="M34" s="113">
        <v>2.1770497510947064E-4</v>
      </c>
      <c r="N34" s="113">
        <v>2.3355039506221383E-4</v>
      </c>
      <c r="O34" s="113">
        <v>8.9863432893941508E-5</v>
      </c>
      <c r="P34" s="113">
        <v>9.3417969913810336E-5</v>
      </c>
      <c r="Q34" s="113">
        <v>2.9669317557343443E-4</v>
      </c>
      <c r="R34" s="113">
        <v>2.9374620122940722E-4</v>
      </c>
      <c r="S34" s="113">
        <v>2.9430412108737836E-4</v>
      </c>
      <c r="T34" s="113">
        <v>4.7812459561221687E-5</v>
      </c>
      <c r="U34" s="113">
        <v>4.9775509837330066E-5</v>
      </c>
      <c r="V34" s="113">
        <v>7.8922298192885505E-5</v>
      </c>
      <c r="W34" s="113">
        <v>3.7211399621968989E-4</v>
      </c>
      <c r="X34" s="113">
        <v>1.1083472194149498E-4</v>
      </c>
      <c r="Y34" s="113">
        <v>1.067894215044969E-4</v>
      </c>
      <c r="Z34" s="113">
        <v>1.1562435648822832E-4</v>
      </c>
      <c r="AA34" s="113">
        <v>1.2881951852751676E-4</v>
      </c>
      <c r="AB34" s="113">
        <v>1.5466883006209052E-5</v>
      </c>
      <c r="AC34" s="113">
        <v>1.3177879454552007E-4</v>
      </c>
      <c r="AD34" s="113">
        <v>1.3292722790314638E-3</v>
      </c>
      <c r="AE34" s="113">
        <v>7.6486702444591059E-5</v>
      </c>
      <c r="AF34" s="113">
        <v>1.0000506626000896</v>
      </c>
      <c r="AG34" s="113">
        <v>5.4427566499190208E-5</v>
      </c>
      <c r="AH34" s="113">
        <v>8.055655812441026E-5</v>
      </c>
      <c r="AI34" s="113">
        <v>1.8552286618942309E-4</v>
      </c>
      <c r="AJ34" s="113">
        <v>1.7835046985874292E-4</v>
      </c>
      <c r="AK34" s="113">
        <v>3.7133969184998009E-5</v>
      </c>
      <c r="AL34" s="113">
        <v>6.2671687100420608E-4</v>
      </c>
      <c r="AM34" s="113"/>
      <c r="AN34" s="113">
        <v>1.0061148394581392</v>
      </c>
      <c r="AO34" s="113">
        <v>0.78309802865994793</v>
      </c>
      <c r="AP34" s="114">
        <f t="shared" si="0"/>
        <v>35</v>
      </c>
    </row>
    <row r="35" spans="1:42" s="68" customFormat="1" ht="15.6" customHeight="1" x14ac:dyDescent="0.2">
      <c r="A35" s="68" t="s">
        <v>390</v>
      </c>
      <c r="B35" s="113">
        <v>4.1356191419045093E-5</v>
      </c>
      <c r="C35" s="113">
        <v>1.4176087798977585E-4</v>
      </c>
      <c r="D35" s="113">
        <v>3.3838627940005261E-5</v>
      </c>
      <c r="E35" s="113">
        <v>3.7507440444704287E-5</v>
      </c>
      <c r="F35" s="113">
        <v>4.4432857852874508E-5</v>
      </c>
      <c r="G35" s="113">
        <v>3.1841644732395512E-5</v>
      </c>
      <c r="H35" s="113">
        <v>8.2951757015938487E-5</v>
      </c>
      <c r="I35" s="113">
        <v>3.3570856792470683E-5</v>
      </c>
      <c r="J35" s="113">
        <v>6.0408799634457738E-5</v>
      </c>
      <c r="K35" s="113">
        <v>5.7108897456025174E-5</v>
      </c>
      <c r="L35" s="113">
        <v>2.7438880863148635E-5</v>
      </c>
      <c r="M35" s="113">
        <v>3.0469254528955735E-5</v>
      </c>
      <c r="N35" s="113">
        <v>2.2040508811711438E-5</v>
      </c>
      <c r="O35" s="113">
        <v>1.9937890178976676E-5</v>
      </c>
      <c r="P35" s="113">
        <v>2.2121306066411294E-5</v>
      </c>
      <c r="Q35" s="113">
        <v>1.8900130606069029E-5</v>
      </c>
      <c r="R35" s="113">
        <v>2.4483744922500985E-5</v>
      </c>
      <c r="S35" s="113">
        <v>2.3549668997238497E-5</v>
      </c>
      <c r="T35" s="113">
        <v>1.6177640701154936E-5</v>
      </c>
      <c r="U35" s="113">
        <v>5.5294944090774852E-5</v>
      </c>
      <c r="V35" s="113">
        <v>3.4662548338702441E-5</v>
      </c>
      <c r="W35" s="113">
        <v>4.2287491002689347E-4</v>
      </c>
      <c r="X35" s="113">
        <v>1.74829237741602E-4</v>
      </c>
      <c r="Y35" s="113">
        <v>6.9204535876734544E-5</v>
      </c>
      <c r="Z35" s="113">
        <v>7.340346127540069E-5</v>
      </c>
      <c r="AA35" s="113">
        <v>1.6513379405506644E-4</v>
      </c>
      <c r="AB35" s="113">
        <v>2.2279769732191819E-5</v>
      </c>
      <c r="AC35" s="113">
        <v>5.0260069439837817E-4</v>
      </c>
      <c r="AD35" s="113">
        <v>4.9794467961657846E-4</v>
      </c>
      <c r="AE35" s="113">
        <v>5.361298465758902E-5</v>
      </c>
      <c r="AF35" s="113">
        <v>4.6589671580160851E-5</v>
      </c>
      <c r="AG35" s="113">
        <v>1.0137080033229551</v>
      </c>
      <c r="AH35" s="113">
        <v>5.7153031272394782E-5</v>
      </c>
      <c r="AI35" s="113">
        <v>5.6130871903037887E-5</v>
      </c>
      <c r="AJ35" s="113">
        <v>3.0303151088186572E-4</v>
      </c>
      <c r="AK35" s="113">
        <v>4.6189288262075269E-5</v>
      </c>
      <c r="AL35" s="113">
        <v>1.8119168115734809E-4</v>
      </c>
      <c r="AM35" s="113"/>
      <c r="AN35" s="113">
        <v>1.0172400279147757</v>
      </c>
      <c r="AO35" s="113">
        <v>0.7917571924126211</v>
      </c>
      <c r="AP35" s="114">
        <f t="shared" si="0"/>
        <v>32</v>
      </c>
    </row>
    <row r="36" spans="1:42" s="68" customFormat="1" ht="15.6" customHeight="1" x14ac:dyDescent="0.2">
      <c r="A36" s="68" t="s">
        <v>391</v>
      </c>
      <c r="B36" s="113">
        <v>3.8463658435479984E-3</v>
      </c>
      <c r="C36" s="113">
        <v>2.7631074577084487E-3</v>
      </c>
      <c r="D36" s="113">
        <v>1.8724696215851621E-3</v>
      </c>
      <c r="E36" s="113">
        <v>1.2256571614810321E-3</v>
      </c>
      <c r="F36" s="113">
        <v>8.6805661029876104E-4</v>
      </c>
      <c r="G36" s="113">
        <v>1.6806638859996384E-3</v>
      </c>
      <c r="H36" s="113">
        <v>1.447185628938305E-3</v>
      </c>
      <c r="I36" s="113">
        <v>8.170950957216191E-4</v>
      </c>
      <c r="J36" s="113">
        <v>1.5441164276635867E-3</v>
      </c>
      <c r="K36" s="113">
        <v>7.0598879429878587E-4</v>
      </c>
      <c r="L36" s="113">
        <v>1.145446300112786E-3</v>
      </c>
      <c r="M36" s="113">
        <v>6.0578428710636944E-4</v>
      </c>
      <c r="N36" s="113">
        <v>2.3180169828235331E-3</v>
      </c>
      <c r="O36" s="113">
        <v>6.8348539178957426E-4</v>
      </c>
      <c r="P36" s="113">
        <v>6.913860545837068E-4</v>
      </c>
      <c r="Q36" s="113">
        <v>4.5933597638234494E-4</v>
      </c>
      <c r="R36" s="113">
        <v>3.8385110530476929E-4</v>
      </c>
      <c r="S36" s="113">
        <v>4.1653992996101716E-4</v>
      </c>
      <c r="T36" s="113">
        <v>2.5013682462565371E-4</v>
      </c>
      <c r="U36" s="113">
        <v>1.1825462905621445E-3</v>
      </c>
      <c r="V36" s="113">
        <v>1.1570701010590041E-3</v>
      </c>
      <c r="W36" s="113">
        <v>2.5139392599400228E-3</v>
      </c>
      <c r="X36" s="113">
        <v>8.7507810869821064E-3</v>
      </c>
      <c r="Y36" s="113">
        <v>2.4827524215481904E-3</v>
      </c>
      <c r="Z36" s="113">
        <v>1.0428819965773079E-3</v>
      </c>
      <c r="AA36" s="113">
        <v>3.7599997898300126E-3</v>
      </c>
      <c r="AB36" s="113">
        <v>4.4221269588357552E-4</v>
      </c>
      <c r="AC36" s="113">
        <v>1.8024400605373006E-3</v>
      </c>
      <c r="AD36" s="113">
        <v>1.9136901563607473E-3</v>
      </c>
      <c r="AE36" s="113">
        <v>3.9141768570021809E-4</v>
      </c>
      <c r="AF36" s="113">
        <v>2.1319009961038343E-3</v>
      </c>
      <c r="AG36" s="113">
        <v>1.3636189227700741E-3</v>
      </c>
      <c r="AH36" s="113">
        <v>1.0004374193268311</v>
      </c>
      <c r="AI36" s="113">
        <v>2.3314998254916558E-3</v>
      </c>
      <c r="AJ36" s="113">
        <v>3.2918113757931808E-3</v>
      </c>
      <c r="AK36" s="113">
        <v>4.3720188679681314E-4</v>
      </c>
      <c r="AL36" s="113">
        <v>6.2794998717714422E-4</v>
      </c>
      <c r="AM36" s="113"/>
      <c r="AN36" s="113">
        <v>1.0597858232458774</v>
      </c>
      <c r="AO36" s="113">
        <v>0.82487222773950197</v>
      </c>
      <c r="AP36" s="114">
        <f t="shared" si="0"/>
        <v>24</v>
      </c>
    </row>
    <row r="37" spans="1:42" s="68" customFormat="1" ht="15.6" customHeight="1" x14ac:dyDescent="0.2">
      <c r="A37" s="68" t="s">
        <v>152</v>
      </c>
      <c r="B37" s="113">
        <v>4.4923358335906438E-2</v>
      </c>
      <c r="C37" s="113">
        <v>5.7586703792908665E-2</v>
      </c>
      <c r="D37" s="113">
        <v>3.3530606142623827E-2</v>
      </c>
      <c r="E37" s="113">
        <v>3.0371570725040823E-2</v>
      </c>
      <c r="F37" s="113">
        <v>4.2847046732863152E-2</v>
      </c>
      <c r="G37" s="113">
        <v>3.8294100245447452E-2</v>
      </c>
      <c r="H37" s="113">
        <v>6.7074567651574907E-2</v>
      </c>
      <c r="I37" s="113">
        <v>4.3472185764758017E-2</v>
      </c>
      <c r="J37" s="113">
        <v>5.2956211127510804E-2</v>
      </c>
      <c r="K37" s="113">
        <v>4.9620981409668259E-2</v>
      </c>
      <c r="L37" s="113">
        <v>1.6522731566072903E-2</v>
      </c>
      <c r="M37" s="113">
        <v>3.6635277156088011E-2</v>
      </c>
      <c r="N37" s="113">
        <v>4.4405333384605852E-2</v>
      </c>
      <c r="O37" s="113">
        <v>2.8265211966466634E-2</v>
      </c>
      <c r="P37" s="113">
        <v>2.9903494643799371E-2</v>
      </c>
      <c r="Q37" s="113">
        <v>2.7956368211475971E-2</v>
      </c>
      <c r="R37" s="113">
        <v>3.6181547923390102E-2</v>
      </c>
      <c r="S37" s="113">
        <v>3.9384820474320827E-2</v>
      </c>
      <c r="T37" s="113">
        <v>2.632510502741315E-2</v>
      </c>
      <c r="U37" s="113">
        <v>3.6722625278139159E-2</v>
      </c>
      <c r="V37" s="113">
        <v>7.7556372155934722E-2</v>
      </c>
      <c r="W37" s="113">
        <v>0.11370024681332128</v>
      </c>
      <c r="X37" s="113">
        <v>0.13088447797282118</v>
      </c>
      <c r="Y37" s="113">
        <v>5.8846282973919688E-2</v>
      </c>
      <c r="Z37" s="113">
        <v>6.6657344148685016E-2</v>
      </c>
      <c r="AA37" s="113">
        <v>9.3259682460610505E-2</v>
      </c>
      <c r="AB37" s="113">
        <v>1.8959947181622049E-2</v>
      </c>
      <c r="AC37" s="113">
        <v>0.11917367100556947</v>
      </c>
      <c r="AD37" s="113">
        <v>0.11924559346540332</v>
      </c>
      <c r="AE37" s="113">
        <v>6.7917027156182863E-2</v>
      </c>
      <c r="AF37" s="113">
        <v>7.693715126935384E-2</v>
      </c>
      <c r="AG37" s="113">
        <v>4.0653826587827721E-2</v>
      </c>
      <c r="AH37" s="113">
        <v>6.5803901213369084E-2</v>
      </c>
      <c r="AI37" s="113">
        <v>1.1103634906661863</v>
      </c>
      <c r="AJ37" s="113">
        <v>4.2197999353175052E-2</v>
      </c>
      <c r="AK37" s="113">
        <v>2.4127329579128564E-2</v>
      </c>
      <c r="AL37" s="113">
        <v>3.8894501939788363E-2</v>
      </c>
      <c r="AM37" s="113"/>
      <c r="AN37" s="113">
        <v>3.0481586935029732</v>
      </c>
      <c r="AO37" s="113">
        <v>2.3724996096970652</v>
      </c>
      <c r="AP37" s="114">
        <f t="shared" si="0"/>
        <v>1</v>
      </c>
    </row>
    <row r="38" spans="1:42" s="68" customFormat="1" ht="15.6" customHeight="1" x14ac:dyDescent="0.2">
      <c r="A38" s="68" t="s">
        <v>392</v>
      </c>
      <c r="B38" s="113">
        <v>8.3258327471017726E-4</v>
      </c>
      <c r="C38" s="113">
        <v>5.6205329064307782E-4</v>
      </c>
      <c r="D38" s="113">
        <v>4.8394449543234645E-4</v>
      </c>
      <c r="E38" s="113">
        <v>3.4396152361059536E-4</v>
      </c>
      <c r="F38" s="113">
        <v>3.2859351630985182E-4</v>
      </c>
      <c r="G38" s="113">
        <v>3.9959344132414417E-4</v>
      </c>
      <c r="H38" s="113">
        <v>5.6569793171021526E-4</v>
      </c>
      <c r="I38" s="113">
        <v>2.9731352959045336E-4</v>
      </c>
      <c r="J38" s="113">
        <v>3.9721236674117419E-4</v>
      </c>
      <c r="K38" s="113">
        <v>2.882862612086656E-4</v>
      </c>
      <c r="L38" s="113">
        <v>1.2547977484328975E-4</v>
      </c>
      <c r="M38" s="113">
        <v>3.1679186879506364E-4</v>
      </c>
      <c r="N38" s="113">
        <v>3.7163292960943727E-4</v>
      </c>
      <c r="O38" s="113">
        <v>2.5292181997730879E-4</v>
      </c>
      <c r="P38" s="113">
        <v>2.734277143416541E-4</v>
      </c>
      <c r="Q38" s="113">
        <v>3.6294126673689172E-4</v>
      </c>
      <c r="R38" s="113">
        <v>4.3853053355296978E-4</v>
      </c>
      <c r="S38" s="113">
        <v>3.5602936531128491E-4</v>
      </c>
      <c r="T38" s="113">
        <v>2.182714413493974E-4</v>
      </c>
      <c r="U38" s="113">
        <v>3.9452262422797835E-4</v>
      </c>
      <c r="V38" s="113">
        <v>6.1556139809995376E-4</v>
      </c>
      <c r="W38" s="113">
        <v>5.1908268320424906E-4</v>
      </c>
      <c r="X38" s="113">
        <v>1.0371168411546989E-3</v>
      </c>
      <c r="Y38" s="113">
        <v>3.5451759562420354E-4</v>
      </c>
      <c r="Z38" s="113">
        <v>1.0568936509662019E-3</v>
      </c>
      <c r="AA38" s="113">
        <v>8.5811995979155522E-4</v>
      </c>
      <c r="AB38" s="113">
        <v>7.3569046629726599E-4</v>
      </c>
      <c r="AC38" s="113">
        <v>7.6748558582388955E-4</v>
      </c>
      <c r="AD38" s="113">
        <v>9.0723463405593587E-3</v>
      </c>
      <c r="AE38" s="113">
        <v>7.5288508161620795E-4</v>
      </c>
      <c r="AF38" s="113">
        <v>8.5836666954332667E-3</v>
      </c>
      <c r="AG38" s="113">
        <v>2.4928230928241108E-2</v>
      </c>
      <c r="AH38" s="113">
        <v>2.8257520019006788E-3</v>
      </c>
      <c r="AI38" s="113">
        <v>2.2418618005224595E-3</v>
      </c>
      <c r="AJ38" s="113">
        <v>1.010926895525218</v>
      </c>
      <c r="AK38" s="113">
        <v>2.7557008874397917E-4</v>
      </c>
      <c r="AL38" s="113">
        <v>3.6624409529878075E-3</v>
      </c>
      <c r="AM38" s="113"/>
      <c r="AN38" s="113">
        <v>1.0768239065662109</v>
      </c>
      <c r="AO38" s="113">
        <v>0.83813362587918439</v>
      </c>
      <c r="AP38" s="114">
        <f t="shared" si="0"/>
        <v>20</v>
      </c>
    </row>
    <row r="39" spans="1:42" s="68" customFormat="1" ht="15.6" customHeight="1" x14ac:dyDescent="0.2">
      <c r="A39" s="68" t="s">
        <v>247</v>
      </c>
      <c r="B39" s="113">
        <v>1.1378106250241407E-3</v>
      </c>
      <c r="C39" s="113">
        <v>1.9304310071476939E-3</v>
      </c>
      <c r="D39" s="113">
        <v>1.1666783182904144E-3</v>
      </c>
      <c r="E39" s="113">
        <v>1.5883644584050829E-3</v>
      </c>
      <c r="F39" s="113">
        <v>1.7359652239623516E-3</v>
      </c>
      <c r="G39" s="113">
        <v>8.744695943008942E-4</v>
      </c>
      <c r="H39" s="113">
        <v>1.2160467350764918E-3</v>
      </c>
      <c r="I39" s="113">
        <v>4.8138913603986273E-4</v>
      </c>
      <c r="J39" s="113">
        <v>1.3488211523356489E-3</v>
      </c>
      <c r="K39" s="113">
        <v>5.6943672422451238E-4</v>
      </c>
      <c r="L39" s="113">
        <v>3.4860424208472799E-4</v>
      </c>
      <c r="M39" s="113">
        <v>1.3432131820672324E-3</v>
      </c>
      <c r="N39" s="113">
        <v>1.3986013959259443E-3</v>
      </c>
      <c r="O39" s="113">
        <v>1.3563226427298009E-3</v>
      </c>
      <c r="P39" s="113">
        <v>9.7060004735020011E-4</v>
      </c>
      <c r="Q39" s="113">
        <v>7.5238069873318695E-4</v>
      </c>
      <c r="R39" s="113">
        <v>1.0903056375721864E-3</v>
      </c>
      <c r="S39" s="113">
        <v>1.4722856750134003E-3</v>
      </c>
      <c r="T39" s="113">
        <v>4.6731660671009987E-4</v>
      </c>
      <c r="U39" s="113">
        <v>1.5129832458081745E-3</v>
      </c>
      <c r="V39" s="113">
        <v>1.3966269366571438E-3</v>
      </c>
      <c r="W39" s="113">
        <v>6.1016994071752539E-4</v>
      </c>
      <c r="X39" s="113">
        <v>1.8060334144251566E-3</v>
      </c>
      <c r="Y39" s="113">
        <v>3.5406499130423877E-3</v>
      </c>
      <c r="Z39" s="113">
        <v>2.6062409522525235E-3</v>
      </c>
      <c r="AA39" s="113">
        <v>4.310793351659784E-3</v>
      </c>
      <c r="AB39" s="113">
        <v>5.7822684173849221E-4</v>
      </c>
      <c r="AC39" s="113">
        <v>2.4526079946963304E-3</v>
      </c>
      <c r="AD39" s="113">
        <v>3.0770505962709441E-3</v>
      </c>
      <c r="AE39" s="113">
        <v>3.3100759826026277E-3</v>
      </c>
      <c r="AF39" s="113">
        <v>4.5978888044558444E-3</v>
      </c>
      <c r="AG39" s="113">
        <v>2.9915558237534603E-3</v>
      </c>
      <c r="AH39" s="113">
        <v>5.5138421343706896E-3</v>
      </c>
      <c r="AI39" s="113">
        <v>2.0558192150937136E-3</v>
      </c>
      <c r="AJ39" s="113">
        <v>2.3601737194981092E-3</v>
      </c>
      <c r="AK39" s="113">
        <v>1.0008338867456148</v>
      </c>
      <c r="AL39" s="113">
        <v>8.9429251599840338E-4</v>
      </c>
      <c r="AM39" s="113"/>
      <c r="AN39" s="113">
        <v>1.0656979612316502</v>
      </c>
      <c r="AO39" s="113">
        <v>0.82947387301919751</v>
      </c>
      <c r="AP39" s="114">
        <f t="shared" si="0"/>
        <v>22</v>
      </c>
    </row>
    <row r="40" spans="1:42" s="68" customFormat="1" ht="15.6" customHeight="1" x14ac:dyDescent="0.2">
      <c r="A40" s="68" t="s">
        <v>248</v>
      </c>
      <c r="B40" s="113">
        <v>5.7902493299845431E-3</v>
      </c>
      <c r="C40" s="113">
        <v>5.4785901941535719E-3</v>
      </c>
      <c r="D40" s="113">
        <v>3.4801949675393328E-3</v>
      </c>
      <c r="E40" s="113">
        <v>2.0827191094531798E-3</v>
      </c>
      <c r="F40" s="113">
        <v>2.8292231464410178E-3</v>
      </c>
      <c r="G40" s="113">
        <v>1.3485034703135327E-3</v>
      </c>
      <c r="H40" s="113">
        <v>2.7613771118931856E-2</v>
      </c>
      <c r="I40" s="113">
        <v>1.8020326378418103E-3</v>
      </c>
      <c r="J40" s="113">
        <v>6.376241852331232E-3</v>
      </c>
      <c r="K40" s="113">
        <v>5.6476419880814909E-3</v>
      </c>
      <c r="L40" s="113">
        <v>2.4563033980811544E-3</v>
      </c>
      <c r="M40" s="113">
        <v>3.6804531761421969E-3</v>
      </c>
      <c r="N40" s="113">
        <v>6.5637883277393574E-3</v>
      </c>
      <c r="O40" s="113">
        <v>4.069910015138763E-3</v>
      </c>
      <c r="P40" s="113">
        <v>2.0669172970424455E-3</v>
      </c>
      <c r="Q40" s="113">
        <v>7.4241866160996235E-4</v>
      </c>
      <c r="R40" s="113">
        <v>2.1707361876880668E-3</v>
      </c>
      <c r="S40" s="113">
        <v>1.9588051643041025E-3</v>
      </c>
      <c r="T40" s="113">
        <v>4.9931011613109041E-4</v>
      </c>
      <c r="U40" s="113">
        <v>1.5653690297086993E-3</v>
      </c>
      <c r="V40" s="113">
        <v>1.0288117436367081E-2</v>
      </c>
      <c r="W40" s="113">
        <v>4.4111775089253702E-3</v>
      </c>
      <c r="X40" s="113">
        <v>6.8334464807292931E-3</v>
      </c>
      <c r="Y40" s="113">
        <v>5.8163288666051886E-3</v>
      </c>
      <c r="Z40" s="113">
        <v>3.5640237363364349E-3</v>
      </c>
      <c r="AA40" s="113">
        <v>7.72428458412475E-3</v>
      </c>
      <c r="AB40" s="113">
        <v>2.2657692313817887E-3</v>
      </c>
      <c r="AC40" s="113">
        <v>2.4610678228290149E-3</v>
      </c>
      <c r="AD40" s="113">
        <v>4.7360128485062006E-3</v>
      </c>
      <c r="AE40" s="113">
        <v>9.8387715020802329E-4</v>
      </c>
      <c r="AF40" s="113">
        <v>4.6834428722510582E-3</v>
      </c>
      <c r="AG40" s="113">
        <v>2.4385643089392252E-3</v>
      </c>
      <c r="AH40" s="113">
        <v>9.3717632333682622E-3</v>
      </c>
      <c r="AI40" s="113">
        <v>3.3598304244533313E-3</v>
      </c>
      <c r="AJ40" s="113">
        <v>4.4638927049312268E-3</v>
      </c>
      <c r="AK40" s="113">
        <v>1.4494346204108448E-3</v>
      </c>
      <c r="AL40" s="113">
        <v>1.0009226397818307</v>
      </c>
      <c r="AM40" s="113"/>
      <c r="AN40" s="113">
        <v>1.1639968528008553</v>
      </c>
      <c r="AO40" s="113">
        <v>0.90598369594235428</v>
      </c>
      <c r="AP40" s="114">
        <f t="shared" si="0"/>
        <v>13</v>
      </c>
    </row>
    <row r="41" spans="1:42" s="68" customFormat="1" ht="15.6" customHeight="1" x14ac:dyDescent="0.2">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3"/>
      <c r="AL41" s="113"/>
      <c r="AM41" s="113"/>
      <c r="AN41" s="113"/>
      <c r="AO41" s="113"/>
      <c r="AP41" s="114"/>
    </row>
    <row r="42" spans="1:42" s="68" customFormat="1" ht="15.6" customHeight="1" x14ac:dyDescent="0.2">
      <c r="A42" s="68" t="s">
        <v>251</v>
      </c>
      <c r="B42" s="113">
        <v>1.2965269474344532</v>
      </c>
      <c r="C42" s="113">
        <v>1.4826547181277749</v>
      </c>
      <c r="D42" s="113">
        <v>1.3701423570031248</v>
      </c>
      <c r="E42" s="113">
        <v>1.2772168851980226</v>
      </c>
      <c r="F42" s="113">
        <v>1.3356728911038851</v>
      </c>
      <c r="G42" s="113">
        <v>1.1988789972848435</v>
      </c>
      <c r="H42" s="113">
        <v>1.3942871533414203</v>
      </c>
      <c r="I42" s="113">
        <v>1.2490144688676461</v>
      </c>
      <c r="J42" s="113">
        <v>1.3210829381423494</v>
      </c>
      <c r="K42" s="113">
        <v>1.2748784634408139</v>
      </c>
      <c r="L42" s="113">
        <v>1.1440494890556985</v>
      </c>
      <c r="M42" s="113">
        <v>1.211433574588634</v>
      </c>
      <c r="N42" s="113">
        <v>1.1923863573410043</v>
      </c>
      <c r="O42" s="113">
        <v>1.1499973905674388</v>
      </c>
      <c r="P42" s="113">
        <v>1.1763400734564502</v>
      </c>
      <c r="Q42" s="113">
        <v>1.1467422541961634</v>
      </c>
      <c r="R42" s="113">
        <v>1.1937592735264557</v>
      </c>
      <c r="S42" s="113">
        <v>1.208767511754854</v>
      </c>
      <c r="T42" s="113">
        <v>1.144081649266552</v>
      </c>
      <c r="U42" s="113">
        <v>1.2944671121614069</v>
      </c>
      <c r="V42" s="113">
        <v>1.280397591383335</v>
      </c>
      <c r="W42" s="113">
        <v>1.3682813922966195</v>
      </c>
      <c r="X42" s="113">
        <v>1.478728032606742</v>
      </c>
      <c r="Y42" s="113">
        <v>1.3106446946520069</v>
      </c>
      <c r="Z42" s="113">
        <v>1.2826815543589107</v>
      </c>
      <c r="AA42" s="113">
        <v>1.3340866688073441</v>
      </c>
      <c r="AB42" s="113">
        <v>1.1661840091222191</v>
      </c>
      <c r="AC42" s="113">
        <v>1.3477418482811236</v>
      </c>
      <c r="AD42" s="113">
        <v>1.4206179962546144</v>
      </c>
      <c r="AE42" s="113">
        <v>1.2278372972990386</v>
      </c>
      <c r="AF42" s="113">
        <v>1.2494311585935587</v>
      </c>
      <c r="AG42" s="113">
        <v>1.2302096537407203</v>
      </c>
      <c r="AH42" s="113">
        <v>1.3125088472922743</v>
      </c>
      <c r="AI42" s="113">
        <v>1.256115751875041</v>
      </c>
      <c r="AJ42" s="113">
        <v>1.349432693901393</v>
      </c>
      <c r="AK42" s="113">
        <v>1.5101964123069838</v>
      </c>
      <c r="AL42" s="113">
        <v>1.3496746662898296</v>
      </c>
      <c r="AM42" s="113"/>
      <c r="AN42" s="113"/>
      <c r="AO42" s="113"/>
      <c r="AP42" s="114"/>
    </row>
    <row r="43" spans="1:42" s="68" customFormat="1" ht="15.6" customHeight="1" x14ac:dyDescent="0.2">
      <c r="A43" s="68" t="s">
        <v>252</v>
      </c>
      <c r="B43" s="113">
        <v>1.0091369859798829</v>
      </c>
      <c r="C43" s="113">
        <v>1.1540074168616206</v>
      </c>
      <c r="D43" s="113">
        <v>1.0664347017587981</v>
      </c>
      <c r="E43" s="113">
        <v>0.99410721892188592</v>
      </c>
      <c r="F43" s="113">
        <v>1.0396057854800227</v>
      </c>
      <c r="G43" s="113">
        <v>0.9331338158983965</v>
      </c>
      <c r="H43" s="113">
        <v>1.0852275290518516</v>
      </c>
      <c r="I43" s="113">
        <v>0.97215618931212555</v>
      </c>
      <c r="J43" s="113">
        <v>1.0282498617282438</v>
      </c>
      <c r="K43" s="113">
        <v>0.99228713497477716</v>
      </c>
      <c r="L43" s="113">
        <v>0.89045789251199436</v>
      </c>
      <c r="M43" s="113">
        <v>0.94290552818379736</v>
      </c>
      <c r="N43" s="113">
        <v>0.92808034352981716</v>
      </c>
      <c r="O43" s="113">
        <v>0.89508737392488746</v>
      </c>
      <c r="P43" s="113">
        <v>0.91559090118735087</v>
      </c>
      <c r="Q43" s="113">
        <v>0.89255377559655158</v>
      </c>
      <c r="R43" s="113">
        <v>0.92914893720936309</v>
      </c>
      <c r="S43" s="113">
        <v>0.94083042853558918</v>
      </c>
      <c r="T43" s="113">
        <v>0.89048292404590379</v>
      </c>
      <c r="U43" s="113">
        <v>1.0075337366504569</v>
      </c>
      <c r="V43" s="113">
        <v>0.99658288536251427</v>
      </c>
      <c r="W43" s="113">
        <v>1.0649862410702995</v>
      </c>
      <c r="X43" s="113">
        <v>1.1509511258995029</v>
      </c>
      <c r="Y43" s="113">
        <v>1.0201253737678415</v>
      </c>
      <c r="Z43" s="113">
        <v>0.99836058193706134</v>
      </c>
      <c r="AA43" s="113">
        <v>1.0383711674178273</v>
      </c>
      <c r="AB43" s="113">
        <v>0.90768604415993304</v>
      </c>
      <c r="AC43" s="113">
        <v>1.0489995208696796</v>
      </c>
      <c r="AD43" s="113">
        <v>1.1057218408039595</v>
      </c>
      <c r="AE43" s="113">
        <v>0.95567317896620763</v>
      </c>
      <c r="AF43" s="113">
        <v>0.97248051501544264</v>
      </c>
      <c r="AG43" s="113">
        <v>0.95751967558856166</v>
      </c>
      <c r="AH43" s="113">
        <v>1.0215763157482827</v>
      </c>
      <c r="AI43" s="113">
        <v>0.97768339207860333</v>
      </c>
      <c r="AJ43" s="113">
        <v>1.0503155713045527</v>
      </c>
      <c r="AK43" s="113">
        <v>1.1754441809086644</v>
      </c>
      <c r="AL43" s="113">
        <v>1.050503907757752</v>
      </c>
      <c r="AM43" s="113"/>
      <c r="AN43" s="113"/>
      <c r="AO43" s="113"/>
      <c r="AP43" s="114"/>
    </row>
    <row r="44" spans="1:42" s="68" customFormat="1" ht="15.6" customHeight="1" x14ac:dyDescent="0.2">
      <c r="A44" s="68" t="s">
        <v>242</v>
      </c>
      <c r="B44" s="114">
        <f>RANK(B43,$B$43:$AL$43,0)</f>
        <v>16</v>
      </c>
      <c r="C44" s="114">
        <f t="shared" ref="C44:AL44" si="1">RANK(C43,$B$43:$AL$43,0)</f>
        <v>2</v>
      </c>
      <c r="D44" s="114">
        <f t="shared" si="1"/>
        <v>6</v>
      </c>
      <c r="E44" s="114">
        <f t="shared" si="1"/>
        <v>20</v>
      </c>
      <c r="F44" s="114">
        <f t="shared" si="1"/>
        <v>11</v>
      </c>
      <c r="G44" s="114">
        <f t="shared" si="1"/>
        <v>29</v>
      </c>
      <c r="H44" s="114">
        <f t="shared" si="1"/>
        <v>5</v>
      </c>
      <c r="I44" s="114">
        <f t="shared" si="1"/>
        <v>24</v>
      </c>
      <c r="J44" s="114">
        <f t="shared" si="1"/>
        <v>13</v>
      </c>
      <c r="K44" s="114">
        <f t="shared" si="1"/>
        <v>21</v>
      </c>
      <c r="L44" s="114">
        <f t="shared" si="1"/>
        <v>37</v>
      </c>
      <c r="M44" s="114">
        <f t="shared" si="1"/>
        <v>27</v>
      </c>
      <c r="N44" s="114">
        <f t="shared" si="1"/>
        <v>31</v>
      </c>
      <c r="O44" s="114">
        <f t="shared" si="1"/>
        <v>34</v>
      </c>
      <c r="P44" s="114">
        <f t="shared" si="1"/>
        <v>32</v>
      </c>
      <c r="Q44" s="114">
        <f t="shared" si="1"/>
        <v>35</v>
      </c>
      <c r="R44" s="114">
        <f t="shared" si="1"/>
        <v>30</v>
      </c>
      <c r="S44" s="114">
        <f t="shared" si="1"/>
        <v>28</v>
      </c>
      <c r="T44" s="114">
        <f t="shared" si="1"/>
        <v>36</v>
      </c>
      <c r="U44" s="114">
        <f t="shared" si="1"/>
        <v>17</v>
      </c>
      <c r="V44" s="114">
        <f t="shared" si="1"/>
        <v>19</v>
      </c>
      <c r="W44" s="114">
        <f t="shared" si="1"/>
        <v>7</v>
      </c>
      <c r="X44" s="114">
        <f t="shared" si="1"/>
        <v>3</v>
      </c>
      <c r="Y44" s="114">
        <f t="shared" si="1"/>
        <v>15</v>
      </c>
      <c r="Z44" s="114">
        <f t="shared" si="1"/>
        <v>18</v>
      </c>
      <c r="AA44" s="114">
        <f t="shared" si="1"/>
        <v>12</v>
      </c>
      <c r="AB44" s="114">
        <f t="shared" si="1"/>
        <v>33</v>
      </c>
      <c r="AC44" s="114">
        <f t="shared" si="1"/>
        <v>10</v>
      </c>
      <c r="AD44" s="114">
        <f t="shared" si="1"/>
        <v>4</v>
      </c>
      <c r="AE44" s="114">
        <f t="shared" si="1"/>
        <v>26</v>
      </c>
      <c r="AF44" s="114">
        <f t="shared" si="1"/>
        <v>23</v>
      </c>
      <c r="AG44" s="114">
        <f t="shared" si="1"/>
        <v>25</v>
      </c>
      <c r="AH44" s="114">
        <f t="shared" si="1"/>
        <v>14</v>
      </c>
      <c r="AI44" s="114">
        <f t="shared" si="1"/>
        <v>22</v>
      </c>
      <c r="AJ44" s="114">
        <f t="shared" si="1"/>
        <v>9</v>
      </c>
      <c r="AK44" s="114">
        <f t="shared" si="1"/>
        <v>1</v>
      </c>
      <c r="AL44" s="114">
        <f t="shared" si="1"/>
        <v>8</v>
      </c>
      <c r="AM44" s="114"/>
      <c r="AN44" s="114"/>
      <c r="AO44" s="114"/>
      <c r="AP44" s="114"/>
    </row>
  </sheetData>
  <phoneticPr fontId="3"/>
  <pageMargins left="0.78700000000000003" right="0.78700000000000003" top="0.98399999999999999" bottom="0.98399999999999999" header="0.51200000000000001" footer="0.51200000000000001"/>
  <pageSetup paperSize="9" orientation="portrait" horizontalDpi="400" verticalDpi="400" r:id="rId1"/>
  <headerFooter alignWithMargins="0"/>
  <drawing r:id="rId2"/>
  <legacyDrawing r:id="rId3"/>
  <oleObjects>
    <mc:AlternateContent xmlns:mc="http://schemas.openxmlformats.org/markup-compatibility/2006">
      <mc:Choice Requires="x14">
        <oleObject progId="Equation.3" shapeId="4097" r:id="rId4">
          <objectPr defaultSize="0" autoPict="0" r:id="rId5">
            <anchor moveWithCells="1">
              <from>
                <xdr:col>2</xdr:col>
                <xdr:colOff>182880</xdr:colOff>
                <xdr:row>0</xdr:row>
                <xdr:rowOff>0</xdr:rowOff>
              </from>
              <to>
                <xdr:col>3</xdr:col>
                <xdr:colOff>106680</xdr:colOff>
                <xdr:row>1</xdr:row>
                <xdr:rowOff>45720</xdr:rowOff>
              </to>
            </anchor>
          </objectPr>
        </oleObject>
      </mc:Choice>
      <mc:Fallback>
        <oleObject progId="Equation.3" shapeId="4097"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89B6B16263D244BA39428837D92B5D" ma:contentTypeVersion="19" ma:contentTypeDescription="新しいドキュメントを作成します。" ma:contentTypeScope="" ma:versionID="940817272ae9f42989160e9bc26bb5d7">
  <xsd:schema xmlns:xsd="http://www.w3.org/2001/XMLSchema" xmlns:xs="http://www.w3.org/2001/XMLSchema" xmlns:p="http://schemas.microsoft.com/office/2006/metadata/properties" xmlns:ns3="f6b67245-335c-44f2-80a3-e814434b52ba" xmlns:ns4="3351a25f-b06d-466e-81f7-d0fd540ebc1c" targetNamespace="http://schemas.microsoft.com/office/2006/metadata/properties" ma:root="true" ma:fieldsID="27db6ea5a834f9218c6b194f51bcb7c6" ns3:_="" ns4:_="">
    <xsd:import namespace="f6b67245-335c-44f2-80a3-e814434b52ba"/>
    <xsd:import namespace="3351a25f-b06d-466e-81f7-d0fd540ebc1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Tags" minOccurs="0"/>
                <xsd:element ref="ns4:MediaServiceGenerationTime" minOccurs="0"/>
                <xsd:element ref="ns4:MediaServiceEventHashCode" minOccurs="0"/>
                <xsd:element ref="ns4:MediaServiceOCR" minOccurs="0"/>
                <xsd:element ref="ns4:MediaServiceAutoKeyPoints" minOccurs="0"/>
                <xsd:element ref="ns4:MediaServiceKeyPoints" minOccurs="0"/>
                <xsd:element ref="ns4:MediaServiceLocation" minOccurs="0"/>
                <xsd:element ref="ns4:_activity" minOccurs="0"/>
                <xsd:element ref="ns4:MediaServiceSearchProperties" minOccurs="0"/>
                <xsd:element ref="ns4:MediaServiceObjectDetectorVersions" minOccurs="0"/>
                <xsd:element ref="ns4:MediaServiceSystemTag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b67245-335c-44f2-80a3-e814434b52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51a25f-b06d-466e-81f7-d0fd540ebc1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3351a25f-b06d-466e-81f7-d0fd540ebc1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A2120A-C695-4919-AB6E-DF48EF1B78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b67245-335c-44f2-80a3-e814434b52ba"/>
    <ds:schemaRef ds:uri="3351a25f-b06d-466e-81f7-d0fd540ebc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95640E-3D0C-48C6-A006-47C7F7C4CAFF}">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351a25f-b06d-466e-81f7-d0fd540ebc1c"/>
    <ds:schemaRef ds:uri="f6b67245-335c-44f2-80a3-e814434b52ba"/>
    <ds:schemaRef ds:uri="http://www.w3.org/XML/1998/namespace"/>
    <ds:schemaRef ds:uri="http://purl.org/dc/dcmitype/"/>
  </ds:schemaRefs>
</ds:datastoreItem>
</file>

<file path=customXml/itemProps3.xml><?xml version="1.0" encoding="utf-8"?>
<ds:datastoreItem xmlns:ds="http://schemas.openxmlformats.org/officeDocument/2006/customXml" ds:itemID="{B5EBCAAA-857D-4784-9A88-9DC1B03315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注意事項</vt:lpstr>
      <vt:lpstr>分析のための入力事項</vt:lpstr>
      <vt:lpstr>分析結果</vt:lpstr>
      <vt:lpstr>フロー図</vt:lpstr>
      <vt:lpstr>フロー図数値</vt:lpstr>
      <vt:lpstr>波及効果</vt:lpstr>
      <vt:lpstr>分析に必要なデータ等</vt:lpstr>
      <vt:lpstr>基本表</vt:lpstr>
      <vt:lpstr>逆行列係数表</vt:lpstr>
      <vt:lpstr>平均消費性向</vt:lpstr>
      <vt:lpstr>マージン</vt:lpstr>
      <vt:lpstr>生産者価格と購入者価格</vt:lpstr>
      <vt:lpstr>フロー図!Print_Area</vt:lpstr>
      <vt:lpstr>マージン!Print_Area</vt:lpstr>
      <vt:lpstr>分析結果!Print_Area</vt:lpstr>
    </vt:vector>
  </TitlesOfParts>
  <Manager/>
  <Company>情報政策課</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政策統計課統計分析Ｇ</dc:creator>
  <cp:keywords/>
  <dc:description/>
  <cp:lastModifiedBy>島田 和也</cp:lastModifiedBy>
  <cp:revision/>
  <cp:lastPrinted>2025-06-24T04:38:52Z</cp:lastPrinted>
  <dcterms:created xsi:type="dcterms:W3CDTF">2001-05-29T02:22:52Z</dcterms:created>
  <dcterms:modified xsi:type="dcterms:W3CDTF">2025-09-16T02:17:18Z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0x0101003A89B6B16263D244BA39428837D92B5D</vt:lpwstr>
  </property>
</Properties>
</file>