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060623\OneDrive - 福井県\デスクトップ\"/>
    </mc:Choice>
  </mc:AlternateContent>
  <xr:revisionPtr revIDLastSave="0" documentId="8_{FB985D3E-DC64-4714-9352-C099F79BE8A8}" xr6:coauthVersionLast="47" xr6:coauthVersionMax="47" xr10:uidLastSave="{00000000-0000-0000-0000-000000000000}"/>
  <bookViews>
    <workbookView xWindow="-19320" yWindow="-120" windowWidth="19440" windowHeight="15000" tabRatio="848" xr2:uid="{00000000-000D-0000-FFFF-FFFF00000000}"/>
  </bookViews>
  <sheets>
    <sheet name="20教育目次" sheetId="113" r:id="rId1"/>
    <sheet name="20-1" sheetId="109" r:id="rId2"/>
    <sheet name="20-2" sheetId="92" r:id="rId3"/>
    <sheet name="20-3" sheetId="93" r:id="rId4"/>
    <sheet name="20-4" sheetId="94" r:id="rId5"/>
    <sheet name="20-5" sheetId="95" r:id="rId6"/>
    <sheet name="20-6" sheetId="86" r:id="rId7"/>
    <sheet name="20-7" sheetId="87" r:id="rId8"/>
    <sheet name="20-8" sheetId="96" r:id="rId9"/>
    <sheet name="20-9" sheetId="97" r:id="rId10"/>
    <sheet name="20-10" sheetId="98" r:id="rId11"/>
    <sheet name="20-11" sheetId="99" r:id="rId12"/>
    <sheet name="20-12" sheetId="110" r:id="rId13"/>
    <sheet name="20-13(1)" sheetId="100" r:id="rId14"/>
    <sheet name="20-13(2)" sheetId="101" r:id="rId15"/>
    <sheet name="20-14" sheetId="102" r:id="rId16"/>
    <sheet name="20-15" sheetId="103" r:id="rId17"/>
    <sheet name="20-16" sheetId="104" r:id="rId18"/>
    <sheet name="20-17(1)" sheetId="105" r:id="rId19"/>
    <sheet name="20-17(2)(3)" sheetId="106" r:id="rId20"/>
    <sheet name="20-18(1)" sheetId="111" r:id="rId21"/>
    <sheet name="20-18(2)" sheetId="112" r:id="rId22"/>
    <sheet name="20-19(1)" sheetId="41" r:id="rId23"/>
    <sheet name="20-19(2)" sheetId="42" r:id="rId24"/>
  </sheets>
  <definedNames>
    <definedName name="_xlnm.Print_Area" localSheetId="1">'20-1'!$A$2:$P$59</definedName>
    <definedName name="_xlnm.Print_Area" localSheetId="10">'20-10'!$A$2:$J$20</definedName>
    <definedName name="_xlnm.Print_Area" localSheetId="11">'20-11'!$A$2:$G$11</definedName>
    <definedName name="_xlnm.Print_Area" localSheetId="12">'20-12'!$A$2:$L$23</definedName>
    <definedName name="_xlnm.Print_Area" localSheetId="13">'20-13(1)'!$A$2:$L$16</definedName>
    <definedName name="_xlnm.Print_Area" localSheetId="14">'20-13(2)'!$A$2:$L$33</definedName>
    <definedName name="_xlnm.Print_Area" localSheetId="15">'20-14'!$A$2:$E$10</definedName>
    <definedName name="_xlnm.Print_Area" localSheetId="16">'20-15'!$A$2:$G$59</definedName>
    <definedName name="_xlnm.Print_Area" localSheetId="17">'20-16'!$A$2:$M$13</definedName>
    <definedName name="_xlnm.Print_Area" localSheetId="18">'20-17(1)'!$A$2:$H$23</definedName>
    <definedName name="_xlnm.Print_Area" localSheetId="19">'20-17(2)(3)'!$A$2:$F$55</definedName>
    <definedName name="_xlnm.Print_Area" localSheetId="20">'20-18(1)'!$A$2:$K$23</definedName>
    <definedName name="_xlnm.Print_Area" localSheetId="21">'20-18(2)'!$A$2:$L$23</definedName>
    <definedName name="_xlnm.Print_Area" localSheetId="22">'20-19(1)'!$A$2:$L$36</definedName>
    <definedName name="_xlnm.Print_Area" localSheetId="23">'20-19(2)'!$A$2:$I$37</definedName>
    <definedName name="_xlnm.Print_Area" localSheetId="2">'20-2'!$A$2:$Y$37</definedName>
    <definedName name="_xlnm.Print_Area" localSheetId="3">'20-3'!$A$2:$Y$37</definedName>
    <definedName name="_xlnm.Print_Area" localSheetId="4">'20-4'!$A$2:$O$26</definedName>
    <definedName name="_xlnm.Print_Area" localSheetId="5">'20-5'!$A$2:$I$14</definedName>
    <definedName name="_xlnm.Print_Area" localSheetId="6">'20-6'!$A$2:$L$37</definedName>
    <definedName name="_xlnm.Print_Area" localSheetId="7">'20-7'!$A$2:$G$21</definedName>
    <definedName name="_xlnm.Print_Area" localSheetId="8">'20-8'!$A$2:$N$36</definedName>
    <definedName name="_xlnm.Print_Area" localSheetId="9">'20-9'!$A$2:$F$10</definedName>
    <definedName name="_xlnm.Print_Titles" localSheetId="1">'20-1'!$8:$9</definedName>
  </definedName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01" l="1"/>
  <c r="J15" i="101"/>
  <c r="J16" i="101"/>
  <c r="J17" i="101"/>
  <c r="C25" i="96"/>
  <c r="C24" i="96" s="1"/>
  <c r="C14" i="96"/>
  <c r="E15" i="96"/>
  <c r="E16" i="96"/>
  <c r="E17" i="96"/>
  <c r="E18" i="96"/>
  <c r="E19" i="96"/>
  <c r="B13" i="95" l="1"/>
  <c r="B12" i="95"/>
  <c r="F13" i="95"/>
  <c r="F12" i="95"/>
  <c r="C12" i="94" l="1"/>
  <c r="C13" i="94"/>
  <c r="C14" i="94"/>
  <c r="C15" i="94"/>
  <c r="C16" i="94"/>
  <c r="C17" i="94"/>
  <c r="C18" i="94"/>
  <c r="C19" i="94"/>
  <c r="C20" i="94"/>
  <c r="C21" i="94"/>
  <c r="E12" i="92" l="1"/>
  <c r="D12" i="92"/>
  <c r="C12" i="92"/>
  <c r="B12" i="92"/>
  <c r="D18" i="92"/>
  <c r="E18" i="92"/>
  <c r="P18" i="93"/>
  <c r="O18" i="93"/>
  <c r="N18" i="93"/>
  <c r="M18" i="93"/>
  <c r="L18" i="93"/>
  <c r="K18" i="93"/>
  <c r="J18" i="93"/>
  <c r="I18" i="93"/>
  <c r="H18" i="93"/>
  <c r="G18" i="93"/>
  <c r="F18" i="93"/>
  <c r="D18" i="93"/>
  <c r="C18" i="93"/>
  <c r="B18" i="93"/>
  <c r="G13" i="109" l="1"/>
  <c r="E13" i="109" s="1"/>
  <c r="M53" i="109"/>
  <c r="M52" i="109"/>
  <c r="M51" i="109"/>
  <c r="M50" i="109"/>
  <c r="M49" i="109"/>
  <c r="M47" i="109"/>
  <c r="M46" i="109"/>
  <c r="M45" i="109"/>
  <c r="M44" i="109"/>
  <c r="M43" i="109"/>
  <c r="M41" i="109"/>
  <c r="M40" i="109"/>
  <c r="M39" i="109"/>
  <c r="M38" i="109"/>
  <c r="M37" i="109"/>
  <c r="M35" i="109"/>
  <c r="M34" i="109"/>
  <c r="M33" i="109"/>
  <c r="M32" i="109"/>
  <c r="M31" i="109"/>
  <c r="M30" i="109"/>
  <c r="M28" i="109"/>
  <c r="M27" i="109"/>
  <c r="M26" i="109"/>
  <c r="M25" i="109"/>
  <c r="M24" i="109"/>
  <c r="M23" i="109"/>
  <c r="M20" i="109"/>
  <c r="M17" i="109"/>
  <c r="M16" i="109"/>
  <c r="M15" i="109"/>
  <c r="M14" i="109"/>
  <c r="M13" i="109"/>
  <c r="M12" i="109"/>
  <c r="M11" i="109"/>
  <c r="E57" i="109"/>
  <c r="E56" i="109"/>
  <c r="E55" i="109"/>
  <c r="E54" i="109"/>
  <c r="E53" i="109"/>
  <c r="E52" i="109"/>
  <c r="E51" i="109"/>
  <c r="E49" i="109"/>
  <c r="E48" i="109"/>
  <c r="E47" i="109"/>
  <c r="E46" i="109"/>
  <c r="E45" i="109"/>
  <c r="E44" i="109"/>
  <c r="E42" i="109"/>
  <c r="E41" i="109"/>
  <c r="E40" i="109"/>
  <c r="E39" i="109"/>
  <c r="E38" i="109"/>
  <c r="E37" i="109"/>
  <c r="E36" i="109"/>
  <c r="E35" i="109"/>
  <c r="E34" i="109"/>
  <c r="E32" i="109"/>
  <c r="E31" i="109"/>
  <c r="E30" i="109"/>
  <c r="E29" i="109"/>
  <c r="E28" i="109"/>
  <c r="E27" i="109"/>
  <c r="E26" i="109"/>
  <c r="E25" i="109"/>
  <c r="E24" i="109"/>
  <c r="E23" i="109"/>
  <c r="E22" i="109"/>
  <c r="E21" i="109"/>
  <c r="E20" i="109"/>
  <c r="E19" i="109"/>
  <c r="E18" i="109"/>
  <c r="E17" i="109"/>
  <c r="E16" i="109"/>
  <c r="E15" i="109"/>
  <c r="E14" i="109"/>
  <c r="E12" i="109"/>
  <c r="E11" i="109"/>
  <c r="D35" i="41"/>
  <c r="C35" i="41" s="1"/>
  <c r="D33" i="41"/>
  <c r="C33" i="41" s="1"/>
  <c r="D32" i="41"/>
  <c r="C32" i="41"/>
  <c r="D31" i="41"/>
  <c r="C31" i="41"/>
  <c r="D30" i="41"/>
  <c r="C30" i="41" s="1"/>
  <c r="D29" i="41"/>
  <c r="C29" i="41" s="1"/>
  <c r="D28" i="41"/>
  <c r="C28" i="41"/>
  <c r="D27" i="41"/>
  <c r="C27" i="41"/>
  <c r="D26" i="41"/>
  <c r="C26" i="41" s="1"/>
  <c r="D25" i="41"/>
  <c r="C25" i="41" s="1"/>
  <c r="D24" i="41"/>
  <c r="C24" i="41"/>
  <c r="L23" i="41"/>
  <c r="K23" i="41"/>
  <c r="J23" i="41"/>
  <c r="I23" i="41"/>
  <c r="H23" i="41"/>
  <c r="G23" i="41"/>
  <c r="F23" i="41"/>
  <c r="E23" i="41"/>
  <c r="D23" i="41"/>
  <c r="D21" i="41"/>
  <c r="C21" i="41" s="1"/>
  <c r="D20" i="41"/>
  <c r="C20" i="41" s="1"/>
  <c r="D19" i="41"/>
  <c r="C19" i="41"/>
  <c r="L18" i="41"/>
  <c r="K18" i="41"/>
  <c r="K13" i="41" s="1"/>
  <c r="K11" i="41" s="1"/>
  <c r="J18" i="41"/>
  <c r="I18" i="41"/>
  <c r="H18" i="41"/>
  <c r="G18" i="41"/>
  <c r="F18" i="41"/>
  <c r="E18" i="41"/>
  <c r="D18" i="41"/>
  <c r="D17" i="41"/>
  <c r="C17" i="41" s="1"/>
  <c r="D16" i="41"/>
  <c r="C16" i="41" s="1"/>
  <c r="D15" i="41"/>
  <c r="C15" i="41"/>
  <c r="D14" i="41"/>
  <c r="C14" i="41"/>
  <c r="L13" i="41"/>
  <c r="J13" i="41"/>
  <c r="I13" i="41"/>
  <c r="H13" i="41"/>
  <c r="G13" i="41"/>
  <c r="F13" i="41"/>
  <c r="E13" i="41"/>
  <c r="D13" i="41"/>
  <c r="L11" i="41"/>
  <c r="J11" i="41"/>
  <c r="I11" i="41"/>
  <c r="H11" i="41"/>
  <c r="G11" i="41"/>
  <c r="F11" i="41"/>
  <c r="E11" i="41"/>
  <c r="D11" i="41"/>
  <c r="I10" i="42"/>
  <c r="H10" i="42"/>
  <c r="G10" i="42"/>
  <c r="F10" i="42"/>
  <c r="E10" i="42"/>
  <c r="D10" i="42"/>
  <c r="C10" i="42"/>
  <c r="B10" i="42"/>
  <c r="I35" i="42"/>
  <c r="H35" i="42"/>
  <c r="G35" i="42"/>
  <c r="F35" i="42"/>
  <c r="E35" i="42"/>
  <c r="D35" i="42"/>
  <c r="C35" i="42"/>
  <c r="B35" i="42"/>
  <c r="B33" i="42"/>
  <c r="C33" i="42"/>
  <c r="D33" i="42"/>
  <c r="E33" i="42"/>
  <c r="F33" i="42"/>
  <c r="G33" i="42"/>
  <c r="H33" i="42"/>
  <c r="I33" i="42"/>
  <c r="B22" i="42"/>
  <c r="C22" i="42"/>
  <c r="D22" i="42"/>
  <c r="E22" i="42"/>
  <c r="F22" i="42"/>
  <c r="G22" i="42"/>
  <c r="H22" i="42"/>
  <c r="I22" i="42"/>
  <c r="C23" i="41" l="1"/>
  <c r="C18" i="41"/>
  <c r="C13" i="41" s="1"/>
  <c r="C11" i="41" s="1"/>
  <c r="E14" i="96" l="1"/>
  <c r="F14" i="96"/>
  <c r="F15" i="96"/>
  <c r="D15" i="96" s="1"/>
  <c r="F16" i="96"/>
  <c r="D16" i="96" s="1"/>
  <c r="F17" i="96"/>
  <c r="D17" i="96" s="1"/>
  <c r="F18" i="96"/>
  <c r="D18" i="96" s="1"/>
  <c r="F19" i="96"/>
  <c r="D19" i="96" s="1"/>
  <c r="E20" i="96"/>
  <c r="F20" i="96"/>
  <c r="E21" i="96"/>
  <c r="F21" i="96"/>
  <c r="E22" i="96"/>
  <c r="D22" i="96" s="1"/>
  <c r="F22" i="96"/>
  <c r="C23" i="94"/>
  <c r="C22" i="94"/>
  <c r="C24" i="94"/>
  <c r="C25" i="94"/>
  <c r="D21" i="96" l="1"/>
  <c r="D20" i="96"/>
  <c r="C10" i="112"/>
  <c r="M22" i="112" l="1"/>
  <c r="M21" i="112"/>
  <c r="M20" i="112"/>
  <c r="M19" i="112"/>
  <c r="M18" i="112"/>
  <c r="M17" i="112"/>
  <c r="M16" i="112"/>
  <c r="M15" i="112"/>
  <c r="M14" i="112"/>
  <c r="M13" i="112"/>
  <c r="M12" i="112"/>
  <c r="L10" i="112"/>
  <c r="K10" i="112"/>
  <c r="J10" i="112"/>
  <c r="I10" i="112"/>
  <c r="H10" i="112"/>
  <c r="G10" i="112"/>
  <c r="F10" i="112"/>
  <c r="E10" i="112"/>
  <c r="D10" i="112"/>
  <c r="K10" i="111"/>
  <c r="J10" i="111"/>
  <c r="I10" i="111"/>
  <c r="H10" i="111"/>
  <c r="G10" i="111"/>
  <c r="F10" i="111"/>
  <c r="E10" i="111"/>
  <c r="D10" i="111"/>
  <c r="C10" i="111"/>
  <c r="B10" i="111"/>
  <c r="M10" i="112" l="1"/>
  <c r="C54" i="106" l="1"/>
  <c r="C53" i="106"/>
  <c r="C52" i="106"/>
  <c r="C51" i="106"/>
  <c r="C50" i="106"/>
  <c r="C49" i="106"/>
  <c r="C48" i="106"/>
  <c r="C47" i="106"/>
  <c r="C46" i="106"/>
  <c r="C45" i="106"/>
  <c r="C44" i="106"/>
  <c r="C43" i="106"/>
  <c r="E41" i="106"/>
  <c r="D41" i="106"/>
  <c r="C31" i="106"/>
  <c r="C30" i="106"/>
  <c r="C29" i="106"/>
  <c r="C28" i="106"/>
  <c r="C27" i="106"/>
  <c r="C26" i="106"/>
  <c r="C25" i="106"/>
  <c r="C24" i="106"/>
  <c r="C23" i="106"/>
  <c r="C22" i="106"/>
  <c r="C21" i="106"/>
  <c r="C20" i="106"/>
  <c r="C19" i="106"/>
  <c r="C18" i="106"/>
  <c r="C17" i="106"/>
  <c r="C16" i="106"/>
  <c r="C15" i="106"/>
  <c r="C14" i="106"/>
  <c r="C13" i="106"/>
  <c r="C12" i="106"/>
  <c r="E10" i="106"/>
  <c r="D10" i="106"/>
  <c r="B10" i="106"/>
  <c r="F18" i="105"/>
  <c r="C18" i="105"/>
  <c r="F17" i="105"/>
  <c r="C17" i="105"/>
  <c r="F16" i="105"/>
  <c r="C16" i="105"/>
  <c r="F15" i="105"/>
  <c r="C15" i="105"/>
  <c r="F14" i="105"/>
  <c r="C14" i="105"/>
  <c r="F13" i="105"/>
  <c r="C13" i="105"/>
  <c r="F12" i="105"/>
  <c r="C12" i="105"/>
  <c r="H10" i="105"/>
  <c r="G10" i="105"/>
  <c r="E10" i="105"/>
  <c r="D10" i="105"/>
  <c r="J32" i="101"/>
  <c r="J31" i="101"/>
  <c r="J30" i="101"/>
  <c r="J29" i="101"/>
  <c r="J28" i="101"/>
  <c r="J27" i="101"/>
  <c r="D27" i="101"/>
  <c r="D26" i="101" s="1"/>
  <c r="J26" i="101"/>
  <c r="F26" i="101"/>
  <c r="E26" i="101"/>
  <c r="C26" i="101"/>
  <c r="J25" i="101"/>
  <c r="J24" i="101"/>
  <c r="J23" i="101"/>
  <c r="J22" i="101"/>
  <c r="J21" i="101"/>
  <c r="J20" i="101"/>
  <c r="D15" i="101"/>
  <c r="J19" i="101"/>
  <c r="J18" i="101"/>
  <c r="J14" i="101"/>
  <c r="F14" i="101"/>
  <c r="F12" i="101" s="1"/>
  <c r="E14" i="101"/>
  <c r="E12" i="101" s="1"/>
  <c r="C14" i="101"/>
  <c r="C12" i="101" s="1"/>
  <c r="J13" i="101"/>
  <c r="J12" i="101"/>
  <c r="J11" i="101"/>
  <c r="J10" i="101"/>
  <c r="J9" i="101"/>
  <c r="L8" i="101"/>
  <c r="K8" i="101"/>
  <c r="I8" i="101"/>
  <c r="B15" i="100"/>
  <c r="B14" i="100"/>
  <c r="L12" i="100"/>
  <c r="K12" i="100"/>
  <c r="J12" i="100"/>
  <c r="I12" i="100"/>
  <c r="H12" i="100"/>
  <c r="G12" i="100"/>
  <c r="F12" i="100"/>
  <c r="D12" i="100"/>
  <c r="C12" i="100"/>
  <c r="B9" i="97"/>
  <c r="F34" i="96"/>
  <c r="E34" i="96"/>
  <c r="N33" i="96"/>
  <c r="M33" i="96"/>
  <c r="L33" i="96"/>
  <c r="K33" i="96"/>
  <c r="J33" i="96"/>
  <c r="I33" i="96"/>
  <c r="H33" i="96"/>
  <c r="G33" i="96"/>
  <c r="C33" i="96"/>
  <c r="F31" i="96"/>
  <c r="E31" i="96"/>
  <c r="F30" i="96"/>
  <c r="E30" i="96"/>
  <c r="F29" i="96"/>
  <c r="E29" i="96"/>
  <c r="F28" i="96"/>
  <c r="E28" i="96"/>
  <c r="N27" i="96"/>
  <c r="M27" i="96"/>
  <c r="L27" i="96"/>
  <c r="K27" i="96"/>
  <c r="J27" i="96"/>
  <c r="I27" i="96"/>
  <c r="H27" i="96"/>
  <c r="G27" i="96"/>
  <c r="C27" i="96"/>
  <c r="F25" i="96"/>
  <c r="E25" i="96"/>
  <c r="N24" i="96"/>
  <c r="M24" i="96"/>
  <c r="L24" i="96"/>
  <c r="K24" i="96"/>
  <c r="J24" i="96"/>
  <c r="I24" i="96"/>
  <c r="H24" i="96"/>
  <c r="G24" i="96"/>
  <c r="N13" i="96"/>
  <c r="M13" i="96"/>
  <c r="L13" i="96"/>
  <c r="K13" i="96"/>
  <c r="J13" i="96"/>
  <c r="I13" i="96"/>
  <c r="H13" i="96"/>
  <c r="G13" i="96"/>
  <c r="C13" i="96"/>
  <c r="I10" i="95"/>
  <c r="H10" i="95"/>
  <c r="G10" i="95"/>
  <c r="E10" i="95"/>
  <c r="D10" i="95"/>
  <c r="C10" i="95"/>
  <c r="O10" i="94"/>
  <c r="N10" i="94"/>
  <c r="M10" i="94"/>
  <c r="L10" i="94"/>
  <c r="K10" i="94"/>
  <c r="J10" i="94"/>
  <c r="I10" i="94"/>
  <c r="H10" i="94"/>
  <c r="G10" i="94"/>
  <c r="F10" i="94"/>
  <c r="E10" i="94"/>
  <c r="D10" i="94"/>
  <c r="P24" i="93"/>
  <c r="O24" i="93"/>
  <c r="M24" i="93"/>
  <c r="L24" i="93"/>
  <c r="H24" i="93"/>
  <c r="G24" i="93"/>
  <c r="Y35" i="93"/>
  <c r="X35" i="93"/>
  <c r="W35" i="93"/>
  <c r="V35" i="93"/>
  <c r="U35" i="93"/>
  <c r="T35" i="93"/>
  <c r="P35" i="93"/>
  <c r="O35" i="93"/>
  <c r="N35" i="93"/>
  <c r="M35" i="93"/>
  <c r="L35" i="93"/>
  <c r="K35" i="93"/>
  <c r="J35" i="93"/>
  <c r="I35" i="93"/>
  <c r="H35" i="93"/>
  <c r="G35" i="93"/>
  <c r="F35" i="93"/>
  <c r="E35" i="93"/>
  <c r="S35" i="93"/>
  <c r="D35" i="93"/>
  <c r="N24" i="93"/>
  <c r="K24" i="93"/>
  <c r="J24" i="93"/>
  <c r="I24" i="93"/>
  <c r="Y24" i="93"/>
  <c r="V24" i="93"/>
  <c r="Y35" i="92"/>
  <c r="X35" i="92"/>
  <c r="W35" i="92"/>
  <c r="V35" i="92"/>
  <c r="U35" i="92"/>
  <c r="T35" i="92"/>
  <c r="S35" i="92"/>
  <c r="R35" i="92"/>
  <c r="Q35" i="92"/>
  <c r="P35" i="92"/>
  <c r="O35" i="92"/>
  <c r="N35" i="92"/>
  <c r="M35" i="92"/>
  <c r="L35" i="92"/>
  <c r="K35" i="92"/>
  <c r="J35" i="92"/>
  <c r="I35" i="92"/>
  <c r="H35" i="92"/>
  <c r="G35" i="92"/>
  <c r="F35" i="92"/>
  <c r="E35" i="92"/>
  <c r="D35" i="92"/>
  <c r="C35" i="92"/>
  <c r="B35" i="92"/>
  <c r="Y24" i="92"/>
  <c r="X24" i="92"/>
  <c r="W24" i="92"/>
  <c r="V24" i="92"/>
  <c r="U24" i="92"/>
  <c r="T24" i="92"/>
  <c r="S24" i="92"/>
  <c r="R24" i="92"/>
  <c r="Q24" i="92"/>
  <c r="P24" i="92"/>
  <c r="O24" i="92"/>
  <c r="N24" i="92"/>
  <c r="M24" i="92"/>
  <c r="M12" i="92" s="1"/>
  <c r="L24" i="92"/>
  <c r="K24" i="92"/>
  <c r="K12" i="92" s="1"/>
  <c r="J24" i="92"/>
  <c r="J12" i="92" s="1"/>
  <c r="I24" i="92"/>
  <c r="H24" i="92"/>
  <c r="G24" i="92"/>
  <c r="F24" i="92"/>
  <c r="E24" i="92"/>
  <c r="D24" i="92"/>
  <c r="C24" i="92"/>
  <c r="B24" i="92"/>
  <c r="E24" i="93"/>
  <c r="F24" i="93"/>
  <c r="F24" i="101" l="1"/>
  <c r="F10" i="101" s="1"/>
  <c r="B12" i="100"/>
  <c r="F13" i="96"/>
  <c r="J12" i="93"/>
  <c r="N12" i="93"/>
  <c r="Y12" i="92"/>
  <c r="X12" i="92"/>
  <c r="W12" i="92"/>
  <c r="V12" i="92"/>
  <c r="S12" i="92"/>
  <c r="O12" i="92"/>
  <c r="L12" i="92"/>
  <c r="L12" i="93"/>
  <c r="E12" i="100"/>
  <c r="E13" i="96"/>
  <c r="D28" i="96"/>
  <c r="E24" i="96"/>
  <c r="D24" i="96" s="1"/>
  <c r="K12" i="93"/>
  <c r="M12" i="93"/>
  <c r="O12" i="93"/>
  <c r="P12" i="93"/>
  <c r="F12" i="93"/>
  <c r="E12" i="93"/>
  <c r="G12" i="93"/>
  <c r="H12" i="93"/>
  <c r="I12" i="93"/>
  <c r="Y12" i="93"/>
  <c r="D14" i="96"/>
  <c r="C41" i="106"/>
  <c r="F54" i="106" s="1"/>
  <c r="M11" i="96"/>
  <c r="N11" i="96"/>
  <c r="C10" i="106"/>
  <c r="F31" i="106" s="1"/>
  <c r="F10" i="105"/>
  <c r="C10" i="105"/>
  <c r="D24" i="101"/>
  <c r="E24" i="101"/>
  <c r="E10" i="101" s="1"/>
  <c r="D14" i="101"/>
  <c r="D12" i="101" s="1"/>
  <c r="F33" i="96"/>
  <c r="D34" i="96"/>
  <c r="D30" i="96"/>
  <c r="E27" i="96"/>
  <c r="D29" i="96"/>
  <c r="D25" i="96"/>
  <c r="J11" i="96"/>
  <c r="F10" i="95"/>
  <c r="C10" i="94"/>
  <c r="R35" i="93"/>
  <c r="B10" i="95"/>
  <c r="H11" i="96"/>
  <c r="L11" i="96"/>
  <c r="F24" i="96"/>
  <c r="D31" i="96"/>
  <c r="X24" i="93"/>
  <c r="X12" i="93" s="1"/>
  <c r="I11" i="96"/>
  <c r="K11" i="96"/>
  <c r="F27" i="96"/>
  <c r="G11" i="96"/>
  <c r="C24" i="101"/>
  <c r="C10" i="101" s="1"/>
  <c r="W24" i="93"/>
  <c r="S24" i="93"/>
  <c r="T24" i="93"/>
  <c r="D24" i="93"/>
  <c r="D12" i="93" s="1"/>
  <c r="E33" i="96"/>
  <c r="U24" i="93"/>
  <c r="C35" i="93"/>
  <c r="Q35" i="93"/>
  <c r="F23" i="106" l="1"/>
  <c r="F19" i="106"/>
  <c r="F18" i="106"/>
  <c r="F25" i="106"/>
  <c r="F29" i="106"/>
  <c r="F27" i="106"/>
  <c r="F26" i="106"/>
  <c r="F49" i="106"/>
  <c r="F53" i="106"/>
  <c r="F45" i="106"/>
  <c r="F44" i="106"/>
  <c r="D10" i="101"/>
  <c r="D33" i="96"/>
  <c r="F52" i="106"/>
  <c r="F51" i="106"/>
  <c r="F50" i="106"/>
  <c r="F47" i="106"/>
  <c r="F48" i="106"/>
  <c r="F43" i="106"/>
  <c r="F46" i="106"/>
  <c r="F30" i="106"/>
  <c r="F13" i="106"/>
  <c r="F15" i="106"/>
  <c r="F22" i="106"/>
  <c r="F21" i="106"/>
  <c r="F14" i="106"/>
  <c r="F17" i="106"/>
  <c r="F12" i="106"/>
  <c r="F28" i="106"/>
  <c r="F24" i="106"/>
  <c r="F20" i="106"/>
  <c r="F16" i="106"/>
  <c r="D27" i="96"/>
  <c r="D13" i="96"/>
  <c r="E11" i="96"/>
  <c r="B35" i="93"/>
  <c r="F11" i="96"/>
  <c r="R24" i="93"/>
  <c r="Q24" i="93"/>
  <c r="C24" i="93"/>
  <c r="C12" i="93" s="1"/>
  <c r="B24" i="93"/>
  <c r="F41" i="106" l="1"/>
  <c r="B12" i="93"/>
  <c r="F10" i="106"/>
  <c r="D11" i="9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福井県</author>
  </authors>
  <commentList>
    <comment ref="C11" authorId="0" shapeId="0" xr:uid="{00000000-0006-0000-0700-000001000000}">
      <text>
        <r>
          <rPr>
            <sz val="9"/>
            <color indexed="81"/>
            <rFont val="ＭＳ Ｐゴシック"/>
            <family val="3"/>
            <charset val="128"/>
          </rPr>
          <t>sumしない！
（併置を重複計上してしまう）</t>
        </r>
      </text>
    </comment>
    <comment ref="C14" authorId="0" shapeId="0" xr:uid="{00000000-0006-0000-0700-000002000000}">
      <text>
        <r>
          <rPr>
            <sz val="9"/>
            <color indexed="81"/>
            <rFont val="ＭＳ Ｐゴシック"/>
            <family val="3"/>
            <charset val="128"/>
          </rPr>
          <t>併置の普通(6)追加
分校も含む</t>
        </r>
      </text>
    </comment>
    <comment ref="C25" authorId="0" shapeId="0" xr:uid="{00000000-0006-0000-0700-000003000000}">
      <text>
        <r>
          <rPr>
            <sz val="9"/>
            <color indexed="81"/>
            <rFont val="ＭＳ Ｐゴシック"/>
            <family val="3"/>
            <charset val="128"/>
          </rPr>
          <t>併置の普通(6)追加
分校も含む</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福井県</author>
  </authors>
  <commentList>
    <comment ref="F17" authorId="0" shapeId="0" xr:uid="{00000000-0006-0000-1100-000001000000}">
      <text>
        <r>
          <rPr>
            <sz val="9"/>
            <color indexed="81"/>
            <rFont val="ＭＳ Ｐゴシック"/>
            <family val="3"/>
            <charset val="128"/>
          </rPr>
          <t>「一時的な仕事に就いた者」「有期雇用労働者」「臨時労働者」を含む</t>
        </r>
      </text>
    </comment>
  </commentList>
</comments>
</file>

<file path=xl/sharedStrings.xml><?xml version="1.0" encoding="utf-8"?>
<sst xmlns="http://schemas.openxmlformats.org/spreadsheetml/2006/main" count="1024" uniqueCount="553">
  <si>
    <t>20　教育</t>
    <rPh sb="3" eb="5">
      <t>キョウイク</t>
    </rPh>
    <phoneticPr fontId="2"/>
  </si>
  <si>
    <t>20-1</t>
    <phoneticPr fontId="2"/>
  </si>
  <si>
    <t>学校教育総括</t>
    <rPh sb="0" eb="2">
      <t>ガッコウ</t>
    </rPh>
    <rPh sb="2" eb="4">
      <t>キョウイク</t>
    </rPh>
    <rPh sb="4" eb="6">
      <t>ソウカツ</t>
    </rPh>
    <phoneticPr fontId="2"/>
  </si>
  <si>
    <t>20-2</t>
  </si>
  <si>
    <t>市町別学校数、教員数、在学者数</t>
    <rPh sb="0" eb="1">
      <t>シ</t>
    </rPh>
    <rPh sb="1" eb="2">
      <t>マチ</t>
    </rPh>
    <rPh sb="2" eb="3">
      <t>ベツ</t>
    </rPh>
    <rPh sb="3" eb="5">
      <t>ガッコウ</t>
    </rPh>
    <rPh sb="5" eb="6">
      <t>スウ</t>
    </rPh>
    <rPh sb="7" eb="9">
      <t>キョウイン</t>
    </rPh>
    <rPh sb="9" eb="10">
      <t>スウ</t>
    </rPh>
    <rPh sb="11" eb="13">
      <t>ザイガク</t>
    </rPh>
    <rPh sb="13" eb="14">
      <t>シャ</t>
    </rPh>
    <rPh sb="14" eb="15">
      <t>スウ</t>
    </rPh>
    <phoneticPr fontId="2"/>
  </si>
  <si>
    <t>20-3</t>
  </si>
  <si>
    <t>小中学校の市町別、学年別児童・生徒数</t>
    <rPh sb="0" eb="4">
      <t>ショウチュウガッコウ</t>
    </rPh>
    <rPh sb="5" eb="6">
      <t>シ</t>
    </rPh>
    <rPh sb="6" eb="7">
      <t>マチ</t>
    </rPh>
    <rPh sb="7" eb="8">
      <t>ベツ</t>
    </rPh>
    <rPh sb="9" eb="12">
      <t>ガクネンベツ</t>
    </rPh>
    <rPh sb="12" eb="14">
      <t>ジドウ</t>
    </rPh>
    <rPh sb="15" eb="17">
      <t>セイト</t>
    </rPh>
    <rPh sb="17" eb="18">
      <t>スウ</t>
    </rPh>
    <phoneticPr fontId="2"/>
  </si>
  <si>
    <t>20-4</t>
  </si>
  <si>
    <t>職名別教員数</t>
    <rPh sb="0" eb="2">
      <t>ショクメイ</t>
    </rPh>
    <rPh sb="2" eb="3">
      <t>ベツ</t>
    </rPh>
    <rPh sb="3" eb="5">
      <t>キョウイン</t>
    </rPh>
    <rPh sb="5" eb="6">
      <t>スウ</t>
    </rPh>
    <phoneticPr fontId="2"/>
  </si>
  <si>
    <t>20-5</t>
  </si>
  <si>
    <t>小・中学校の編制方式別学級数および児童・生徒数</t>
    <rPh sb="0" eb="1">
      <t>ショウ</t>
    </rPh>
    <rPh sb="2" eb="5">
      <t>チュウガッコウ</t>
    </rPh>
    <rPh sb="6" eb="8">
      <t>ヘンセイ</t>
    </rPh>
    <rPh sb="8" eb="10">
      <t>ホウシキ</t>
    </rPh>
    <rPh sb="10" eb="11">
      <t>ベツ</t>
    </rPh>
    <rPh sb="11" eb="13">
      <t>ガッキュウ</t>
    </rPh>
    <rPh sb="13" eb="14">
      <t>スウ</t>
    </rPh>
    <rPh sb="17" eb="19">
      <t>ジドウ</t>
    </rPh>
    <rPh sb="20" eb="22">
      <t>セイト</t>
    </rPh>
    <rPh sb="22" eb="23">
      <t>スウ</t>
    </rPh>
    <phoneticPr fontId="2"/>
  </si>
  <si>
    <t>20-6(1)(2)</t>
    <phoneticPr fontId="2"/>
  </si>
  <si>
    <t>児童、生徒の体力・運動能力</t>
    <rPh sb="0" eb="2">
      <t>ジドウ</t>
    </rPh>
    <rPh sb="3" eb="5">
      <t>セイト</t>
    </rPh>
    <rPh sb="6" eb="8">
      <t>タイリョク</t>
    </rPh>
    <rPh sb="9" eb="11">
      <t>ウンドウ</t>
    </rPh>
    <rPh sb="11" eb="13">
      <t>ノウリョク</t>
    </rPh>
    <phoneticPr fontId="2"/>
  </si>
  <si>
    <t>20-7(1)(2)</t>
    <phoneticPr fontId="2"/>
  </si>
  <si>
    <t>児童、生徒の学力・学習状況（平均正答率）</t>
    <rPh sb="0" eb="2">
      <t>ジドウ</t>
    </rPh>
    <rPh sb="3" eb="5">
      <t>セイト</t>
    </rPh>
    <rPh sb="6" eb="8">
      <t>ガクリョク</t>
    </rPh>
    <rPh sb="9" eb="11">
      <t>ガクシュウ</t>
    </rPh>
    <rPh sb="11" eb="13">
      <t>ジョウキョウ</t>
    </rPh>
    <rPh sb="14" eb="16">
      <t>ヘイキン</t>
    </rPh>
    <rPh sb="16" eb="18">
      <t>セイトウ</t>
    </rPh>
    <rPh sb="18" eb="19">
      <t>リツ</t>
    </rPh>
    <phoneticPr fontId="2"/>
  </si>
  <si>
    <t>20-8</t>
    <phoneticPr fontId="2"/>
  </si>
  <si>
    <t>高等学校の学科数と生徒数</t>
    <rPh sb="0" eb="2">
      <t>コウトウ</t>
    </rPh>
    <rPh sb="2" eb="4">
      <t>ガッコウ</t>
    </rPh>
    <rPh sb="5" eb="7">
      <t>ガッカ</t>
    </rPh>
    <rPh sb="7" eb="8">
      <t>スウ</t>
    </rPh>
    <rPh sb="9" eb="12">
      <t>セイトスウ</t>
    </rPh>
    <phoneticPr fontId="2"/>
  </si>
  <si>
    <t>20-9</t>
    <phoneticPr fontId="2"/>
  </si>
  <si>
    <t>特別支援学校の在学者数</t>
    <rPh sb="0" eb="2">
      <t>トクベツ</t>
    </rPh>
    <rPh sb="2" eb="4">
      <t>シエン</t>
    </rPh>
    <rPh sb="4" eb="6">
      <t>ガッコウ</t>
    </rPh>
    <rPh sb="7" eb="9">
      <t>ザイガク</t>
    </rPh>
    <rPh sb="9" eb="10">
      <t>シャ</t>
    </rPh>
    <rPh sb="10" eb="11">
      <t>スウ</t>
    </rPh>
    <phoneticPr fontId="2"/>
  </si>
  <si>
    <t>20-10</t>
    <phoneticPr fontId="2"/>
  </si>
  <si>
    <t>大学・短期大学・高等専門学校学生数</t>
    <rPh sb="0" eb="2">
      <t>ダイガク</t>
    </rPh>
    <rPh sb="3" eb="5">
      <t>タンキ</t>
    </rPh>
    <rPh sb="5" eb="7">
      <t>ダイガク</t>
    </rPh>
    <rPh sb="8" eb="10">
      <t>コウトウ</t>
    </rPh>
    <rPh sb="10" eb="12">
      <t>センモン</t>
    </rPh>
    <rPh sb="12" eb="14">
      <t>ガッコウ</t>
    </rPh>
    <rPh sb="14" eb="17">
      <t>ガクセイスウ</t>
    </rPh>
    <phoneticPr fontId="2"/>
  </si>
  <si>
    <t>20-11</t>
    <phoneticPr fontId="2"/>
  </si>
  <si>
    <t>高等学校通信教育</t>
    <rPh sb="0" eb="2">
      <t>コウトウ</t>
    </rPh>
    <rPh sb="2" eb="4">
      <t>ガッコウ</t>
    </rPh>
    <rPh sb="4" eb="6">
      <t>ツウシン</t>
    </rPh>
    <rPh sb="6" eb="8">
      <t>キョウイク</t>
    </rPh>
    <phoneticPr fontId="2"/>
  </si>
  <si>
    <t>20-12</t>
    <phoneticPr fontId="2"/>
  </si>
  <si>
    <t>奨学生採用状況</t>
    <rPh sb="0" eb="3">
      <t>ショウガクセイ</t>
    </rPh>
    <rPh sb="3" eb="5">
      <t>サイヨウ</t>
    </rPh>
    <rPh sb="5" eb="7">
      <t>ジョウキョウ</t>
    </rPh>
    <phoneticPr fontId="1"/>
  </si>
  <si>
    <t>20-13(1)</t>
    <phoneticPr fontId="2"/>
  </si>
  <si>
    <t>各種学校・専修学校の学校数と課程別生徒数等(1)学校数</t>
    <rPh sb="0" eb="2">
      <t>カクシュ</t>
    </rPh>
    <rPh sb="2" eb="4">
      <t>ガッコウ</t>
    </rPh>
    <rPh sb="5" eb="7">
      <t>センシュウ</t>
    </rPh>
    <rPh sb="7" eb="9">
      <t>ガッコウ</t>
    </rPh>
    <rPh sb="10" eb="12">
      <t>ガッコウ</t>
    </rPh>
    <rPh sb="12" eb="13">
      <t>スウ</t>
    </rPh>
    <rPh sb="14" eb="16">
      <t>カテイ</t>
    </rPh>
    <rPh sb="16" eb="17">
      <t>ベツ</t>
    </rPh>
    <rPh sb="17" eb="20">
      <t>セイトスウ</t>
    </rPh>
    <rPh sb="20" eb="21">
      <t>トウ</t>
    </rPh>
    <rPh sb="24" eb="26">
      <t>ガッコウ</t>
    </rPh>
    <rPh sb="26" eb="27">
      <t>スウ</t>
    </rPh>
    <phoneticPr fontId="2"/>
  </si>
  <si>
    <t>20-13(2)</t>
    <phoneticPr fontId="2"/>
  </si>
  <si>
    <t>各種学校・専修学校の学校数と課程別生徒数等(2)課程別生徒数等</t>
    <rPh sb="0" eb="2">
      <t>カクシュ</t>
    </rPh>
    <rPh sb="2" eb="4">
      <t>ガッコウ</t>
    </rPh>
    <rPh sb="5" eb="7">
      <t>センシュウ</t>
    </rPh>
    <rPh sb="7" eb="9">
      <t>ガッコウ</t>
    </rPh>
    <rPh sb="10" eb="12">
      <t>ガッコウ</t>
    </rPh>
    <rPh sb="12" eb="13">
      <t>スウ</t>
    </rPh>
    <rPh sb="14" eb="16">
      <t>カテイ</t>
    </rPh>
    <rPh sb="16" eb="17">
      <t>ベツ</t>
    </rPh>
    <rPh sb="17" eb="20">
      <t>セイトスウ</t>
    </rPh>
    <rPh sb="20" eb="21">
      <t>トウ</t>
    </rPh>
    <rPh sb="24" eb="26">
      <t>カテイ</t>
    </rPh>
    <rPh sb="26" eb="27">
      <t>ベツ</t>
    </rPh>
    <rPh sb="27" eb="30">
      <t>セイトスウ</t>
    </rPh>
    <rPh sb="30" eb="31">
      <t>トウ</t>
    </rPh>
    <phoneticPr fontId="2"/>
  </si>
  <si>
    <t>20-14</t>
    <phoneticPr fontId="2"/>
  </si>
  <si>
    <t>不就学学齢児童・生徒数</t>
    <rPh sb="0" eb="3">
      <t>フシュウガク</t>
    </rPh>
    <rPh sb="3" eb="5">
      <t>ガクレイ</t>
    </rPh>
    <rPh sb="5" eb="7">
      <t>ジドウ</t>
    </rPh>
    <rPh sb="8" eb="11">
      <t>セイトスウ</t>
    </rPh>
    <phoneticPr fontId="2"/>
  </si>
  <si>
    <t>20-15</t>
    <phoneticPr fontId="2"/>
  </si>
  <si>
    <t>本県高等学校出身者の進学先</t>
    <phoneticPr fontId="2"/>
  </si>
  <si>
    <t>20-16</t>
    <phoneticPr fontId="2"/>
  </si>
  <si>
    <t>中学校・高等学校卒業者の進学率・就職率</t>
    <rPh sb="0" eb="3">
      <t>チュウガッコウ</t>
    </rPh>
    <rPh sb="4" eb="6">
      <t>コウトウ</t>
    </rPh>
    <rPh sb="6" eb="8">
      <t>ガッコウ</t>
    </rPh>
    <rPh sb="8" eb="11">
      <t>ソツギョウシャ</t>
    </rPh>
    <rPh sb="12" eb="14">
      <t>シンガク</t>
    </rPh>
    <rPh sb="14" eb="15">
      <t>リツ</t>
    </rPh>
    <rPh sb="16" eb="18">
      <t>シュウショク</t>
    </rPh>
    <rPh sb="18" eb="19">
      <t>リツ</t>
    </rPh>
    <phoneticPr fontId="2"/>
  </si>
  <si>
    <t>20-17(1)</t>
    <phoneticPr fontId="2"/>
  </si>
  <si>
    <r>
      <t>学校卒業者の状況(1)</t>
    </r>
    <r>
      <rPr>
        <sz val="11"/>
        <rFont val="ＭＳ Ｐゴシック"/>
        <family val="3"/>
        <charset val="128"/>
      </rPr>
      <t>状況別卒業者数</t>
    </r>
    <rPh sb="0" eb="2">
      <t>ガッコウ</t>
    </rPh>
    <rPh sb="2" eb="5">
      <t>ソツギョウシャ</t>
    </rPh>
    <rPh sb="6" eb="8">
      <t>ジョウキョウ</t>
    </rPh>
    <rPh sb="11" eb="13">
      <t>ジョウキョウ</t>
    </rPh>
    <rPh sb="13" eb="14">
      <t>ベツ</t>
    </rPh>
    <rPh sb="14" eb="16">
      <t>ソツギョウ</t>
    </rPh>
    <rPh sb="16" eb="17">
      <t>シャ</t>
    </rPh>
    <rPh sb="17" eb="18">
      <t>スウ</t>
    </rPh>
    <phoneticPr fontId="2"/>
  </si>
  <si>
    <t>20-17(2)(3)</t>
    <phoneticPr fontId="2"/>
  </si>
  <si>
    <t>学校卒業者の状況(2)産業別就職者数(3)職業別就職者数</t>
    <rPh sb="0" eb="2">
      <t>ガッコウ</t>
    </rPh>
    <rPh sb="2" eb="5">
      <t>ソツギョウシャ</t>
    </rPh>
    <rPh sb="6" eb="8">
      <t>ジョウキョウ</t>
    </rPh>
    <rPh sb="11" eb="13">
      <t>サンギョウ</t>
    </rPh>
    <rPh sb="13" eb="14">
      <t>ベツ</t>
    </rPh>
    <rPh sb="14" eb="16">
      <t>シュウショク</t>
    </rPh>
    <rPh sb="16" eb="17">
      <t>シャ</t>
    </rPh>
    <rPh sb="17" eb="18">
      <t>スウ</t>
    </rPh>
    <phoneticPr fontId="2"/>
  </si>
  <si>
    <t>20-18(1)</t>
    <phoneticPr fontId="2"/>
  </si>
  <si>
    <t>学校施設数(1)公立学校施設</t>
    <rPh sb="8" eb="10">
      <t>コウリツ</t>
    </rPh>
    <rPh sb="10" eb="12">
      <t>ガッコウ</t>
    </rPh>
    <rPh sb="12" eb="14">
      <t>シセツ</t>
    </rPh>
    <phoneticPr fontId="1"/>
  </si>
  <si>
    <t>20-18(2)</t>
    <phoneticPr fontId="2"/>
  </si>
  <si>
    <t>学校施設数(2)私立学校施設</t>
    <rPh sb="0" eb="2">
      <t>ガッコウ</t>
    </rPh>
    <rPh sb="2" eb="4">
      <t>シセツ</t>
    </rPh>
    <rPh sb="4" eb="5">
      <t>スウ</t>
    </rPh>
    <rPh sb="8" eb="10">
      <t>シリツ</t>
    </rPh>
    <rPh sb="10" eb="12">
      <t>ガッコウ</t>
    </rPh>
    <rPh sb="12" eb="14">
      <t>シセツ</t>
    </rPh>
    <phoneticPr fontId="1"/>
  </si>
  <si>
    <t>20-19(1)</t>
    <phoneticPr fontId="2"/>
  </si>
  <si>
    <t>地方教育費(1)総括</t>
    <rPh sb="8" eb="10">
      <t>ソウカツ</t>
    </rPh>
    <phoneticPr fontId="2"/>
  </si>
  <si>
    <t>20-19(2)</t>
    <phoneticPr fontId="2"/>
  </si>
  <si>
    <t>地方教育費(2)市町別の地方教育費</t>
    <rPh sb="8" eb="10">
      <t>シチョウ</t>
    </rPh>
    <rPh sb="10" eb="11">
      <t>ベツ</t>
    </rPh>
    <rPh sb="12" eb="14">
      <t>チホウ</t>
    </rPh>
    <rPh sb="14" eb="16">
      <t>キョウイク</t>
    </rPh>
    <rPh sb="16" eb="17">
      <t>ヒ</t>
    </rPh>
    <phoneticPr fontId="2"/>
  </si>
  <si>
    <t>20　教育　目次へ＜＜</t>
    <rPh sb="3" eb="5">
      <t>キョウイク</t>
    </rPh>
    <rPh sb="6" eb="8">
      <t>モクジ</t>
    </rPh>
    <phoneticPr fontId="2"/>
  </si>
  <si>
    <t>20　教　育</t>
    <rPh sb="3" eb="4">
      <t>キョウ</t>
    </rPh>
    <rPh sb="5" eb="6">
      <t>イク</t>
    </rPh>
    <phoneticPr fontId="2"/>
  </si>
  <si>
    <t>１　学校教育総括</t>
    <rPh sb="2" eb="3">
      <t>ガク</t>
    </rPh>
    <rPh sb="3" eb="4">
      <t>コウ</t>
    </rPh>
    <rPh sb="4" eb="5">
      <t>キョウ</t>
    </rPh>
    <rPh sb="5" eb="6">
      <t>イク</t>
    </rPh>
    <rPh sb="6" eb="7">
      <t>フサ</t>
    </rPh>
    <rPh sb="7" eb="8">
      <t>クク</t>
    </rPh>
    <phoneticPr fontId="2"/>
  </si>
  <si>
    <t>１　学校教育総括　（つづき）</t>
    <rPh sb="2" eb="3">
      <t>ガク</t>
    </rPh>
    <rPh sb="3" eb="4">
      <t>コウ</t>
    </rPh>
    <rPh sb="4" eb="5">
      <t>キョウ</t>
    </rPh>
    <rPh sb="5" eb="6">
      <t>イク</t>
    </rPh>
    <rPh sb="6" eb="7">
      <t>フサ</t>
    </rPh>
    <rPh sb="7" eb="8">
      <t>クク</t>
    </rPh>
    <phoneticPr fontId="2"/>
  </si>
  <si>
    <t>（単位：校、園、人）</t>
    <rPh sb="1" eb="3">
      <t>タンイ</t>
    </rPh>
    <rPh sb="4" eb="5">
      <t>コウ</t>
    </rPh>
    <rPh sb="6" eb="7">
      <t>エン</t>
    </rPh>
    <rPh sb="8" eb="9">
      <t>ニン</t>
    </rPh>
    <phoneticPr fontId="2"/>
  </si>
  <si>
    <t>区分</t>
    <rPh sb="0" eb="2">
      <t>クブン</t>
    </rPh>
    <phoneticPr fontId="2"/>
  </si>
  <si>
    <t>平成30年度</t>
    <rPh sb="0" eb="2">
      <t>ヘイセイ</t>
    </rPh>
    <rPh sb="4" eb="6">
      <t>ネンド</t>
    </rPh>
    <phoneticPr fontId="2"/>
  </si>
  <si>
    <t>国立</t>
    <rPh sb="0" eb="2">
      <t>コクリツ</t>
    </rPh>
    <phoneticPr fontId="2"/>
  </si>
  <si>
    <t>公立</t>
    <rPh sb="0" eb="2">
      <t>コウリツ</t>
    </rPh>
    <phoneticPr fontId="2"/>
  </si>
  <si>
    <t>私立</t>
    <rPh sb="0" eb="2">
      <t>シリツ</t>
    </rPh>
    <phoneticPr fontId="2"/>
  </si>
  <si>
    <t>学校数</t>
    <rPh sb="0" eb="2">
      <t>ガッコウ</t>
    </rPh>
    <rPh sb="2" eb="3">
      <t>スウ</t>
    </rPh>
    <phoneticPr fontId="2"/>
  </si>
  <si>
    <t>園数</t>
    <rPh sb="0" eb="1">
      <t>エン</t>
    </rPh>
    <rPh sb="1" eb="2">
      <t>スウ</t>
    </rPh>
    <phoneticPr fontId="2"/>
  </si>
  <si>
    <t>　本校</t>
    <rPh sb="1" eb="3">
      <t>ホンコウ</t>
    </rPh>
    <phoneticPr fontId="2"/>
  </si>
  <si>
    <t>　本園</t>
    <rPh sb="1" eb="3">
      <t>モトゾノ</t>
    </rPh>
    <phoneticPr fontId="2"/>
  </si>
  <si>
    <t>教員数</t>
    <rPh sb="0" eb="2">
      <t>キョウイン</t>
    </rPh>
    <rPh sb="2" eb="3">
      <t>スウ</t>
    </rPh>
    <phoneticPr fontId="2"/>
  </si>
  <si>
    <t>　　 本務者</t>
    <rPh sb="3" eb="5">
      <t>ホンム</t>
    </rPh>
    <rPh sb="5" eb="6">
      <t>シャ</t>
    </rPh>
    <phoneticPr fontId="2"/>
  </si>
  <si>
    <t>児童数</t>
    <rPh sb="0" eb="2">
      <t>ジドウ</t>
    </rPh>
    <rPh sb="2" eb="3">
      <t>スウ</t>
    </rPh>
    <phoneticPr fontId="2"/>
  </si>
  <si>
    <t>園児数</t>
    <rPh sb="0" eb="2">
      <t>エンジ</t>
    </rPh>
    <rPh sb="2" eb="3">
      <t>スウ</t>
    </rPh>
    <phoneticPr fontId="2"/>
  </si>
  <si>
    <t>男</t>
    <rPh sb="0" eb="1">
      <t>オトコ</t>
    </rPh>
    <phoneticPr fontId="2"/>
  </si>
  <si>
    <t>女</t>
    <rPh sb="0" eb="1">
      <t>オンナ</t>
    </rPh>
    <phoneticPr fontId="2"/>
  </si>
  <si>
    <t>（参考）</t>
    <rPh sb="1" eb="3">
      <t>サンコウ</t>
    </rPh>
    <phoneticPr fontId="2"/>
  </si>
  <si>
    <t>保育所在所者数</t>
    <rPh sb="0" eb="2">
      <t>ホイク</t>
    </rPh>
    <rPh sb="2" eb="3">
      <t>ショ</t>
    </rPh>
    <phoneticPr fontId="2"/>
  </si>
  <si>
    <t>生徒数</t>
    <rPh sb="0" eb="2">
      <t>セイト</t>
    </rPh>
    <rPh sb="2" eb="3">
      <t>スウ</t>
    </rPh>
    <phoneticPr fontId="2"/>
  </si>
  <si>
    <t>　 　本務者</t>
    <rPh sb="3" eb="5">
      <t>ホンム</t>
    </rPh>
    <rPh sb="5" eb="6">
      <t>シャ</t>
    </rPh>
    <phoneticPr fontId="2"/>
  </si>
  <si>
    <t>生徒数</t>
    <rPh sb="0" eb="3">
      <t>セイトスウ</t>
    </rPh>
    <phoneticPr fontId="2"/>
  </si>
  <si>
    <t>教員数(本務者)</t>
    <rPh sb="0" eb="2">
      <t>キョウイン</t>
    </rPh>
    <rPh sb="2" eb="3">
      <t>スウ</t>
    </rPh>
    <rPh sb="4" eb="6">
      <t>ホンム</t>
    </rPh>
    <rPh sb="6" eb="7">
      <t>シャ</t>
    </rPh>
    <phoneticPr fontId="2"/>
  </si>
  <si>
    <t>学生数</t>
    <rPh sb="0" eb="2">
      <t>ガクセイ</t>
    </rPh>
    <rPh sb="2" eb="3">
      <t>スウ</t>
    </rPh>
    <phoneticPr fontId="2"/>
  </si>
  <si>
    <t>入学志願者数</t>
    <rPh sb="0" eb="2">
      <t>ニュウガク</t>
    </rPh>
    <rPh sb="2" eb="5">
      <t>シガンシャ</t>
    </rPh>
    <rPh sb="5" eb="6">
      <t>スウ</t>
    </rPh>
    <phoneticPr fontId="2"/>
  </si>
  <si>
    <t>入学者数</t>
    <rPh sb="0" eb="4">
      <t>ニュウガクシャスウ</t>
    </rPh>
    <phoneticPr fontId="2"/>
  </si>
  <si>
    <t>高等専門学校</t>
    <rPh sb="0" eb="2">
      <t>コウトウ</t>
    </rPh>
    <rPh sb="2" eb="4">
      <t>センモン</t>
    </rPh>
    <rPh sb="4" eb="6">
      <t>ガッコウ</t>
    </rPh>
    <phoneticPr fontId="2"/>
  </si>
  <si>
    <t>２　市町別学校数、教員数、在学者数</t>
    <rPh sb="2" eb="4">
      <t>シチョウ</t>
    </rPh>
    <rPh sb="4" eb="5">
      <t>ベツ</t>
    </rPh>
    <rPh sb="5" eb="7">
      <t>ガッコウ</t>
    </rPh>
    <rPh sb="7" eb="8">
      <t>スウ</t>
    </rPh>
    <rPh sb="9" eb="11">
      <t>キョウイン</t>
    </rPh>
    <rPh sb="11" eb="12">
      <t>スウ</t>
    </rPh>
    <rPh sb="13" eb="15">
      <t>ザイガク</t>
    </rPh>
    <rPh sb="15" eb="16">
      <t>シャ</t>
    </rPh>
    <rPh sb="16" eb="17">
      <t>スウ</t>
    </rPh>
    <phoneticPr fontId="2"/>
  </si>
  <si>
    <t>小学校</t>
    <rPh sb="0" eb="3">
      <t>ショウガッコウ</t>
    </rPh>
    <phoneticPr fontId="2"/>
  </si>
  <si>
    <t>中学校</t>
    <rPh sb="0" eb="3">
      <t>チュウガッコウ</t>
    </rPh>
    <phoneticPr fontId="2"/>
  </si>
  <si>
    <t>高等学校</t>
    <rPh sb="0" eb="2">
      <t>コウトウ</t>
    </rPh>
    <rPh sb="2" eb="4">
      <t>ガッコウ</t>
    </rPh>
    <phoneticPr fontId="2"/>
  </si>
  <si>
    <t>幼稚園</t>
    <rPh sb="0" eb="3">
      <t>ヨウチエン</t>
    </rPh>
    <phoneticPr fontId="2"/>
  </si>
  <si>
    <t>幼保連携型認定こども園</t>
    <rPh sb="0" eb="2">
      <t>ヨウホ</t>
    </rPh>
    <rPh sb="2" eb="7">
      <t>レンケイガタニンテイ</t>
    </rPh>
    <rPh sb="10" eb="11">
      <t>エン</t>
    </rPh>
    <phoneticPr fontId="2"/>
  </si>
  <si>
    <t>幼稚園数</t>
    <rPh sb="0" eb="3">
      <t>ヨウチエン</t>
    </rPh>
    <rPh sb="3" eb="4">
      <t>スウ</t>
    </rPh>
    <phoneticPr fontId="2"/>
  </si>
  <si>
    <t>こども園数</t>
    <rPh sb="3" eb="4">
      <t>エン</t>
    </rPh>
    <rPh sb="4" eb="5">
      <t>スウ</t>
    </rPh>
    <phoneticPr fontId="2"/>
  </si>
  <si>
    <t>本校</t>
    <rPh sb="0" eb="2">
      <t>ホンコウ</t>
    </rPh>
    <phoneticPr fontId="2"/>
  </si>
  <si>
    <t>分校</t>
    <rPh sb="0" eb="2">
      <t>ブンコウ</t>
    </rPh>
    <phoneticPr fontId="2"/>
  </si>
  <si>
    <t>本園</t>
    <rPh sb="0" eb="2">
      <t>モトゾノ</t>
    </rPh>
    <phoneticPr fontId="2"/>
  </si>
  <si>
    <t>分園</t>
    <rPh sb="0" eb="2">
      <t>ワケゾノ</t>
    </rPh>
    <phoneticPr fontId="2"/>
  </si>
  <si>
    <t>令和元年度</t>
    <rPh sb="0" eb="5">
      <t>レイワガンネンド</t>
    </rPh>
    <phoneticPr fontId="2"/>
  </si>
  <si>
    <t>福井市</t>
    <rPh sb="0" eb="3">
      <t>フクイシ</t>
    </rPh>
    <phoneticPr fontId="2"/>
  </si>
  <si>
    <t>敦賀市</t>
    <rPh sb="0" eb="3">
      <t>ツルガシ</t>
    </rPh>
    <phoneticPr fontId="2"/>
  </si>
  <si>
    <t>小浜市</t>
    <rPh sb="0" eb="3">
      <t>オバマシ</t>
    </rPh>
    <phoneticPr fontId="2"/>
  </si>
  <si>
    <t>大野市</t>
    <rPh sb="0" eb="3">
      <t>オオノシ</t>
    </rPh>
    <phoneticPr fontId="2"/>
  </si>
  <si>
    <t>勝山市</t>
    <rPh sb="0" eb="3">
      <t>カツヤマシ</t>
    </rPh>
    <phoneticPr fontId="2"/>
  </si>
  <si>
    <t>鯖江市</t>
    <rPh sb="0" eb="1">
      <t>サバ</t>
    </rPh>
    <rPh sb="1" eb="3">
      <t>コウイチ</t>
    </rPh>
    <phoneticPr fontId="2"/>
  </si>
  <si>
    <t>あわら市</t>
    <rPh sb="3" eb="4">
      <t>シ</t>
    </rPh>
    <phoneticPr fontId="2"/>
  </si>
  <si>
    <t>越前市</t>
    <rPh sb="0" eb="2">
      <t>エチゼン</t>
    </rPh>
    <rPh sb="2" eb="3">
      <t>シ</t>
    </rPh>
    <phoneticPr fontId="2"/>
  </si>
  <si>
    <t>坂井市</t>
    <rPh sb="0" eb="2">
      <t>サカイ</t>
    </rPh>
    <rPh sb="2" eb="3">
      <t>シ</t>
    </rPh>
    <phoneticPr fontId="2"/>
  </si>
  <si>
    <t>市    計</t>
    <rPh sb="0" eb="1">
      <t>シ</t>
    </rPh>
    <rPh sb="5" eb="6">
      <t>ケイ</t>
    </rPh>
    <phoneticPr fontId="2"/>
  </si>
  <si>
    <t>永平寺町</t>
    <rPh sb="0" eb="3">
      <t>エイヘイジ</t>
    </rPh>
    <rPh sb="3" eb="4">
      <t>チョウ</t>
    </rPh>
    <phoneticPr fontId="2"/>
  </si>
  <si>
    <t>池田町</t>
    <rPh sb="0" eb="3">
      <t>イケダチョウ</t>
    </rPh>
    <phoneticPr fontId="2"/>
  </si>
  <si>
    <t>南越前町</t>
    <rPh sb="0" eb="1">
      <t>ミナミ</t>
    </rPh>
    <rPh sb="1" eb="4">
      <t>エチゼンチョウ</t>
    </rPh>
    <phoneticPr fontId="2"/>
  </si>
  <si>
    <t>越前町</t>
    <rPh sb="0" eb="3">
      <t>エチゼンチョウ</t>
    </rPh>
    <phoneticPr fontId="2"/>
  </si>
  <si>
    <t>美浜町</t>
    <rPh sb="0" eb="3">
      <t>ミハマチョウ</t>
    </rPh>
    <phoneticPr fontId="2"/>
  </si>
  <si>
    <t>高浜町</t>
    <rPh sb="0" eb="3">
      <t>タカハマチョウ</t>
    </rPh>
    <phoneticPr fontId="2"/>
  </si>
  <si>
    <t>おおい町</t>
    <rPh sb="3" eb="4">
      <t>マチ</t>
    </rPh>
    <phoneticPr fontId="2"/>
  </si>
  <si>
    <t>若狭町</t>
    <rPh sb="0" eb="2">
      <t>ワカサ</t>
    </rPh>
    <rPh sb="2" eb="3">
      <t>チョウ</t>
    </rPh>
    <phoneticPr fontId="2"/>
  </si>
  <si>
    <t>町    計</t>
    <rPh sb="0" eb="1">
      <t>マチ</t>
    </rPh>
    <rPh sb="5" eb="6">
      <t>ケイ</t>
    </rPh>
    <phoneticPr fontId="2"/>
  </si>
  <si>
    <t>３　小・中学校の市町別、学年別児童・生徒数</t>
    <rPh sb="2" eb="3">
      <t>ショウ</t>
    </rPh>
    <rPh sb="4" eb="7">
      <t>チュウガッコウ</t>
    </rPh>
    <rPh sb="8" eb="10">
      <t>シチョウ</t>
    </rPh>
    <rPh sb="10" eb="11">
      <t>ベツ</t>
    </rPh>
    <rPh sb="12" eb="15">
      <t>ガクネンベツ</t>
    </rPh>
    <rPh sb="15" eb="17">
      <t>ジドウ</t>
    </rPh>
    <rPh sb="18" eb="21">
      <t>セイトスウ</t>
    </rPh>
    <phoneticPr fontId="2"/>
  </si>
  <si>
    <t>（単位：人）</t>
    <rPh sb="1" eb="3">
      <t>タンイ</t>
    </rPh>
    <rPh sb="4" eb="5">
      <t>ニン</t>
    </rPh>
    <phoneticPr fontId="2"/>
  </si>
  <si>
    <t>総数</t>
    <rPh sb="0" eb="2">
      <t>ソウスウ</t>
    </rPh>
    <phoneticPr fontId="2"/>
  </si>
  <si>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</si>
  <si>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</si>
  <si>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</si>
  <si>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</si>
  <si>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</si>
  <si>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</si>
  <si>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計</t>
    <rPh sb="0" eb="1">
      <t>ケイ</t>
    </rPh>
    <phoneticPr fontId="2"/>
  </si>
  <si>
    <t>南越前町</t>
    <rPh sb="0" eb="1">
      <t>ミナミ</t>
    </rPh>
    <rPh sb="1" eb="3">
      <t>エチゼン</t>
    </rPh>
    <rPh sb="3" eb="4">
      <t>チョウ</t>
    </rPh>
    <phoneticPr fontId="2"/>
  </si>
  <si>
    <t>４　職名別教員数</t>
    <rPh sb="2" eb="3">
      <t>ショク</t>
    </rPh>
    <rPh sb="3" eb="4">
      <t>メイ</t>
    </rPh>
    <rPh sb="4" eb="5">
      <t>ベツ</t>
    </rPh>
    <rPh sb="5" eb="6">
      <t>キョウ</t>
    </rPh>
    <rPh sb="6" eb="7">
      <t>イン</t>
    </rPh>
    <rPh sb="7" eb="8">
      <t>スウ</t>
    </rPh>
    <phoneticPr fontId="2"/>
  </si>
  <si>
    <t>本務者</t>
    <rPh sb="0" eb="1">
      <t>ホン</t>
    </rPh>
    <rPh sb="1" eb="2">
      <t>ム</t>
    </rPh>
    <rPh sb="2" eb="3">
      <t>シャ</t>
    </rPh>
    <phoneticPr fontId="2"/>
  </si>
  <si>
    <t>兼務者</t>
    <rPh sb="0" eb="2">
      <t>ケンム</t>
    </rPh>
    <rPh sb="2" eb="3">
      <t>シャ</t>
    </rPh>
    <phoneticPr fontId="2"/>
  </si>
  <si>
    <t>校長</t>
    <rPh sb="0" eb="2">
      <t>コウチョウ</t>
    </rPh>
    <phoneticPr fontId="2"/>
  </si>
  <si>
    <t>副校長</t>
    <rPh sb="0" eb="3">
      <t>フクコウチョウ</t>
    </rPh>
    <phoneticPr fontId="2"/>
  </si>
  <si>
    <t>教頭</t>
    <rPh sb="0" eb="2">
      <t>キョウトウ</t>
    </rPh>
    <phoneticPr fontId="2"/>
  </si>
  <si>
    <t>主幹教諭</t>
    <rPh sb="0" eb="2">
      <t>シュカン</t>
    </rPh>
    <rPh sb="2" eb="4">
      <t>キョウユ</t>
    </rPh>
    <phoneticPr fontId="2"/>
  </si>
  <si>
    <t>指導教諭</t>
    <rPh sb="0" eb="2">
      <t>シドウ</t>
    </rPh>
    <rPh sb="2" eb="4">
      <t>キョウユ</t>
    </rPh>
    <phoneticPr fontId="2"/>
  </si>
  <si>
    <t>教諭</t>
    <rPh sb="0" eb="2">
      <t>キョウユ</t>
    </rPh>
    <phoneticPr fontId="2"/>
  </si>
  <si>
    <t>助教諭</t>
    <rPh sb="0" eb="3">
      <t>ジョキョウユ</t>
    </rPh>
    <phoneticPr fontId="2"/>
  </si>
  <si>
    <t>養護教諭</t>
    <rPh sb="0" eb="2">
      <t>ヨウゴ</t>
    </rPh>
    <rPh sb="2" eb="4">
      <t>キョウユ</t>
    </rPh>
    <phoneticPr fontId="2"/>
  </si>
  <si>
    <t>養護助教諭</t>
    <rPh sb="0" eb="2">
      <t>ヨウゴ</t>
    </rPh>
    <rPh sb="2" eb="5">
      <t>ジョキョウユ</t>
    </rPh>
    <phoneticPr fontId="2"/>
  </si>
  <si>
    <t>栄養教諭</t>
    <rPh sb="0" eb="2">
      <t>エイヨウ</t>
    </rPh>
    <rPh sb="2" eb="4">
      <t>キョウユ</t>
    </rPh>
    <phoneticPr fontId="2"/>
  </si>
  <si>
    <t>講師</t>
    <rPh sb="0" eb="2">
      <t>コウシ</t>
    </rPh>
    <phoneticPr fontId="2"/>
  </si>
  <si>
    <t>幼保連携型認定こども園</t>
    <rPh sb="0" eb="2">
      <t>ヨウホ</t>
    </rPh>
    <rPh sb="2" eb="5">
      <t>レンケイガタ</t>
    </rPh>
    <rPh sb="5" eb="7">
      <t>ニンテイ</t>
    </rPh>
    <rPh sb="10" eb="11">
      <t>エン</t>
    </rPh>
    <phoneticPr fontId="2"/>
  </si>
  <si>
    <t>特別支援学校</t>
    <rPh sb="0" eb="2">
      <t>トクベツ</t>
    </rPh>
    <rPh sb="2" eb="4">
      <t>シエン</t>
    </rPh>
    <rPh sb="4" eb="6">
      <t>ガッコウ</t>
    </rPh>
    <phoneticPr fontId="2"/>
  </si>
  <si>
    <t>５　小・中学校の編制方式別学級数および児童・生徒数</t>
    <rPh sb="2" eb="3">
      <t>ショウ</t>
    </rPh>
    <rPh sb="4" eb="7">
      <t>チュウガッコウ</t>
    </rPh>
    <rPh sb="8" eb="10">
      <t>ヘンセイ</t>
    </rPh>
    <rPh sb="10" eb="12">
      <t>ホウシキ</t>
    </rPh>
    <rPh sb="12" eb="13">
      <t>ベツ</t>
    </rPh>
    <rPh sb="13" eb="15">
      <t>ガッキュウ</t>
    </rPh>
    <rPh sb="15" eb="16">
      <t>スウ</t>
    </rPh>
    <rPh sb="19" eb="21">
      <t>ジドウ</t>
    </rPh>
    <rPh sb="22" eb="25">
      <t>セイトスウ</t>
    </rPh>
    <phoneticPr fontId="2"/>
  </si>
  <si>
    <t>学級数</t>
    <rPh sb="0" eb="2">
      <t>ガッキュウ</t>
    </rPh>
    <rPh sb="2" eb="3">
      <t>スウ</t>
    </rPh>
    <phoneticPr fontId="2"/>
  </si>
  <si>
    <t>児童・生徒数（人）</t>
    <rPh sb="0" eb="2">
      <t>ジドウ</t>
    </rPh>
    <rPh sb="3" eb="6">
      <t>セイトスウ</t>
    </rPh>
    <rPh sb="7" eb="8">
      <t>ニン</t>
    </rPh>
    <phoneticPr fontId="2"/>
  </si>
  <si>
    <t>単式学級</t>
    <rPh sb="0" eb="2">
      <t>タンシキ</t>
    </rPh>
    <rPh sb="2" eb="4">
      <t>ガッキュウ</t>
    </rPh>
    <phoneticPr fontId="2"/>
  </si>
  <si>
    <t>複式学級</t>
    <rPh sb="0" eb="2">
      <t>フクシキ</t>
    </rPh>
    <rPh sb="2" eb="4">
      <t>ガッキュウ</t>
    </rPh>
    <phoneticPr fontId="2"/>
  </si>
  <si>
    <t>特別支援学級</t>
    <rPh sb="0" eb="2">
      <t>トクベツ</t>
    </rPh>
    <rPh sb="2" eb="4">
      <t>シエン</t>
    </rPh>
    <rPh sb="4" eb="6">
      <t>ガッキュウ</t>
    </rPh>
    <phoneticPr fontId="2"/>
  </si>
  <si>
    <t>６　児童、生徒の体力・運動能力</t>
    <rPh sb="2" eb="4">
      <t>ジドウ</t>
    </rPh>
    <rPh sb="5" eb="7">
      <t>セイト</t>
    </rPh>
    <rPh sb="8" eb="10">
      <t>タイリョク</t>
    </rPh>
    <rPh sb="11" eb="13">
      <t>ウンドウ</t>
    </rPh>
    <rPh sb="13" eb="15">
      <t>ノウリョク</t>
    </rPh>
    <phoneticPr fontId="2"/>
  </si>
  <si>
    <t>（１）小学校　男子</t>
    <rPh sb="3" eb="6">
      <t>ショウガッコウ</t>
    </rPh>
    <rPh sb="7" eb="9">
      <t>ダンシ</t>
    </rPh>
    <phoneticPr fontId="2"/>
  </si>
  <si>
    <t>体力
合計点</t>
    <rPh sb="0" eb="2">
      <t>タイリョク</t>
    </rPh>
    <rPh sb="3" eb="5">
      <t>ゴウケイ</t>
    </rPh>
    <rPh sb="5" eb="6">
      <t>テン</t>
    </rPh>
    <phoneticPr fontId="2"/>
  </si>
  <si>
    <t>種目別平均</t>
    <rPh sb="0" eb="3">
      <t>シュモクベツ</t>
    </rPh>
    <rPh sb="3" eb="5">
      <t>ヘイキン</t>
    </rPh>
    <phoneticPr fontId="2"/>
  </si>
  <si>
    <t>握力
（kg）</t>
    <rPh sb="0" eb="2">
      <t>アクリョク</t>
    </rPh>
    <phoneticPr fontId="2"/>
  </si>
  <si>
    <t>上体起こし
（回）</t>
    <rPh sb="0" eb="2">
      <t>ジョウタイ</t>
    </rPh>
    <rPh sb="2" eb="3">
      <t>オ</t>
    </rPh>
    <rPh sb="7" eb="8">
      <t>カイ</t>
    </rPh>
    <phoneticPr fontId="2"/>
  </si>
  <si>
    <t>長座体前屈
（㎝）</t>
    <rPh sb="0" eb="2">
      <t>チョウザ</t>
    </rPh>
    <rPh sb="2" eb="5">
      <t>タイゼンクツ</t>
    </rPh>
    <phoneticPr fontId="2"/>
  </si>
  <si>
    <t>反復横とび
（点）</t>
    <rPh sb="0" eb="2">
      <t>ハンプク</t>
    </rPh>
    <rPh sb="2" eb="3">
      <t>ヨコ</t>
    </rPh>
    <rPh sb="7" eb="8">
      <t>テン</t>
    </rPh>
    <phoneticPr fontId="2"/>
  </si>
  <si>
    <t>20mシャトルラン
（回）</t>
    <rPh sb="11" eb="12">
      <t>カイ</t>
    </rPh>
    <phoneticPr fontId="2"/>
  </si>
  <si>
    <t>50m走
（秒）</t>
    <rPh sb="3" eb="4">
      <t>ソウ</t>
    </rPh>
    <rPh sb="6" eb="7">
      <t>ビョウ</t>
    </rPh>
    <phoneticPr fontId="2"/>
  </si>
  <si>
    <t>立ち幅とび
（㎝）</t>
    <rPh sb="0" eb="1">
      <t>タ</t>
    </rPh>
    <rPh sb="2" eb="3">
      <t>ハバ</t>
    </rPh>
    <phoneticPr fontId="2"/>
  </si>
  <si>
    <t>ソフトボール投げ
（m）</t>
    <rPh sb="6" eb="7">
      <t>ナ</t>
    </rPh>
    <phoneticPr fontId="2"/>
  </si>
  <si>
    <t>　　　　　　　女子</t>
    <rPh sb="7" eb="9">
      <t>ジョシ</t>
    </rPh>
    <phoneticPr fontId="2"/>
  </si>
  <si>
    <t>（２）中学校　男子</t>
    <rPh sb="3" eb="6">
      <t>チュウガッコウ</t>
    </rPh>
    <rPh sb="7" eb="9">
      <t>ダンシ</t>
    </rPh>
    <phoneticPr fontId="2"/>
  </si>
  <si>
    <t>持久走1500m
（秒）</t>
    <rPh sb="0" eb="3">
      <t>ジキュウソウ</t>
    </rPh>
    <rPh sb="10" eb="11">
      <t>ビョウ</t>
    </rPh>
    <phoneticPr fontId="2"/>
  </si>
  <si>
    <t>ハンドボール投げ
（m）</t>
    <rPh sb="6" eb="7">
      <t>ナ</t>
    </rPh>
    <phoneticPr fontId="2"/>
  </si>
  <si>
    <t>持久走1000m
（秒）</t>
    <rPh sb="0" eb="3">
      <t>ジキュウソウ</t>
    </rPh>
    <rPh sb="10" eb="11">
      <t>ビョウ</t>
    </rPh>
    <phoneticPr fontId="2"/>
  </si>
  <si>
    <t>（注）1.小学生は5年生、中学生は2年生が調査対象　　2．公立学校を集計した数値</t>
    <rPh sb="1" eb="2">
      <t>チュウ</t>
    </rPh>
    <rPh sb="5" eb="8">
      <t>ショウガクセイ</t>
    </rPh>
    <rPh sb="10" eb="12">
      <t>ネンセイ</t>
    </rPh>
    <rPh sb="13" eb="16">
      <t>チュウガクセイ</t>
    </rPh>
    <rPh sb="18" eb="20">
      <t>ネンセイ</t>
    </rPh>
    <rPh sb="21" eb="23">
      <t>チョウサ</t>
    </rPh>
    <rPh sb="23" eb="25">
      <t>タイショウ</t>
    </rPh>
    <rPh sb="29" eb="31">
      <t>コウリツ</t>
    </rPh>
    <rPh sb="31" eb="33">
      <t>ガッコウ</t>
    </rPh>
    <rPh sb="34" eb="36">
      <t>シュウケイ</t>
    </rPh>
    <rPh sb="38" eb="40">
      <t>スウチ</t>
    </rPh>
    <phoneticPr fontId="2"/>
  </si>
  <si>
    <t>資料：スポーツ庁「全国体力・運動能力、運動習慣等調査結果 」</t>
    <rPh sb="7" eb="8">
      <t>チョウ</t>
    </rPh>
    <phoneticPr fontId="2"/>
  </si>
  <si>
    <t>７　児童、生徒の学力・学習状況（平均正答率）</t>
    <rPh sb="2" eb="4">
      <t>ジドウ</t>
    </rPh>
    <rPh sb="5" eb="7">
      <t>セイト</t>
    </rPh>
    <rPh sb="8" eb="10">
      <t>ガクリョク</t>
    </rPh>
    <rPh sb="11" eb="13">
      <t>ガクシュウ</t>
    </rPh>
    <rPh sb="13" eb="15">
      <t>ジョウキョウ</t>
    </rPh>
    <rPh sb="16" eb="18">
      <t>ヘイキン</t>
    </rPh>
    <rPh sb="18" eb="20">
      <t>セイトウ</t>
    </rPh>
    <rPh sb="20" eb="21">
      <t>リツ</t>
    </rPh>
    <phoneticPr fontId="2"/>
  </si>
  <si>
    <t>（１）小学校</t>
    <rPh sb="3" eb="6">
      <t>ショウガッコウ</t>
    </rPh>
    <phoneticPr fontId="2"/>
  </si>
  <si>
    <t>(単位：％)</t>
    <rPh sb="1" eb="3">
      <t>タンイ</t>
    </rPh>
    <phoneticPr fontId="2"/>
  </si>
  <si>
    <t>国語A</t>
    <rPh sb="0" eb="2">
      <t>コクゴ</t>
    </rPh>
    <phoneticPr fontId="2"/>
  </si>
  <si>
    <t>国語B</t>
    <rPh sb="0" eb="2">
      <t>コクゴ</t>
    </rPh>
    <phoneticPr fontId="2"/>
  </si>
  <si>
    <t>算数A</t>
    <rPh sb="0" eb="2">
      <t>サンスウ</t>
    </rPh>
    <phoneticPr fontId="2"/>
  </si>
  <si>
    <t>算数B</t>
    <rPh sb="0" eb="2">
      <t>サンスウ</t>
    </rPh>
    <phoneticPr fontId="2"/>
  </si>
  <si>
    <t>理科</t>
    <rPh sb="0" eb="2">
      <t>リカ</t>
    </rPh>
    <phoneticPr fontId="2"/>
  </si>
  <si>
    <t>-</t>
    <phoneticPr fontId="2"/>
  </si>
  <si>
    <t>（２）中学校</t>
    <rPh sb="3" eb="6">
      <t>チュウガッコウ</t>
    </rPh>
    <phoneticPr fontId="2"/>
  </si>
  <si>
    <t>数学A</t>
    <rPh sb="0" eb="2">
      <t>スウガク</t>
    </rPh>
    <phoneticPr fontId="2"/>
  </si>
  <si>
    <t>数学B</t>
    <rPh sb="0" eb="2">
      <t>スウガク</t>
    </rPh>
    <phoneticPr fontId="2"/>
  </si>
  <si>
    <t>英語</t>
    <rPh sb="0" eb="2">
      <t>エイゴ</t>
    </rPh>
    <phoneticPr fontId="2"/>
  </si>
  <si>
    <t>資料：国立教育政策研究所「全国学力・学習状況調査報告書」</t>
    <rPh sb="3" eb="5">
      <t>コクリツ</t>
    </rPh>
    <rPh sb="5" eb="7">
      <t>キョウイク</t>
    </rPh>
    <rPh sb="7" eb="9">
      <t>セイサク</t>
    </rPh>
    <rPh sb="9" eb="12">
      <t>ケンキュウショ</t>
    </rPh>
    <phoneticPr fontId="2"/>
  </si>
  <si>
    <t>８　高等学校の学科数と生徒数</t>
    <rPh sb="2" eb="4">
      <t>コウトウ</t>
    </rPh>
    <rPh sb="4" eb="6">
      <t>ガッコウ</t>
    </rPh>
    <rPh sb="7" eb="9">
      <t>ガッカ</t>
    </rPh>
    <rPh sb="9" eb="10">
      <t>スウ</t>
    </rPh>
    <rPh sb="11" eb="14">
      <t>セイトスウ</t>
    </rPh>
    <phoneticPr fontId="2"/>
  </si>
  <si>
    <t>生徒数（人）</t>
    <rPh sb="0" eb="3">
      <t>セイトスウ</t>
    </rPh>
    <rPh sb="4" eb="5">
      <t>ニン</t>
    </rPh>
    <phoneticPr fontId="2"/>
  </si>
  <si>
    <t>公立全日制</t>
    <rPh sb="0" eb="2">
      <t>コウリツ</t>
    </rPh>
    <rPh sb="2" eb="3">
      <t>ゼン</t>
    </rPh>
    <rPh sb="3" eb="4">
      <t>ニチ</t>
    </rPh>
    <rPh sb="4" eb="5">
      <t>セイ</t>
    </rPh>
    <phoneticPr fontId="2"/>
  </si>
  <si>
    <t>普通</t>
    <rPh sb="0" eb="1">
      <t>ススム</t>
    </rPh>
    <rPh sb="1" eb="2">
      <t>ツウ</t>
    </rPh>
    <phoneticPr fontId="2"/>
  </si>
  <si>
    <t>農業</t>
    <rPh sb="0" eb="1">
      <t>ノウ</t>
    </rPh>
    <rPh sb="1" eb="2">
      <t>ギョウ</t>
    </rPh>
    <phoneticPr fontId="2"/>
  </si>
  <si>
    <t>工業</t>
    <rPh sb="0" eb="1">
      <t>コウ</t>
    </rPh>
    <rPh sb="1" eb="2">
      <t>ギョウ</t>
    </rPh>
    <phoneticPr fontId="2"/>
  </si>
  <si>
    <t>商業</t>
    <rPh sb="0" eb="1">
      <t>ショウ</t>
    </rPh>
    <rPh sb="1" eb="2">
      <t>ギョウ</t>
    </rPh>
    <phoneticPr fontId="2"/>
  </si>
  <si>
    <t>水産</t>
    <rPh sb="0" eb="1">
      <t>ミズ</t>
    </rPh>
    <rPh sb="1" eb="2">
      <t>サン</t>
    </rPh>
    <phoneticPr fontId="2"/>
  </si>
  <si>
    <t>家庭</t>
    <rPh sb="0" eb="1">
      <t>イエ</t>
    </rPh>
    <rPh sb="1" eb="2">
      <t>ニワ</t>
    </rPh>
    <phoneticPr fontId="2"/>
  </si>
  <si>
    <t>福祉</t>
    <rPh sb="0" eb="2">
      <t>フクシ</t>
    </rPh>
    <phoneticPr fontId="2"/>
  </si>
  <si>
    <t>その他</t>
    <rPh sb="2" eb="3">
      <t>タ</t>
    </rPh>
    <phoneticPr fontId="2"/>
  </si>
  <si>
    <t>総合学科</t>
    <rPh sb="0" eb="2">
      <t>ソウゴウ</t>
    </rPh>
    <rPh sb="2" eb="4">
      <t>ガッカ</t>
    </rPh>
    <phoneticPr fontId="2"/>
  </si>
  <si>
    <t>公立定時制</t>
    <rPh sb="0" eb="2">
      <t>コウリツ</t>
    </rPh>
    <rPh sb="2" eb="5">
      <t>テイジセイ</t>
    </rPh>
    <phoneticPr fontId="2"/>
  </si>
  <si>
    <t>私立全日制</t>
    <rPh sb="0" eb="2">
      <t>シリツ</t>
    </rPh>
    <rPh sb="2" eb="5">
      <t>ゼンニチセイ</t>
    </rPh>
    <phoneticPr fontId="2"/>
  </si>
  <si>
    <t>看護</t>
    <rPh sb="0" eb="1">
      <t>ミ</t>
    </rPh>
    <rPh sb="1" eb="2">
      <t>ユズル</t>
    </rPh>
    <phoneticPr fontId="2"/>
  </si>
  <si>
    <t>私立定時制</t>
    <rPh sb="0" eb="2">
      <t>シリツ</t>
    </rPh>
    <rPh sb="2" eb="4">
      <t>テイジ</t>
    </rPh>
    <rPh sb="4" eb="5">
      <t>セイ</t>
    </rPh>
    <phoneticPr fontId="2"/>
  </si>
  <si>
    <t>（注）全定併置の学科は、全日制、定時制それぞれに計上している。</t>
    <rPh sb="1" eb="2">
      <t>チュウ</t>
    </rPh>
    <rPh sb="3" eb="4">
      <t>ゼン</t>
    </rPh>
    <rPh sb="4" eb="5">
      <t>テイ</t>
    </rPh>
    <rPh sb="5" eb="7">
      <t>ヘイチ</t>
    </rPh>
    <rPh sb="8" eb="10">
      <t>ガッカ</t>
    </rPh>
    <rPh sb="12" eb="15">
      <t>ゼンニチセイ</t>
    </rPh>
    <rPh sb="16" eb="19">
      <t>テイジセイ</t>
    </rPh>
    <rPh sb="24" eb="26">
      <t>ケイジョウ</t>
    </rPh>
    <phoneticPr fontId="2"/>
  </si>
  <si>
    <t>９　特別支援学校の在学者数</t>
    <rPh sb="2" eb="4">
      <t>トクベツ</t>
    </rPh>
    <rPh sb="4" eb="6">
      <t>シエン</t>
    </rPh>
    <rPh sb="6" eb="8">
      <t>ガッコウ</t>
    </rPh>
    <rPh sb="9" eb="11">
      <t>ザイガク</t>
    </rPh>
    <rPh sb="11" eb="12">
      <t>シャ</t>
    </rPh>
    <rPh sb="12" eb="13">
      <t>スウ</t>
    </rPh>
    <phoneticPr fontId="2"/>
  </si>
  <si>
    <t>幼稚部</t>
    <rPh sb="0" eb="3">
      <t>ヨウチブ</t>
    </rPh>
    <phoneticPr fontId="2"/>
  </si>
  <si>
    <t>小学部</t>
    <rPh sb="0" eb="2">
      <t>ショウガク</t>
    </rPh>
    <rPh sb="2" eb="3">
      <t>ブ</t>
    </rPh>
    <phoneticPr fontId="2"/>
  </si>
  <si>
    <t>中学部</t>
    <rPh sb="0" eb="2">
      <t>チュウガク</t>
    </rPh>
    <rPh sb="2" eb="3">
      <t>ブ</t>
    </rPh>
    <phoneticPr fontId="2"/>
  </si>
  <si>
    <t>高等部</t>
    <rPh sb="0" eb="3">
      <t>コウトウブ</t>
    </rPh>
    <phoneticPr fontId="2"/>
  </si>
  <si>
    <t>１０　大学･短期大学･高等専門学校学生数</t>
    <rPh sb="3" eb="5">
      <t>ダイガク</t>
    </rPh>
    <rPh sb="6" eb="8">
      <t>タンキ</t>
    </rPh>
    <rPh sb="8" eb="10">
      <t>ダイガク</t>
    </rPh>
    <rPh sb="11" eb="13">
      <t>コウトウ</t>
    </rPh>
    <rPh sb="13" eb="15">
      <t>センモン</t>
    </rPh>
    <rPh sb="15" eb="17">
      <t>ガッコウ</t>
    </rPh>
    <rPh sb="17" eb="20">
      <t>ガクセイスウ</t>
    </rPh>
    <phoneticPr fontId="2"/>
  </si>
  <si>
    <t>大学</t>
    <rPh sb="0" eb="2">
      <t>ダイガク</t>
    </rPh>
    <phoneticPr fontId="2"/>
  </si>
  <si>
    <t>短期大学</t>
    <rPh sb="0" eb="2">
      <t>タンキ</t>
    </rPh>
    <rPh sb="2" eb="4">
      <t>ダイガク</t>
    </rPh>
    <phoneticPr fontId="2"/>
  </si>
  <si>
    <t>１１　高等学校通信教育</t>
    <rPh sb="3" eb="5">
      <t>コウトウ</t>
    </rPh>
    <rPh sb="5" eb="7">
      <t>ガッコウ</t>
    </rPh>
    <rPh sb="7" eb="9">
      <t>ツウシン</t>
    </rPh>
    <rPh sb="9" eb="11">
      <t>キョウイク</t>
    </rPh>
    <phoneticPr fontId="2"/>
  </si>
  <si>
    <t>令和2年5月1日現在</t>
    <rPh sb="0" eb="2">
      <t>レイワ</t>
    </rPh>
    <phoneticPr fontId="2"/>
  </si>
  <si>
    <t>（単位：校、人）</t>
    <rPh sb="1" eb="3">
      <t>タンイ</t>
    </rPh>
    <rPh sb="4" eb="5">
      <t>コウ</t>
    </rPh>
    <rPh sb="6" eb="7">
      <t>ニン</t>
    </rPh>
    <phoneticPr fontId="2"/>
  </si>
  <si>
    <t>入学者数</t>
    <rPh sb="0" eb="2">
      <t>ニュウガク</t>
    </rPh>
    <rPh sb="2" eb="3">
      <t>シャ</t>
    </rPh>
    <rPh sb="3" eb="4">
      <t>スウ</t>
    </rPh>
    <phoneticPr fontId="2"/>
  </si>
  <si>
    <t>当該年度</t>
    <rPh sb="0" eb="2">
      <t>トウガイ</t>
    </rPh>
    <rPh sb="2" eb="4">
      <t>ネンド</t>
    </rPh>
    <phoneticPr fontId="2"/>
  </si>
  <si>
    <t>前年度間</t>
    <rPh sb="0" eb="3">
      <t>ゼンネンド</t>
    </rPh>
    <rPh sb="3" eb="4">
      <t>アイダ</t>
    </rPh>
    <phoneticPr fontId="2"/>
  </si>
  <si>
    <t>１２　奨学生採用状況</t>
    <rPh sb="3" eb="4">
      <t>ススム</t>
    </rPh>
    <rPh sb="4" eb="5">
      <t>ガク</t>
    </rPh>
    <rPh sb="5" eb="6">
      <t>ショウ</t>
    </rPh>
    <rPh sb="6" eb="7">
      <t>サイ</t>
    </rPh>
    <rPh sb="7" eb="8">
      <t>ヨウ</t>
    </rPh>
    <rPh sb="8" eb="9">
      <t>ジョウ</t>
    </rPh>
    <rPh sb="9" eb="10">
      <t>イワン</t>
    </rPh>
    <phoneticPr fontId="2"/>
  </si>
  <si>
    <t>（福井県奨学育英資金貸付基金）</t>
    <rPh sb="1" eb="4">
      <t>フクイケン</t>
    </rPh>
    <rPh sb="4" eb="6">
      <t>ショウガク</t>
    </rPh>
    <rPh sb="6" eb="8">
      <t>イクエイ</t>
    </rPh>
    <rPh sb="8" eb="10">
      <t>シキン</t>
    </rPh>
    <rPh sb="10" eb="12">
      <t>カシツケ</t>
    </rPh>
    <rPh sb="12" eb="14">
      <t>キキン</t>
    </rPh>
    <phoneticPr fontId="2"/>
  </si>
  <si>
    <t>（単位：人、千円）</t>
    <rPh sb="1" eb="3">
      <t>タンイ</t>
    </rPh>
    <rPh sb="4" eb="5">
      <t>ヒト</t>
    </rPh>
    <rPh sb="6" eb="7">
      <t>セン</t>
    </rPh>
    <rPh sb="7" eb="8">
      <t>エン</t>
    </rPh>
    <phoneticPr fontId="2"/>
  </si>
  <si>
    <t>年度別　</t>
    <rPh sb="0" eb="2">
      <t>ネンド</t>
    </rPh>
    <rPh sb="2" eb="3">
      <t>ベツ</t>
    </rPh>
    <phoneticPr fontId="2"/>
  </si>
  <si>
    <t>当年度新規採用人員</t>
    <rPh sb="0" eb="1">
      <t>トウ</t>
    </rPh>
    <rPh sb="1" eb="3">
      <t>ネンド</t>
    </rPh>
    <rPh sb="3" eb="5">
      <t>シンキ</t>
    </rPh>
    <rPh sb="5" eb="7">
      <t>サイヨウ</t>
    </rPh>
    <rPh sb="7" eb="9">
      <t>ジンイン</t>
    </rPh>
    <phoneticPr fontId="2"/>
  </si>
  <si>
    <t>年度貸与人員・貸与額</t>
    <rPh sb="0" eb="2">
      <t>ネンド</t>
    </rPh>
    <rPh sb="2" eb="4">
      <t>タイヨ</t>
    </rPh>
    <rPh sb="4" eb="6">
      <t>ジンイン</t>
    </rPh>
    <rPh sb="7" eb="9">
      <t>タイヨ</t>
    </rPh>
    <rPh sb="9" eb="10">
      <t>ガク</t>
    </rPh>
    <phoneticPr fontId="2"/>
  </si>
  <si>
    <t>　奨学生の種類</t>
    <rPh sb="1" eb="4">
      <t>ショウガクセイ</t>
    </rPh>
    <rPh sb="5" eb="7">
      <t>シュルイ</t>
    </rPh>
    <phoneticPr fontId="2"/>
  </si>
  <si>
    <t>人員</t>
    <rPh sb="0" eb="2">
      <t>ジンイン</t>
    </rPh>
    <phoneticPr fontId="2"/>
  </si>
  <si>
    <t>貸与額</t>
    <rPh sb="0" eb="2">
      <t>タイヨ</t>
    </rPh>
    <rPh sb="2" eb="3">
      <t>ガク</t>
    </rPh>
    <phoneticPr fontId="2"/>
  </si>
  <si>
    <t>高等学校等</t>
    <rPh sb="0" eb="2">
      <t>コウトウ</t>
    </rPh>
    <rPh sb="2" eb="4">
      <t>ガッコウ</t>
    </rPh>
    <rPh sb="4" eb="5">
      <t>トウ</t>
    </rPh>
    <phoneticPr fontId="2"/>
  </si>
  <si>
    <t>修学
奨学金</t>
    <rPh sb="0" eb="2">
      <t>シュウガク</t>
    </rPh>
    <rPh sb="3" eb="6">
      <t>ショウガクキン</t>
    </rPh>
    <phoneticPr fontId="2"/>
  </si>
  <si>
    <t>通学
奨学金</t>
    <rPh sb="0" eb="2">
      <t>ツウガク</t>
    </rPh>
    <rPh sb="3" eb="6">
      <t>ショウガクキン</t>
    </rPh>
    <phoneticPr fontId="2"/>
  </si>
  <si>
    <t>予約</t>
    <rPh sb="0" eb="2">
      <t>ヨヤク</t>
    </rPh>
    <phoneticPr fontId="2"/>
  </si>
  <si>
    <t>-</t>
  </si>
  <si>
    <t>備考</t>
    <rPh sb="0" eb="2">
      <t>ビコウ</t>
    </rPh>
    <phoneticPr fontId="2"/>
  </si>
  <si>
    <t>１．採用区分</t>
    <rPh sb="2" eb="4">
      <t>サイヨウ</t>
    </rPh>
    <rPh sb="4" eb="6">
      <t>クブン</t>
    </rPh>
    <phoneticPr fontId="2"/>
  </si>
  <si>
    <t>　（１）予約：</t>
    <rPh sb="4" eb="6">
      <t>ヨヤク</t>
    </rPh>
    <phoneticPr fontId="2"/>
  </si>
  <si>
    <t>　（２）在学：</t>
    <rPh sb="4" eb="6">
      <t>ザイガク</t>
    </rPh>
    <phoneticPr fontId="2"/>
  </si>
  <si>
    <t>在学中に申請・採用</t>
  </si>
  <si>
    <t>２．高等学校等</t>
    <rPh sb="2" eb="4">
      <t>コウトウ</t>
    </rPh>
    <rPh sb="4" eb="7">
      <t>ガッコウトウ</t>
    </rPh>
    <phoneticPr fontId="2"/>
  </si>
  <si>
    <t>　　高等学校のほか、特別支援学校高等部、中等教育学校後期課程、高等専門学校、専修学校（高等課程）を含む。</t>
    <rPh sb="2" eb="4">
      <t>コウトウ</t>
    </rPh>
    <rPh sb="4" eb="6">
      <t>ガッコウ</t>
    </rPh>
    <rPh sb="10" eb="12">
      <t>トクベツ</t>
    </rPh>
    <rPh sb="12" eb="14">
      <t>シエン</t>
    </rPh>
    <rPh sb="14" eb="16">
      <t>ガッコウ</t>
    </rPh>
    <rPh sb="16" eb="19">
      <t>コウトウブ</t>
    </rPh>
    <rPh sb="20" eb="22">
      <t>チュウトウ</t>
    </rPh>
    <rPh sb="22" eb="24">
      <t>キョウイク</t>
    </rPh>
    <rPh sb="24" eb="26">
      <t>ガッコウ</t>
    </rPh>
    <rPh sb="26" eb="28">
      <t>コウキ</t>
    </rPh>
    <rPh sb="28" eb="30">
      <t>カテイ</t>
    </rPh>
    <rPh sb="31" eb="33">
      <t>コウトウ</t>
    </rPh>
    <rPh sb="33" eb="35">
      <t>センモン</t>
    </rPh>
    <rPh sb="35" eb="37">
      <t>ガッコウ</t>
    </rPh>
    <rPh sb="38" eb="40">
      <t>センシュウ</t>
    </rPh>
    <rPh sb="40" eb="42">
      <t>ガッコウ</t>
    </rPh>
    <rPh sb="43" eb="45">
      <t>コウトウ</t>
    </rPh>
    <rPh sb="45" eb="47">
      <t>カテイ</t>
    </rPh>
    <rPh sb="49" eb="50">
      <t>フク</t>
    </rPh>
    <phoneticPr fontId="2"/>
  </si>
  <si>
    <t>３．貸与月額</t>
    <rPh sb="2" eb="4">
      <t>タイヨ</t>
    </rPh>
    <rPh sb="4" eb="6">
      <t>ゲツガク</t>
    </rPh>
    <phoneticPr fontId="2"/>
  </si>
  <si>
    <t xml:space="preserve">　（１）高等学校等　：　修学奨学金　18,000円～ 35,000円
</t>
    <rPh sb="4" eb="6">
      <t>コウトウ</t>
    </rPh>
    <rPh sb="6" eb="8">
      <t>ガッコウ</t>
    </rPh>
    <rPh sb="8" eb="9">
      <t>トウ</t>
    </rPh>
    <rPh sb="12" eb="14">
      <t>シュウガク</t>
    </rPh>
    <rPh sb="14" eb="17">
      <t>ショウガクキン</t>
    </rPh>
    <rPh sb="24" eb="25">
      <t>エン</t>
    </rPh>
    <rPh sb="33" eb="34">
      <t>エン</t>
    </rPh>
    <phoneticPr fontId="2"/>
  </si>
  <si>
    <t>　　　　　　　　　　　　通学奨学金 　5,000円～ 16,000円</t>
  </si>
  <si>
    <t xml:space="preserve">　（２）大学　　　　：　修学奨学金　42,000円～ 61,000円
</t>
    <rPh sb="4" eb="6">
      <t>ダイガク</t>
    </rPh>
    <rPh sb="12" eb="14">
      <t>シュウガク</t>
    </rPh>
    <rPh sb="14" eb="17">
      <t>ショウガクキン</t>
    </rPh>
    <rPh sb="24" eb="25">
      <t>エン</t>
    </rPh>
    <rPh sb="33" eb="34">
      <t>エン</t>
    </rPh>
    <phoneticPr fontId="2"/>
  </si>
  <si>
    <t>１３　各種学校･専修学校の学校数と課程別生徒数等</t>
    <rPh sb="3" eb="5">
      <t>カクシュ</t>
    </rPh>
    <rPh sb="5" eb="7">
      <t>ガッコウ</t>
    </rPh>
    <rPh sb="8" eb="10">
      <t>センシュウ</t>
    </rPh>
    <rPh sb="10" eb="12">
      <t>ガッコウ</t>
    </rPh>
    <rPh sb="13" eb="15">
      <t>ガッコウ</t>
    </rPh>
    <rPh sb="15" eb="16">
      <t>カズ</t>
    </rPh>
    <rPh sb="17" eb="19">
      <t>カテイ</t>
    </rPh>
    <rPh sb="19" eb="20">
      <t>ベツ</t>
    </rPh>
    <rPh sb="20" eb="23">
      <t>セイトスウ</t>
    </rPh>
    <rPh sb="23" eb="24">
      <t>ナド</t>
    </rPh>
    <phoneticPr fontId="2"/>
  </si>
  <si>
    <t>(1)　学　校　数</t>
    <rPh sb="4" eb="5">
      <t>ガク</t>
    </rPh>
    <rPh sb="6" eb="7">
      <t>コウ</t>
    </rPh>
    <rPh sb="8" eb="9">
      <t>スウ</t>
    </rPh>
    <phoneticPr fontId="2"/>
  </si>
  <si>
    <t>設置者別</t>
    <rPh sb="0" eb="3">
      <t>セッチシャ</t>
    </rPh>
    <rPh sb="3" eb="4">
      <t>ベツ</t>
    </rPh>
    <phoneticPr fontId="2"/>
  </si>
  <si>
    <t>学校法人</t>
    <rPh sb="0" eb="2">
      <t>ガッコウ</t>
    </rPh>
    <rPh sb="2" eb="4">
      <t>ホウジン</t>
    </rPh>
    <phoneticPr fontId="2"/>
  </si>
  <si>
    <t>準学校法人</t>
    <rPh sb="0" eb="1">
      <t>ジュン</t>
    </rPh>
    <rPh sb="1" eb="3">
      <t>ガッコウ</t>
    </rPh>
    <rPh sb="3" eb="5">
      <t>ホウジン</t>
    </rPh>
    <phoneticPr fontId="2"/>
  </si>
  <si>
    <t>財団法人</t>
    <rPh sb="0" eb="2">
      <t>ザイダン</t>
    </rPh>
    <rPh sb="2" eb="4">
      <t>ホウジン</t>
    </rPh>
    <phoneticPr fontId="2"/>
  </si>
  <si>
    <t>社団法人</t>
    <rPh sb="0" eb="2">
      <t>シャダン</t>
    </rPh>
    <rPh sb="2" eb="4">
      <t>ホウジン</t>
    </rPh>
    <phoneticPr fontId="2"/>
  </si>
  <si>
    <t>その他法人</t>
    <rPh sb="2" eb="3">
      <t>タ</t>
    </rPh>
    <rPh sb="3" eb="5">
      <t>ホウジン</t>
    </rPh>
    <phoneticPr fontId="2"/>
  </si>
  <si>
    <t>個人</t>
    <rPh sb="0" eb="2">
      <t>コジン</t>
    </rPh>
    <phoneticPr fontId="2"/>
  </si>
  <si>
    <t>各種学校</t>
    <rPh sb="0" eb="2">
      <t>カクシュ</t>
    </rPh>
    <rPh sb="2" eb="4">
      <t>ガッコウ</t>
    </rPh>
    <phoneticPr fontId="2"/>
  </si>
  <si>
    <t>専修学校</t>
    <rPh sb="0" eb="2">
      <t>センシュウ</t>
    </rPh>
    <rPh sb="2" eb="4">
      <t>ガッコウ</t>
    </rPh>
    <phoneticPr fontId="2"/>
  </si>
  <si>
    <t>20教育</t>
    <rPh sb="2" eb="3">
      <t>キョウ</t>
    </rPh>
    <rPh sb="3" eb="4">
      <t>イク</t>
    </rPh>
    <phoneticPr fontId="2"/>
  </si>
  <si>
    <t>(2)課程別生徒数等</t>
    <rPh sb="3" eb="5">
      <t>カテイ</t>
    </rPh>
    <rPh sb="5" eb="6">
      <t>ベツ</t>
    </rPh>
    <rPh sb="6" eb="9">
      <t>セイトスウ</t>
    </rPh>
    <rPh sb="9" eb="10">
      <t>トウ</t>
    </rPh>
    <phoneticPr fontId="2"/>
  </si>
  <si>
    <t>情報処理</t>
    <rPh sb="0" eb="1">
      <t>ジョウ</t>
    </rPh>
    <rPh sb="1" eb="2">
      <t>ホウ</t>
    </rPh>
    <rPh sb="2" eb="3">
      <t>トコロ</t>
    </rPh>
    <rPh sb="3" eb="4">
      <t>リ</t>
    </rPh>
    <phoneticPr fontId="2"/>
  </si>
  <si>
    <t>歯科衛生</t>
    <rPh sb="0" eb="1">
      <t>ハ</t>
    </rPh>
    <rPh sb="1" eb="2">
      <t>カ</t>
    </rPh>
    <rPh sb="2" eb="3">
      <t>マモル</t>
    </rPh>
    <rPh sb="3" eb="4">
      <t>ショウ</t>
    </rPh>
    <phoneticPr fontId="2"/>
  </si>
  <si>
    <t>各種学校</t>
    <rPh sb="0" eb="1">
      <t>オノオノ</t>
    </rPh>
    <rPh sb="1" eb="2">
      <t>タネ</t>
    </rPh>
    <rPh sb="2" eb="3">
      <t>ガク</t>
    </rPh>
    <rPh sb="3" eb="4">
      <t>コウ</t>
    </rPh>
    <phoneticPr fontId="2"/>
  </si>
  <si>
    <t>理学・作業療法</t>
    <rPh sb="0" eb="2">
      <t>リガク</t>
    </rPh>
    <rPh sb="3" eb="5">
      <t>サギョウ</t>
    </rPh>
    <rPh sb="5" eb="7">
      <t>リョウホウ</t>
    </rPh>
    <phoneticPr fontId="2"/>
  </si>
  <si>
    <t>調理</t>
    <rPh sb="0" eb="1">
      <t>チョウ</t>
    </rPh>
    <rPh sb="1" eb="2">
      <t>リ</t>
    </rPh>
    <phoneticPr fontId="2"/>
  </si>
  <si>
    <t>理容</t>
    <rPh sb="0" eb="1">
      <t>リ</t>
    </rPh>
    <rPh sb="1" eb="2">
      <t>カタチ</t>
    </rPh>
    <phoneticPr fontId="2"/>
  </si>
  <si>
    <t>美容</t>
    <rPh sb="0" eb="1">
      <t>ビ</t>
    </rPh>
    <rPh sb="1" eb="2">
      <t>カタチ</t>
    </rPh>
    <phoneticPr fontId="2"/>
  </si>
  <si>
    <t>和洋裁</t>
    <rPh sb="0" eb="1">
      <t>ワ</t>
    </rPh>
    <rPh sb="1" eb="2">
      <t>ヨウ</t>
    </rPh>
    <rPh sb="2" eb="3">
      <t>サイ</t>
    </rPh>
    <phoneticPr fontId="2"/>
  </si>
  <si>
    <t>製菓・製パン</t>
    <rPh sb="0" eb="2">
      <t>セイカ</t>
    </rPh>
    <rPh sb="3" eb="4">
      <t>セイ</t>
    </rPh>
    <phoneticPr fontId="2"/>
  </si>
  <si>
    <t>衛生関係その他</t>
    <rPh sb="0" eb="2">
      <t>エイセイ</t>
    </rPh>
    <rPh sb="2" eb="4">
      <t>カンケイ</t>
    </rPh>
    <rPh sb="6" eb="7">
      <t>タ</t>
    </rPh>
    <phoneticPr fontId="2"/>
  </si>
  <si>
    <t>保育士養成</t>
    <rPh sb="0" eb="3">
      <t>ホイクシ</t>
    </rPh>
    <rPh sb="3" eb="5">
      <t>ヨウセイ</t>
    </rPh>
    <phoneticPr fontId="2"/>
  </si>
  <si>
    <t>介護福祉</t>
    <rPh sb="0" eb="2">
      <t>カイゴ</t>
    </rPh>
    <rPh sb="2" eb="4">
      <t>フクシ</t>
    </rPh>
    <phoneticPr fontId="2"/>
  </si>
  <si>
    <t>自動車操縦</t>
    <rPh sb="0" eb="3">
      <t>ジドウシャ</t>
    </rPh>
    <rPh sb="3" eb="5">
      <t>ソウジュウ</t>
    </rPh>
    <phoneticPr fontId="2"/>
  </si>
  <si>
    <t>教育・社会福祉関係その他</t>
    <rPh sb="0" eb="2">
      <t>キョウイク</t>
    </rPh>
    <rPh sb="3" eb="5">
      <t>シャカイ</t>
    </rPh>
    <rPh sb="5" eb="7">
      <t>フクシ</t>
    </rPh>
    <rPh sb="7" eb="9">
      <t>カンケイ</t>
    </rPh>
    <rPh sb="11" eb="12">
      <t>タ</t>
    </rPh>
    <phoneticPr fontId="2"/>
  </si>
  <si>
    <t>商業</t>
    <rPh sb="0" eb="2">
      <t>ショウギョウ</t>
    </rPh>
    <phoneticPr fontId="2"/>
  </si>
  <si>
    <t>経理・簿記</t>
    <rPh sb="0" eb="2">
      <t>ケイリ</t>
    </rPh>
    <rPh sb="3" eb="5">
      <t>ボキ</t>
    </rPh>
    <phoneticPr fontId="2"/>
  </si>
  <si>
    <t>旅行</t>
    <rPh sb="0" eb="2">
      <t>リョコウ</t>
    </rPh>
    <phoneticPr fontId="2"/>
  </si>
  <si>
    <t>専修学校</t>
    <rPh sb="0" eb="1">
      <t>アツム</t>
    </rPh>
    <rPh sb="1" eb="2">
      <t>オサム</t>
    </rPh>
    <rPh sb="2" eb="3">
      <t>ガク</t>
    </rPh>
    <rPh sb="3" eb="4">
      <t>コウ</t>
    </rPh>
    <phoneticPr fontId="2"/>
  </si>
  <si>
    <t>情報</t>
    <rPh sb="0" eb="1">
      <t>ジョウ</t>
    </rPh>
    <rPh sb="1" eb="2">
      <t>ホウ</t>
    </rPh>
    <phoneticPr fontId="2"/>
  </si>
  <si>
    <t>ビジネス</t>
    <phoneticPr fontId="2"/>
  </si>
  <si>
    <t>商業実務関係その他</t>
    <rPh sb="0" eb="2">
      <t>ショウギョウ</t>
    </rPh>
    <rPh sb="2" eb="4">
      <t>ジツム</t>
    </rPh>
    <rPh sb="4" eb="6">
      <t>カンケイ</t>
    </rPh>
    <rPh sb="8" eb="9">
      <t>タ</t>
    </rPh>
    <phoneticPr fontId="2"/>
  </si>
  <si>
    <t>デザイン</t>
    <phoneticPr fontId="2"/>
  </si>
  <si>
    <t>動物</t>
    <rPh sb="0" eb="1">
      <t>ドウ</t>
    </rPh>
    <rPh sb="1" eb="2">
      <t>ブツ</t>
    </rPh>
    <phoneticPr fontId="2"/>
  </si>
  <si>
    <t>法律行政</t>
    <rPh sb="0" eb="2">
      <t>ホウリツ</t>
    </rPh>
    <rPh sb="2" eb="4">
      <t>ギョウセイ</t>
    </rPh>
    <phoneticPr fontId="2"/>
  </si>
  <si>
    <t>スポーツ</t>
    <phoneticPr fontId="2"/>
  </si>
  <si>
    <t>文化・教養関係その他</t>
    <rPh sb="0" eb="2">
      <t>ブンカ</t>
    </rPh>
    <rPh sb="3" eb="5">
      <t>キョウヨウ</t>
    </rPh>
    <rPh sb="5" eb="7">
      <t>カンケイ</t>
    </rPh>
    <rPh sb="9" eb="10">
      <t>タ</t>
    </rPh>
    <phoneticPr fontId="2"/>
  </si>
  <si>
    <t>１４　不就学学齢児童･生徒数</t>
    <rPh sb="3" eb="6">
      <t>フシュウガク</t>
    </rPh>
    <rPh sb="6" eb="8">
      <t>ガクレイ</t>
    </rPh>
    <rPh sb="8" eb="10">
      <t>ジドウ</t>
    </rPh>
    <rPh sb="11" eb="14">
      <t>セイトスウ</t>
    </rPh>
    <phoneticPr fontId="2"/>
  </si>
  <si>
    <t>就学免除者</t>
    <rPh sb="0" eb="2">
      <t>シュウガク</t>
    </rPh>
    <rPh sb="2" eb="4">
      <t>メンジョ</t>
    </rPh>
    <rPh sb="4" eb="5">
      <t>シャ</t>
    </rPh>
    <phoneticPr fontId="2"/>
  </si>
  <si>
    <t>就学猶予者</t>
    <rPh sb="0" eb="2">
      <t>シュウガク</t>
    </rPh>
    <rPh sb="2" eb="4">
      <t>ユウヨ</t>
    </rPh>
    <rPh sb="4" eb="5">
      <t>シャ</t>
    </rPh>
    <phoneticPr fontId="2"/>
  </si>
  <si>
    <t>一年以上
居所不明者数</t>
    <rPh sb="5" eb="7">
      <t>キョショ</t>
    </rPh>
    <rPh sb="7" eb="10">
      <t>フメイシャ</t>
    </rPh>
    <rPh sb="10" eb="11">
      <t>スウ</t>
    </rPh>
    <phoneticPr fontId="2"/>
  </si>
  <si>
    <t>（前年度間）
学齢児童生徒
死亡者数</t>
    <rPh sb="7" eb="9">
      <t>ガクレイ</t>
    </rPh>
    <rPh sb="9" eb="11">
      <t>ジドウ</t>
    </rPh>
    <rPh sb="11" eb="13">
      <t>セイト</t>
    </rPh>
    <phoneticPr fontId="2"/>
  </si>
  <si>
    <t>１５　本県高等学校出身者の進学先</t>
    <rPh sb="3" eb="5">
      <t>ホンケン</t>
    </rPh>
    <rPh sb="5" eb="7">
      <t>コウトウ</t>
    </rPh>
    <rPh sb="7" eb="9">
      <t>ガッコウ</t>
    </rPh>
    <rPh sb="9" eb="12">
      <t>シュッシンシャ</t>
    </rPh>
    <rPh sb="13" eb="15">
      <t>シンガク</t>
    </rPh>
    <rPh sb="15" eb="16">
      <t>サキ</t>
    </rPh>
    <phoneticPr fontId="2"/>
  </si>
  <si>
    <t>区分</t>
    <rPh sb="0" eb="2">
      <t>クブン</t>
    </rPh>
    <phoneticPr fontId="36"/>
  </si>
  <si>
    <t>大学（学部）</t>
    <rPh sb="0" eb="2">
      <t>ダイガク</t>
    </rPh>
    <rPh sb="3" eb="5">
      <t>ガクブ</t>
    </rPh>
    <phoneticPr fontId="2"/>
  </si>
  <si>
    <t>短大(本科)</t>
    <phoneticPr fontId="2"/>
  </si>
  <si>
    <t>令和元年</t>
    <rPh sb="0" eb="3">
      <t>レイワガン</t>
    </rPh>
    <rPh sb="3" eb="4">
      <t>ネン</t>
    </rPh>
    <phoneticPr fontId="36"/>
  </si>
  <si>
    <t>令和2年</t>
    <rPh sb="0" eb="2">
      <t>レイワ</t>
    </rPh>
    <rPh sb="3" eb="4">
      <t>ネン</t>
    </rPh>
    <phoneticPr fontId="36"/>
  </si>
  <si>
    <t>総数</t>
    <rPh sb="0" eb="2">
      <t>ソウスウ</t>
    </rPh>
    <phoneticPr fontId="36"/>
  </si>
  <si>
    <t>北海道</t>
    <rPh sb="0" eb="3">
      <t>ホッカイドウ</t>
    </rPh>
    <phoneticPr fontId="36"/>
  </si>
  <si>
    <t>青森</t>
    <rPh sb="0" eb="2">
      <t>アオモリ</t>
    </rPh>
    <phoneticPr fontId="36"/>
  </si>
  <si>
    <t>岩手</t>
    <rPh sb="0" eb="2">
      <t>イワテ</t>
    </rPh>
    <phoneticPr fontId="36"/>
  </si>
  <si>
    <t>宮城</t>
    <rPh sb="0" eb="2">
      <t>ミヤギ</t>
    </rPh>
    <phoneticPr fontId="36"/>
  </si>
  <si>
    <t>秋田</t>
    <rPh sb="0" eb="2">
      <t>アキタ</t>
    </rPh>
    <phoneticPr fontId="36"/>
  </si>
  <si>
    <t>山形</t>
    <rPh sb="0" eb="2">
      <t>ヤマガタ</t>
    </rPh>
    <phoneticPr fontId="36"/>
  </si>
  <si>
    <t>福島</t>
    <rPh sb="0" eb="2">
      <t>フクシマ</t>
    </rPh>
    <phoneticPr fontId="36"/>
  </si>
  <si>
    <t>茨城</t>
    <rPh sb="0" eb="2">
      <t>イバラギ</t>
    </rPh>
    <phoneticPr fontId="36"/>
  </si>
  <si>
    <t>栃木</t>
    <rPh sb="0" eb="2">
      <t>トチギ</t>
    </rPh>
    <phoneticPr fontId="36"/>
  </si>
  <si>
    <t>群馬</t>
    <rPh sb="0" eb="2">
      <t>グンマ</t>
    </rPh>
    <phoneticPr fontId="36"/>
  </si>
  <si>
    <t>埼玉</t>
    <rPh sb="0" eb="2">
      <t>サイタマ</t>
    </rPh>
    <phoneticPr fontId="36"/>
  </si>
  <si>
    <t>千葉</t>
    <rPh sb="0" eb="2">
      <t>チバ</t>
    </rPh>
    <phoneticPr fontId="36"/>
  </si>
  <si>
    <t>東京</t>
    <rPh sb="0" eb="2">
      <t>トウキョウ</t>
    </rPh>
    <phoneticPr fontId="36"/>
  </si>
  <si>
    <t>神奈川</t>
    <rPh sb="0" eb="3">
      <t>カナガワ</t>
    </rPh>
    <phoneticPr fontId="36"/>
  </si>
  <si>
    <t>新潟</t>
    <rPh sb="0" eb="2">
      <t>ニイガタ</t>
    </rPh>
    <phoneticPr fontId="36"/>
  </si>
  <si>
    <t>富山</t>
    <rPh sb="0" eb="2">
      <t>トヤマ</t>
    </rPh>
    <phoneticPr fontId="36"/>
  </si>
  <si>
    <t>石川</t>
    <rPh sb="0" eb="2">
      <t>イシカワ</t>
    </rPh>
    <phoneticPr fontId="36"/>
  </si>
  <si>
    <t>福井</t>
    <rPh sb="0" eb="2">
      <t>フクイ</t>
    </rPh>
    <phoneticPr fontId="36"/>
  </si>
  <si>
    <t>山梨</t>
    <rPh sb="0" eb="2">
      <t>ヤマナシ</t>
    </rPh>
    <phoneticPr fontId="36"/>
  </si>
  <si>
    <t>長野</t>
    <rPh sb="0" eb="2">
      <t>ナガノ</t>
    </rPh>
    <phoneticPr fontId="36"/>
  </si>
  <si>
    <t>岐阜</t>
    <rPh sb="0" eb="2">
      <t>ギフ</t>
    </rPh>
    <phoneticPr fontId="36"/>
  </si>
  <si>
    <t>静岡</t>
    <rPh sb="0" eb="2">
      <t>シズオカ</t>
    </rPh>
    <phoneticPr fontId="36"/>
  </si>
  <si>
    <t>愛知</t>
    <rPh sb="0" eb="2">
      <t>アイチ</t>
    </rPh>
    <phoneticPr fontId="36"/>
  </si>
  <si>
    <t>三重</t>
    <rPh sb="0" eb="2">
      <t>ミエ</t>
    </rPh>
    <phoneticPr fontId="36"/>
  </si>
  <si>
    <t>滋賀</t>
    <rPh sb="0" eb="2">
      <t>シガ</t>
    </rPh>
    <phoneticPr fontId="36"/>
  </si>
  <si>
    <t>京都</t>
    <rPh sb="0" eb="2">
      <t>キョウト</t>
    </rPh>
    <phoneticPr fontId="36"/>
  </si>
  <si>
    <t>大阪</t>
    <rPh sb="0" eb="2">
      <t>オオサカ</t>
    </rPh>
    <phoneticPr fontId="36"/>
  </si>
  <si>
    <t>兵庫</t>
    <rPh sb="0" eb="2">
      <t>ヒョウゴ</t>
    </rPh>
    <phoneticPr fontId="36"/>
  </si>
  <si>
    <t>奈良</t>
    <rPh sb="0" eb="2">
      <t>ナラ</t>
    </rPh>
    <phoneticPr fontId="36"/>
  </si>
  <si>
    <t>和歌山</t>
    <rPh sb="0" eb="3">
      <t>ワカヤマ</t>
    </rPh>
    <phoneticPr fontId="36"/>
  </si>
  <si>
    <t>鳥取</t>
    <rPh sb="0" eb="2">
      <t>トットリ</t>
    </rPh>
    <phoneticPr fontId="36"/>
  </si>
  <si>
    <t>島根</t>
    <rPh sb="0" eb="2">
      <t>シマネ</t>
    </rPh>
    <phoneticPr fontId="36"/>
  </si>
  <si>
    <t>岡山</t>
    <rPh sb="0" eb="2">
      <t>オカヤマ</t>
    </rPh>
    <phoneticPr fontId="36"/>
  </si>
  <si>
    <t>広島</t>
    <rPh sb="0" eb="2">
      <t>ヒロシマ</t>
    </rPh>
    <phoneticPr fontId="36"/>
  </si>
  <si>
    <t>山口</t>
    <rPh sb="0" eb="2">
      <t>ヤマグチ</t>
    </rPh>
    <phoneticPr fontId="36"/>
  </si>
  <si>
    <t>徳島</t>
    <rPh sb="0" eb="2">
      <t>トクシマ</t>
    </rPh>
    <phoneticPr fontId="36"/>
  </si>
  <si>
    <t>香川</t>
    <rPh sb="0" eb="2">
      <t>カガワ</t>
    </rPh>
    <phoneticPr fontId="36"/>
  </si>
  <si>
    <t>愛媛</t>
    <rPh sb="0" eb="2">
      <t>エヒメ</t>
    </rPh>
    <phoneticPr fontId="36"/>
  </si>
  <si>
    <t>高知</t>
    <rPh sb="0" eb="2">
      <t>コウチ</t>
    </rPh>
    <phoneticPr fontId="36"/>
  </si>
  <si>
    <t>福岡</t>
    <rPh sb="0" eb="2">
      <t>フクオカ</t>
    </rPh>
    <phoneticPr fontId="36"/>
  </si>
  <si>
    <t>佐賀</t>
    <rPh sb="0" eb="2">
      <t>サガ</t>
    </rPh>
    <phoneticPr fontId="36"/>
  </si>
  <si>
    <t>長崎</t>
    <rPh sb="0" eb="2">
      <t>ナガサキ</t>
    </rPh>
    <phoneticPr fontId="36"/>
  </si>
  <si>
    <t>熊本</t>
    <rPh sb="0" eb="2">
      <t>クマモト</t>
    </rPh>
    <phoneticPr fontId="36"/>
  </si>
  <si>
    <t>大分</t>
    <rPh sb="0" eb="2">
      <t>オオイタ</t>
    </rPh>
    <phoneticPr fontId="36"/>
  </si>
  <si>
    <t>宮崎</t>
    <rPh sb="0" eb="2">
      <t>ミヤザキ</t>
    </rPh>
    <phoneticPr fontId="36"/>
  </si>
  <si>
    <t>鹿児島</t>
    <rPh sb="0" eb="3">
      <t>カゴシマ</t>
    </rPh>
    <phoneticPr fontId="36"/>
  </si>
  <si>
    <t>沖縄</t>
    <rPh sb="0" eb="2">
      <t>オキナワ</t>
    </rPh>
    <phoneticPr fontId="36"/>
  </si>
  <si>
    <t>その他</t>
    <rPh sb="2" eb="3">
      <t>タ</t>
    </rPh>
    <phoneticPr fontId="36"/>
  </si>
  <si>
    <t>2.「その他」とは、「外国において学校教育における１２年の課程を修了した者」、「専修学校高等課程の修了者」</t>
    <rPh sb="5" eb="6">
      <t>タ</t>
    </rPh>
    <rPh sb="11" eb="13">
      <t>ガイコク</t>
    </rPh>
    <rPh sb="17" eb="19">
      <t>ガッコウ</t>
    </rPh>
    <rPh sb="19" eb="21">
      <t>キョウイク</t>
    </rPh>
    <rPh sb="27" eb="28">
      <t>ネン</t>
    </rPh>
    <rPh sb="29" eb="31">
      <t>カテイ</t>
    </rPh>
    <rPh sb="32" eb="34">
      <t>シュウリョウ</t>
    </rPh>
    <rPh sb="36" eb="37">
      <t>モノ</t>
    </rPh>
    <rPh sb="40" eb="42">
      <t>センシュウ</t>
    </rPh>
    <rPh sb="42" eb="44">
      <t>ガッコウ</t>
    </rPh>
    <rPh sb="44" eb="46">
      <t>コウトウ</t>
    </rPh>
    <rPh sb="46" eb="48">
      <t>カテイ</t>
    </rPh>
    <phoneticPr fontId="36"/>
  </si>
  <si>
    <t>　および「高等学校卒業程度認定試験規則により文部科学大臣が行う高等学校卒業程度認定試験に合格した者」等である。</t>
    <phoneticPr fontId="36"/>
  </si>
  <si>
    <t>１６　中学校･高等学校卒業者の進学率･就職率</t>
    <rPh sb="3" eb="6">
      <t>チュウガッコウ</t>
    </rPh>
    <rPh sb="7" eb="9">
      <t>コウトウ</t>
    </rPh>
    <rPh sb="9" eb="11">
      <t>ガッコウ</t>
    </rPh>
    <rPh sb="11" eb="14">
      <t>ソツギョウシャ</t>
    </rPh>
    <rPh sb="15" eb="17">
      <t>シンガク</t>
    </rPh>
    <rPh sb="17" eb="18">
      <t>リツ</t>
    </rPh>
    <rPh sb="19" eb="21">
      <t>シュウショク</t>
    </rPh>
    <rPh sb="21" eb="22">
      <t>リツ</t>
    </rPh>
    <phoneticPr fontId="2"/>
  </si>
  <si>
    <t>(単位：％）</t>
    <rPh sb="1" eb="3">
      <t>タンイ</t>
    </rPh>
    <phoneticPr fontId="2"/>
  </si>
  <si>
    <t>中学校卒業者</t>
    <rPh sb="0" eb="3">
      <t>チュウガッコウ</t>
    </rPh>
    <rPh sb="3" eb="6">
      <t>ソツギョウシャ</t>
    </rPh>
    <phoneticPr fontId="2"/>
  </si>
  <si>
    <t>高等学校卒業者</t>
    <rPh sb="0" eb="2">
      <t>コウトウ</t>
    </rPh>
    <rPh sb="2" eb="4">
      <t>ガッコウ</t>
    </rPh>
    <rPh sb="4" eb="7">
      <t>ソツギョウシャ</t>
    </rPh>
    <phoneticPr fontId="2"/>
  </si>
  <si>
    <t>進学率</t>
    <rPh sb="0" eb="2">
      <t>シンガク</t>
    </rPh>
    <rPh sb="2" eb="3">
      <t>リツ</t>
    </rPh>
    <phoneticPr fontId="2"/>
  </si>
  <si>
    <t>就職率</t>
    <rPh sb="0" eb="2">
      <t>シュウショク</t>
    </rPh>
    <rPh sb="2" eb="3">
      <t>リツ</t>
    </rPh>
    <phoneticPr fontId="2"/>
  </si>
  <si>
    <t>令和2年3月卒</t>
    <rPh sb="0" eb="1">
      <t>レイワ</t>
    </rPh>
    <rPh sb="2" eb="3">
      <t>ネン</t>
    </rPh>
    <rPh sb="4" eb="5">
      <t>ガツ</t>
    </rPh>
    <rPh sb="5" eb="6">
      <t>ソツ</t>
    </rPh>
    <phoneticPr fontId="2"/>
  </si>
  <si>
    <t>(注）就職進学者は重複して含まれる。</t>
    <rPh sb="1" eb="2">
      <t>チュウ</t>
    </rPh>
    <rPh sb="3" eb="5">
      <t>シュウショク</t>
    </rPh>
    <rPh sb="5" eb="7">
      <t>シンガク</t>
    </rPh>
    <rPh sb="7" eb="8">
      <t>シャ</t>
    </rPh>
    <rPh sb="9" eb="11">
      <t>ジュウフク</t>
    </rPh>
    <rPh sb="13" eb="14">
      <t>フク</t>
    </rPh>
    <phoneticPr fontId="2"/>
  </si>
  <si>
    <t>１７　学校卒業者の状況</t>
    <rPh sb="3" eb="5">
      <t>ガッコウ</t>
    </rPh>
    <rPh sb="5" eb="8">
      <t>ソツギョウシャ</t>
    </rPh>
    <rPh sb="9" eb="11">
      <t>ジョウキョウ</t>
    </rPh>
    <phoneticPr fontId="2"/>
  </si>
  <si>
    <t>(1)  状況別卒業者数</t>
    <rPh sb="5" eb="7">
      <t>ジョウキョウ</t>
    </rPh>
    <rPh sb="7" eb="8">
      <t>ベツ</t>
    </rPh>
    <rPh sb="8" eb="9">
      <t>ソツ</t>
    </rPh>
    <rPh sb="9" eb="12">
      <t>ギョウシャスウ</t>
    </rPh>
    <phoneticPr fontId="2"/>
  </si>
  <si>
    <t>Ａ</t>
    <phoneticPr fontId="2"/>
  </si>
  <si>
    <t>進  学  者</t>
    <rPh sb="0" eb="1">
      <t>ススム</t>
    </rPh>
    <rPh sb="3" eb="4">
      <t>ガク</t>
    </rPh>
    <rPh sb="6" eb="7">
      <t>シャ</t>
    </rPh>
    <phoneticPr fontId="2"/>
  </si>
  <si>
    <t>Ｂ</t>
    <phoneticPr fontId="2"/>
  </si>
  <si>
    <t>専修学校
（高等／専門課程）
進  学  者</t>
    <rPh sb="0" eb="2">
      <t>センシュウ</t>
    </rPh>
    <rPh sb="2" eb="4">
      <t>ガッコウ</t>
    </rPh>
    <rPh sb="6" eb="8">
      <t>コウトウ</t>
    </rPh>
    <rPh sb="9" eb="11">
      <t>センモン</t>
    </rPh>
    <rPh sb="11" eb="13">
      <t>カテイ</t>
    </rPh>
    <rPh sb="15" eb="16">
      <t>ススム</t>
    </rPh>
    <rPh sb="18" eb="19">
      <t>ガク</t>
    </rPh>
    <rPh sb="21" eb="22">
      <t>シャ</t>
    </rPh>
    <phoneticPr fontId="2"/>
  </si>
  <si>
    <t>Ｃ</t>
    <phoneticPr fontId="2"/>
  </si>
  <si>
    <t>専修学校
（一般課程）
等入学者</t>
    <rPh sb="0" eb="2">
      <t>センシュウ</t>
    </rPh>
    <rPh sb="2" eb="4">
      <t>ガッコウ</t>
    </rPh>
    <rPh sb="6" eb="8">
      <t>イッパン</t>
    </rPh>
    <rPh sb="8" eb="10">
      <t>カテイ</t>
    </rPh>
    <rPh sb="12" eb="13">
      <t>トウ</t>
    </rPh>
    <rPh sb="13" eb="14">
      <t>ニュウ</t>
    </rPh>
    <rPh sb="14" eb="15">
      <t>シンガク</t>
    </rPh>
    <rPh sb="15" eb="16">
      <t>シャ</t>
    </rPh>
    <phoneticPr fontId="2"/>
  </si>
  <si>
    <t>Ｄ</t>
    <phoneticPr fontId="2"/>
  </si>
  <si>
    <t>公共職業能力開発
施設等入学者</t>
    <rPh sb="0" eb="2">
      <t>コウキョウ</t>
    </rPh>
    <rPh sb="2" eb="4">
      <t>ショクギョウ</t>
    </rPh>
    <rPh sb="4" eb="6">
      <t>ノウリョク</t>
    </rPh>
    <rPh sb="6" eb="8">
      <t>カイハツ</t>
    </rPh>
    <rPh sb="9" eb="11">
      <t>シセツ</t>
    </rPh>
    <rPh sb="11" eb="12">
      <t>トウ</t>
    </rPh>
    <rPh sb="12" eb="15">
      <t>ニュウガクシャ</t>
    </rPh>
    <phoneticPr fontId="2"/>
  </si>
  <si>
    <t>上記以外の者</t>
    <rPh sb="0" eb="2">
      <t>ジョウキ</t>
    </rPh>
    <rPh sb="2" eb="4">
      <t>イガイ</t>
    </rPh>
    <rPh sb="5" eb="6">
      <t>モノ</t>
    </rPh>
    <phoneticPr fontId="2"/>
  </si>
  <si>
    <t>不詳・死亡</t>
    <rPh sb="0" eb="2">
      <t>フショウ</t>
    </rPh>
    <rPh sb="3" eb="5">
      <t>シボウ</t>
    </rPh>
    <phoneticPr fontId="2"/>
  </si>
  <si>
    <t>(2)　産業別就職者数</t>
    <rPh sb="4" eb="6">
      <t>サンギョウ</t>
    </rPh>
    <rPh sb="6" eb="7">
      <t>ベツ</t>
    </rPh>
    <rPh sb="7" eb="9">
      <t>シュウショク</t>
    </rPh>
    <rPh sb="9" eb="10">
      <t>シャ</t>
    </rPh>
    <rPh sb="10" eb="11">
      <t>スウ</t>
    </rPh>
    <phoneticPr fontId="2"/>
  </si>
  <si>
    <t>（単位：人、％）</t>
    <rPh sb="1" eb="3">
      <t>タンイ</t>
    </rPh>
    <rPh sb="4" eb="5">
      <t>ニン</t>
    </rPh>
    <phoneticPr fontId="2"/>
  </si>
  <si>
    <t>就職者総数に対する割合</t>
    <rPh sb="0" eb="2">
      <t>シュウショク</t>
    </rPh>
    <rPh sb="2" eb="3">
      <t>シャ</t>
    </rPh>
    <rPh sb="3" eb="5">
      <t>ソウスウ</t>
    </rPh>
    <rPh sb="6" eb="7">
      <t>タイ</t>
    </rPh>
    <rPh sb="9" eb="11">
      <t>ワリアイ</t>
    </rPh>
    <phoneticPr fontId="2"/>
  </si>
  <si>
    <t>農業，林業</t>
    <rPh sb="0" eb="2">
      <t>ノウギョウ</t>
    </rPh>
    <rPh sb="3" eb="5">
      <t>リンギョウ</t>
    </rPh>
    <phoneticPr fontId="2"/>
  </si>
  <si>
    <t>漁業</t>
    <rPh sb="0" eb="2">
      <t>ギョギョウ</t>
    </rPh>
    <phoneticPr fontId="2"/>
  </si>
  <si>
    <t>鉱業，砕石業，砂利採取業</t>
    <rPh sb="0" eb="2">
      <t>コウギョウ</t>
    </rPh>
    <rPh sb="3" eb="5">
      <t>サイセキ</t>
    </rPh>
    <rPh sb="5" eb="6">
      <t>ギョウ</t>
    </rPh>
    <rPh sb="7" eb="9">
      <t>ジャリ</t>
    </rPh>
    <rPh sb="9" eb="11">
      <t>サイシュ</t>
    </rPh>
    <rPh sb="11" eb="12">
      <t>ギョウ</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</si>
  <si>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</si>
  <si>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</si>
  <si>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</si>
  <si>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4">
      <t>ツウシン</t>
    </rPh>
    <rPh sb="4" eb="5">
      <t>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</si>
  <si>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</si>
  <si>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</si>
  <si>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2">
      <t>キンユウ</t>
    </rPh>
    <rPh sb="2" eb="3">
      <t>ギョウ</t>
    </rPh>
    <rPh sb="4" eb="7">
      <t>ホケンギョウ</t>
    </rPh>
    <phoneticPr fontId="2"/>
  </si>
  <si>
    <t>不動産業，物品賃貸業</t>
    <rPh sb="0" eb="3">
      <t>フドウサン</t>
    </rPh>
    <rPh sb="3" eb="4">
      <t>ギョウ</t>
    </rPh>
    <rPh sb="5" eb="7">
      <t>ブッピン</t>
    </rPh>
    <rPh sb="7" eb="9">
      <t>チンタイ</t>
    </rPh>
    <rPh sb="9" eb="10">
      <t>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</si>
  <si>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</si>
  <si>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</si>
  <si>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</si>
  <si>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</si>
  <si>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</si>
  <si>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</si>
  <si>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タ</t>
    </rPh>
    <rPh sb="8" eb="10">
      <t>ブンルイ</t>
    </rPh>
    <phoneticPr fontId="2"/>
  </si>
  <si>
    <t>公務(他に分類されるものを除く)</t>
    <rPh sb="0" eb="2">
      <t>コウム</t>
    </rPh>
    <rPh sb="3" eb="4">
      <t>タ</t>
    </rPh>
    <rPh sb="5" eb="7">
      <t>ブンルイ</t>
    </rPh>
    <rPh sb="13" eb="14">
      <t>ノゾ</t>
    </rPh>
    <phoneticPr fontId="2"/>
  </si>
  <si>
    <t>(3)　職業別就職者数</t>
    <rPh sb="4" eb="6">
      <t>ショクギョウ</t>
    </rPh>
    <rPh sb="6" eb="7">
      <t>ベツ</t>
    </rPh>
    <rPh sb="7" eb="9">
      <t>シュウショク</t>
    </rPh>
    <rPh sb="9" eb="10">
      <t>シャ</t>
    </rPh>
    <rPh sb="10" eb="11">
      <t>スウ</t>
    </rPh>
    <phoneticPr fontId="2"/>
  </si>
  <si>
    <t>専門的・技術的職業従事者</t>
    <rPh sb="0" eb="3">
      <t>センモンテキ</t>
    </rPh>
    <rPh sb="4" eb="7">
      <t>ギジュツテキ</t>
    </rPh>
    <rPh sb="7" eb="9">
      <t>ショクギョウ</t>
    </rPh>
    <rPh sb="9" eb="12">
      <t>ジュウジシャ</t>
    </rPh>
    <phoneticPr fontId="2"/>
  </si>
  <si>
    <t>事務従事者</t>
    <rPh sb="0" eb="2">
      <t>ジム</t>
    </rPh>
    <rPh sb="2" eb="5">
      <t>ジュウジシャ</t>
    </rPh>
    <phoneticPr fontId="2"/>
  </si>
  <si>
    <t>販売従事者</t>
    <rPh sb="0" eb="2">
      <t>ハンバイ</t>
    </rPh>
    <rPh sb="2" eb="5">
      <t>ジュウジシャ</t>
    </rPh>
    <phoneticPr fontId="2"/>
  </si>
  <si>
    <t>サービス職業従事者</t>
    <rPh sb="4" eb="6">
      <t>ショクギョウ</t>
    </rPh>
    <rPh sb="6" eb="9">
      <t>ジュウジシャ</t>
    </rPh>
    <phoneticPr fontId="2"/>
  </si>
  <si>
    <t>保安職業従事者</t>
    <rPh sb="0" eb="1">
      <t>タモツ</t>
    </rPh>
    <rPh sb="1" eb="2">
      <t>アン</t>
    </rPh>
    <rPh sb="2" eb="3">
      <t>ショク</t>
    </rPh>
    <rPh sb="3" eb="4">
      <t>ギョウ</t>
    </rPh>
    <rPh sb="4" eb="6">
      <t>ジュウジ</t>
    </rPh>
    <rPh sb="6" eb="7">
      <t>シャ</t>
    </rPh>
    <phoneticPr fontId="2"/>
  </si>
  <si>
    <t>農林業従事者</t>
    <rPh sb="0" eb="1">
      <t>ノウ</t>
    </rPh>
    <rPh sb="1" eb="2">
      <t>ハヤシ</t>
    </rPh>
    <rPh sb="2" eb="3">
      <t>ギョウ</t>
    </rPh>
    <rPh sb="3" eb="5">
      <t>ジュウジ</t>
    </rPh>
    <rPh sb="5" eb="6">
      <t>シャ</t>
    </rPh>
    <phoneticPr fontId="2"/>
  </si>
  <si>
    <t>漁業従事者</t>
    <rPh sb="0" eb="1">
      <t>リョウ</t>
    </rPh>
    <rPh sb="1" eb="2">
      <t>ギョウ</t>
    </rPh>
    <rPh sb="2" eb="4">
      <t>ジュウジ</t>
    </rPh>
    <rPh sb="4" eb="5">
      <t>シャ</t>
    </rPh>
    <phoneticPr fontId="2"/>
  </si>
  <si>
    <t>生産工程従事者</t>
    <rPh sb="0" eb="2">
      <t>セイサン</t>
    </rPh>
    <rPh sb="2" eb="4">
      <t>コウテイ</t>
    </rPh>
    <rPh sb="4" eb="6">
      <t>ジュウジ</t>
    </rPh>
    <rPh sb="6" eb="7">
      <t>シャ</t>
    </rPh>
    <phoneticPr fontId="2"/>
  </si>
  <si>
    <t>輸送・機械運転従事者</t>
    <rPh sb="0" eb="2">
      <t>ユソウ</t>
    </rPh>
    <rPh sb="3" eb="5">
      <t>キカイ</t>
    </rPh>
    <rPh sb="5" eb="7">
      <t>ウンテン</t>
    </rPh>
    <rPh sb="7" eb="10">
      <t>ジュウジシャ</t>
    </rPh>
    <phoneticPr fontId="2"/>
  </si>
  <si>
    <t>建設・採掘従事者</t>
    <rPh sb="0" eb="2">
      <t>ケンセツ</t>
    </rPh>
    <rPh sb="3" eb="5">
      <t>サイクツ</t>
    </rPh>
    <rPh sb="5" eb="8">
      <t>ジュウジシャ</t>
    </rPh>
    <phoneticPr fontId="2"/>
  </si>
  <si>
    <t>運搬・清掃等従事者</t>
    <rPh sb="0" eb="2">
      <t>ウンパン</t>
    </rPh>
    <rPh sb="3" eb="6">
      <t>セイソウナド</t>
    </rPh>
    <rPh sb="6" eb="9">
      <t>ジュウジシャ</t>
    </rPh>
    <phoneticPr fontId="2"/>
  </si>
  <si>
    <t>１８　学校施設</t>
    <rPh sb="3" eb="4">
      <t>ガク</t>
    </rPh>
    <rPh sb="4" eb="5">
      <t>コウ</t>
    </rPh>
    <rPh sb="5" eb="6">
      <t>シ</t>
    </rPh>
    <rPh sb="6" eb="7">
      <t>セツ</t>
    </rPh>
    <phoneticPr fontId="2"/>
  </si>
  <si>
    <t>(1)  公立学校施設</t>
    <rPh sb="5" eb="7">
      <t>コウリツ</t>
    </rPh>
    <rPh sb="7" eb="9">
      <t>ガッコウ</t>
    </rPh>
    <rPh sb="9" eb="11">
      <t>シセツ</t>
    </rPh>
    <phoneticPr fontId="2"/>
  </si>
  <si>
    <t>（単位：㎡）</t>
    <rPh sb="1" eb="3">
      <t>タンイ</t>
    </rPh>
    <phoneticPr fontId="2"/>
  </si>
  <si>
    <t>建物面積</t>
    <rPh sb="0" eb="2">
      <t>タテモノ</t>
    </rPh>
    <rPh sb="2" eb="4">
      <t>メンセキ</t>
    </rPh>
    <phoneticPr fontId="2"/>
  </si>
  <si>
    <t>設置者所有</t>
    <rPh sb="0" eb="2">
      <t>セッチ</t>
    </rPh>
    <rPh sb="2" eb="3">
      <t>シャ</t>
    </rPh>
    <rPh sb="3" eb="5">
      <t>ショユウ</t>
    </rPh>
    <phoneticPr fontId="2"/>
  </si>
  <si>
    <t>設置者所有建物の構造別（再掲）</t>
    <rPh sb="0" eb="2">
      <t>セッチ</t>
    </rPh>
    <rPh sb="2" eb="3">
      <t>シャ</t>
    </rPh>
    <rPh sb="3" eb="5">
      <t>ショユウ</t>
    </rPh>
    <rPh sb="5" eb="7">
      <t>タテモノ</t>
    </rPh>
    <rPh sb="8" eb="10">
      <t>コウゾウ</t>
    </rPh>
    <rPh sb="10" eb="11">
      <t>ベツ</t>
    </rPh>
    <rPh sb="12" eb="14">
      <t>サイケイ</t>
    </rPh>
    <phoneticPr fontId="2"/>
  </si>
  <si>
    <t>校舎</t>
    <rPh sb="0" eb="2">
      <t>コウシャ</t>
    </rPh>
    <phoneticPr fontId="2"/>
  </si>
  <si>
    <t>屋内運動場</t>
    <rPh sb="0" eb="2">
      <t>オクナイ</t>
    </rPh>
    <rPh sb="2" eb="5">
      <t>ウンドウジョウ</t>
    </rPh>
    <phoneticPr fontId="2"/>
  </si>
  <si>
    <t>寄宿舎</t>
    <rPh sb="0" eb="3">
      <t>キシュクシャ</t>
    </rPh>
    <phoneticPr fontId="2"/>
  </si>
  <si>
    <t>木造</t>
    <rPh sb="0" eb="2">
      <t>モクゾウ</t>
    </rPh>
    <phoneticPr fontId="2"/>
  </si>
  <si>
    <t>鉄筋コンク
リート造</t>
    <rPh sb="0" eb="2">
      <t>テッキン</t>
    </rPh>
    <rPh sb="9" eb="10">
      <t>ゾウ</t>
    </rPh>
    <phoneticPr fontId="2"/>
  </si>
  <si>
    <t>鉄骨造
その他</t>
    <rPh sb="0" eb="2">
      <t>テッコツ</t>
    </rPh>
    <rPh sb="2" eb="3">
      <t>ツク</t>
    </rPh>
    <rPh sb="6" eb="7">
      <t>タ</t>
    </rPh>
    <phoneticPr fontId="2"/>
  </si>
  <si>
    <t>盲学校</t>
    <rPh sb="0" eb="1">
      <t>モウ</t>
    </rPh>
    <rPh sb="1" eb="3">
      <t>ガッコウ</t>
    </rPh>
    <phoneticPr fontId="2"/>
  </si>
  <si>
    <t>ろう学校</t>
    <rPh sb="2" eb="4">
      <t>ガッコウ</t>
    </rPh>
    <phoneticPr fontId="2"/>
  </si>
  <si>
    <t>（注）1.国立学校は含まない。</t>
    <rPh sb="1" eb="2">
      <t>チュウ</t>
    </rPh>
    <rPh sb="5" eb="7">
      <t>コクリツ</t>
    </rPh>
    <rPh sb="7" eb="9">
      <t>ガッコウ</t>
    </rPh>
    <rPh sb="10" eb="11">
      <t>フク</t>
    </rPh>
    <phoneticPr fontId="2"/>
  </si>
  <si>
    <t xml:space="preserve"> 　　 2.給食室、武道場を含まない。</t>
    <rPh sb="6" eb="9">
      <t>キュウショクシツ</t>
    </rPh>
    <rPh sb="10" eb="13">
      <t>ブドウジョウ</t>
    </rPh>
    <rPh sb="14" eb="15">
      <t>フク</t>
    </rPh>
    <phoneticPr fontId="2"/>
  </si>
  <si>
    <t>(2)　私立学校施設</t>
    <rPh sb="4" eb="6">
      <t>シリツ</t>
    </rPh>
    <rPh sb="6" eb="8">
      <t>ガッコウ</t>
    </rPh>
    <rPh sb="8" eb="10">
      <t>シセツ</t>
    </rPh>
    <phoneticPr fontId="2"/>
  </si>
  <si>
    <r>
      <t xml:space="preserve">屋内運動場
</t>
    </r>
    <r>
      <rPr>
        <sz val="8"/>
        <rFont val="ＭＳ 明朝"/>
        <family val="1"/>
        <charset val="128"/>
      </rPr>
      <t>(講堂を含む)</t>
    </r>
    <rPh sb="0" eb="2">
      <t>オクナイ</t>
    </rPh>
    <rPh sb="2" eb="5">
      <t>ウンドウジョウ</t>
    </rPh>
    <rPh sb="7" eb="9">
      <t>コウドウ</t>
    </rPh>
    <rPh sb="10" eb="11">
      <t>フク</t>
    </rPh>
    <phoneticPr fontId="2"/>
  </si>
  <si>
    <t>鉄筋コン
クリート造</t>
    <rPh sb="0" eb="2">
      <t>テッキン</t>
    </rPh>
    <rPh sb="9" eb="10">
      <t>ゾウ</t>
    </rPh>
    <phoneticPr fontId="2"/>
  </si>
  <si>
    <t>学校法人立</t>
    <rPh sb="0" eb="2">
      <t>ガッコウ</t>
    </rPh>
    <rPh sb="2" eb="4">
      <t>ホウジン</t>
    </rPh>
    <rPh sb="4" eb="5">
      <t>リツ</t>
    </rPh>
    <phoneticPr fontId="2"/>
  </si>
  <si>
    <t>個人立</t>
    <rPh sb="0" eb="2">
      <t>コジン</t>
    </rPh>
    <rPh sb="2" eb="3">
      <t>リツ</t>
    </rPh>
    <phoneticPr fontId="2"/>
  </si>
  <si>
    <t>１９　地方教育費</t>
    <rPh sb="3" eb="5">
      <t>チホウ</t>
    </rPh>
    <rPh sb="5" eb="8">
      <t>キョウイクヒ</t>
    </rPh>
    <phoneticPr fontId="2"/>
  </si>
  <si>
    <t>(1)　総括</t>
    <rPh sb="4" eb="6">
      <t>ソウカツ</t>
    </rPh>
    <phoneticPr fontId="2"/>
  </si>
  <si>
    <t>（単位：千円）</t>
    <rPh sb="1" eb="3">
      <t>タンイ</t>
    </rPh>
    <rPh sb="4" eb="6">
      <t>センエン</t>
    </rPh>
    <phoneticPr fontId="2"/>
  </si>
  <si>
    <t>財源別</t>
    <rPh sb="0" eb="2">
      <t>ザイゲン</t>
    </rPh>
    <rPh sb="2" eb="3">
      <t>ベツ</t>
    </rPh>
    <phoneticPr fontId="2"/>
  </si>
  <si>
    <t>支出項目別</t>
    <rPh sb="0" eb="2">
      <t>シシュツ</t>
    </rPh>
    <rPh sb="2" eb="4">
      <t>コウモク</t>
    </rPh>
    <rPh sb="4" eb="5">
      <t>ベツ</t>
    </rPh>
    <phoneticPr fontId="2"/>
  </si>
  <si>
    <t>地方債・寄付金以外の公費</t>
    <rPh sb="0" eb="3">
      <t>チホウサイ</t>
    </rPh>
    <rPh sb="4" eb="7">
      <t>キフキン</t>
    </rPh>
    <rPh sb="7" eb="9">
      <t>イガイ</t>
    </rPh>
    <rPh sb="10" eb="11">
      <t>コウ</t>
    </rPh>
    <rPh sb="11" eb="12">
      <t>ヒ</t>
    </rPh>
    <phoneticPr fontId="2"/>
  </si>
  <si>
    <t>地方債</t>
    <rPh sb="0" eb="3">
      <t>チホウサイ</t>
    </rPh>
    <phoneticPr fontId="2"/>
  </si>
  <si>
    <t>寄付金</t>
    <rPh sb="0" eb="3">
      <t>キフキン</t>
    </rPh>
    <phoneticPr fontId="2"/>
  </si>
  <si>
    <t>合計</t>
    <rPh sb="0" eb="2">
      <t>ゴウケイ</t>
    </rPh>
    <phoneticPr fontId="2"/>
  </si>
  <si>
    <t>学校教育費</t>
    <rPh sb="0" eb="2">
      <t>ガッコウ</t>
    </rPh>
    <rPh sb="2" eb="4">
      <t>キョウイク</t>
    </rPh>
    <rPh sb="4" eb="5">
      <t>ヒ</t>
    </rPh>
    <phoneticPr fontId="2"/>
  </si>
  <si>
    <t xml:space="preserve"> 全日制</t>
    <rPh sb="1" eb="2">
      <t>ゼン</t>
    </rPh>
    <rPh sb="2" eb="3">
      <t>ニチ</t>
    </rPh>
    <rPh sb="3" eb="4">
      <t>セイ</t>
    </rPh>
    <phoneticPr fontId="2"/>
  </si>
  <si>
    <t xml:space="preserve"> 定時制</t>
    <rPh sb="1" eb="4">
      <t>テイジセイ</t>
    </rPh>
    <phoneticPr fontId="2"/>
  </si>
  <si>
    <t xml:space="preserve"> 通信制</t>
    <rPh sb="1" eb="4">
      <t>ツウシンセイ</t>
    </rPh>
    <phoneticPr fontId="2"/>
  </si>
  <si>
    <t>社会教育費</t>
    <rPh sb="0" eb="2">
      <t>シャカイ</t>
    </rPh>
    <rPh sb="2" eb="5">
      <t>キョウイクヒ</t>
    </rPh>
    <phoneticPr fontId="2"/>
  </si>
  <si>
    <t>公民館費</t>
    <rPh sb="0" eb="3">
      <t>コウミンカン</t>
    </rPh>
    <rPh sb="3" eb="4">
      <t>ヒ</t>
    </rPh>
    <phoneticPr fontId="2"/>
  </si>
  <si>
    <t>図書館費</t>
    <rPh sb="0" eb="3">
      <t>トショカン</t>
    </rPh>
    <rPh sb="3" eb="4">
      <t>ヒ</t>
    </rPh>
    <phoneticPr fontId="2"/>
  </si>
  <si>
    <t>博物館費</t>
    <rPh sb="0" eb="3">
      <t>ハクブツカン</t>
    </rPh>
    <rPh sb="3" eb="4">
      <t>ヒ</t>
    </rPh>
    <phoneticPr fontId="2"/>
  </si>
  <si>
    <t>体育施設費</t>
    <rPh sb="0" eb="2">
      <t>タイイク</t>
    </rPh>
    <rPh sb="2" eb="5">
      <t>シセツヒ</t>
    </rPh>
    <phoneticPr fontId="2"/>
  </si>
  <si>
    <t>青少年教育施設費</t>
    <rPh sb="0" eb="3">
      <t>セイショウネン</t>
    </rPh>
    <rPh sb="3" eb="5">
      <t>キョウイク</t>
    </rPh>
    <rPh sb="5" eb="7">
      <t>シセツ</t>
    </rPh>
    <rPh sb="7" eb="8">
      <t>ヒ</t>
    </rPh>
    <phoneticPr fontId="2"/>
  </si>
  <si>
    <t>女性教育施設費</t>
    <rPh sb="0" eb="2">
      <t>ジョセイ</t>
    </rPh>
    <rPh sb="2" eb="4">
      <t>キョウイク</t>
    </rPh>
    <rPh sb="4" eb="6">
      <t>シセツ</t>
    </rPh>
    <rPh sb="6" eb="7">
      <t>ヒ</t>
    </rPh>
    <phoneticPr fontId="2"/>
  </si>
  <si>
    <t>文化会館費</t>
    <rPh sb="0" eb="2">
      <t>ブンカ</t>
    </rPh>
    <rPh sb="2" eb="4">
      <t>カイカン</t>
    </rPh>
    <rPh sb="4" eb="5">
      <t>ヒ</t>
    </rPh>
    <phoneticPr fontId="2"/>
  </si>
  <si>
    <t>その他の社会
教育施設費</t>
    <rPh sb="2" eb="3">
      <t>タ</t>
    </rPh>
    <rPh sb="4" eb="6">
      <t>シャカイ</t>
    </rPh>
    <rPh sb="7" eb="9">
      <t>キョウイク</t>
    </rPh>
    <rPh sb="9" eb="11">
      <t>シセツ</t>
    </rPh>
    <rPh sb="11" eb="12">
      <t>ヒ</t>
    </rPh>
    <phoneticPr fontId="2"/>
  </si>
  <si>
    <t>社会教育活動費</t>
    <rPh sb="0" eb="2">
      <t>シャカイ</t>
    </rPh>
    <rPh sb="2" eb="4">
      <t>キョウイク</t>
    </rPh>
    <rPh sb="4" eb="6">
      <t>カツドウ</t>
    </rPh>
    <rPh sb="6" eb="7">
      <t>ヒ</t>
    </rPh>
    <phoneticPr fontId="2"/>
  </si>
  <si>
    <t>文化財保護費</t>
    <rPh sb="0" eb="3">
      <t>ブンカザイ</t>
    </rPh>
    <rPh sb="3" eb="6">
      <t>ホゴヒ</t>
    </rPh>
    <phoneticPr fontId="2"/>
  </si>
  <si>
    <t>教育行政費</t>
    <rPh sb="0" eb="2">
      <t>キョウイク</t>
    </rPh>
    <rPh sb="2" eb="4">
      <t>ギョウセイ</t>
    </rPh>
    <rPh sb="4" eb="5">
      <t>ヒ</t>
    </rPh>
    <phoneticPr fontId="2"/>
  </si>
  <si>
    <t>(2)　市町別の地方教育費</t>
    <rPh sb="4" eb="6">
      <t>シチョウ</t>
    </rPh>
    <rPh sb="6" eb="7">
      <t>ベツ</t>
    </rPh>
    <rPh sb="8" eb="10">
      <t>チホウ</t>
    </rPh>
    <rPh sb="10" eb="13">
      <t>キョウイクヒ</t>
    </rPh>
    <phoneticPr fontId="2"/>
  </si>
  <si>
    <r>
      <t xml:space="preserve">高等学校・
</t>
    </r>
    <r>
      <rPr>
        <sz val="8.5"/>
        <rFont val="ＭＳ 明朝"/>
        <family val="1"/>
        <charset val="128"/>
      </rPr>
      <t>特別支援学校</t>
    </r>
    <rPh sb="0" eb="1">
      <t>コウ</t>
    </rPh>
    <rPh sb="1" eb="2">
      <t>ナド</t>
    </rPh>
    <rPh sb="2" eb="4">
      <t>ガッコウ</t>
    </rPh>
    <rPh sb="6" eb="8">
      <t>トクベツ</t>
    </rPh>
    <rPh sb="8" eb="10">
      <t>シエン</t>
    </rPh>
    <rPh sb="10" eb="12">
      <t>ガッコウ</t>
    </rPh>
    <phoneticPr fontId="2"/>
  </si>
  <si>
    <t>鯖江市</t>
    <rPh sb="1" eb="3">
      <t>コウイチ</t>
    </rPh>
    <phoneticPr fontId="2"/>
  </si>
  <si>
    <t>市計</t>
    <rPh sb="0" eb="1">
      <t>シ</t>
    </rPh>
    <rPh sb="1" eb="2">
      <t>ケイ</t>
    </rPh>
    <phoneticPr fontId="2"/>
  </si>
  <si>
    <t>町計</t>
    <rPh sb="0" eb="1">
      <t>マチ</t>
    </rPh>
    <rPh sb="1" eb="2">
      <t>ケイ</t>
    </rPh>
    <phoneticPr fontId="2"/>
  </si>
  <si>
    <t>市町計</t>
    <rPh sb="0" eb="2">
      <t>シチョウ</t>
    </rPh>
    <rPh sb="2" eb="3">
      <t>ケイ</t>
    </rPh>
    <phoneticPr fontId="2"/>
  </si>
  <si>
    <t>県支出分</t>
    <rPh sb="0" eb="1">
      <t>ケン</t>
    </rPh>
    <rPh sb="1" eb="3">
      <t>シシュツ</t>
    </rPh>
    <rPh sb="3" eb="4">
      <t>ブン</t>
    </rPh>
    <phoneticPr fontId="2"/>
  </si>
  <si>
    <t>資料：福井県教育庁教育政策課</t>
    <rPh sb="9" eb="11">
      <t>キョウイク</t>
    </rPh>
    <rPh sb="11" eb="13">
      <t>セイサク</t>
    </rPh>
    <rPh sb="13" eb="14">
      <t>カ</t>
    </rPh>
    <phoneticPr fontId="2"/>
  </si>
  <si>
    <t>区分</t>
    <phoneticPr fontId="2"/>
  </si>
  <si>
    <t>公費総額</t>
    <phoneticPr fontId="2"/>
  </si>
  <si>
    <t>令和元年度</t>
    <rPh sb="0" eb="2">
      <t>レイワ</t>
    </rPh>
    <rPh sb="2" eb="3">
      <t>モト</t>
    </rPh>
    <rPh sb="3" eb="5">
      <t>ネンド</t>
    </rPh>
    <phoneticPr fontId="2"/>
  </si>
  <si>
    <t>資本的支出</t>
    <phoneticPr fontId="2"/>
  </si>
  <si>
    <t>債務償還費</t>
    <phoneticPr fontId="2"/>
  </si>
  <si>
    <t>消費的支出</t>
    <phoneticPr fontId="2"/>
  </si>
  <si>
    <t>国庫補助金</t>
    <rPh sb="0" eb="1">
      <t>クニ</t>
    </rPh>
    <rPh sb="1" eb="2">
      <t>コ</t>
    </rPh>
    <rPh sb="2" eb="5">
      <t>ホジョキン</t>
    </rPh>
    <phoneticPr fontId="2"/>
  </si>
  <si>
    <t>県支出金</t>
    <rPh sb="0" eb="1">
      <t>ケン</t>
    </rPh>
    <rPh sb="1" eb="2">
      <t>ササ</t>
    </rPh>
    <rPh sb="2" eb="4">
      <t>シュッキン</t>
    </rPh>
    <phoneticPr fontId="2"/>
  </si>
  <si>
    <t>市町村支出金</t>
    <rPh sb="0" eb="3">
      <t>シチョウソン</t>
    </rPh>
    <rPh sb="3" eb="6">
      <t>シシュツキン</t>
    </rPh>
    <phoneticPr fontId="2"/>
  </si>
  <si>
    <t>資料：福井県教育庁教育政策課</t>
    <rPh sb="0" eb="1">
      <t>シ</t>
    </rPh>
    <rPh sb="1" eb="2">
      <t>リョウ</t>
    </rPh>
    <rPh sb="3" eb="6">
      <t>フクイケン</t>
    </rPh>
    <rPh sb="6" eb="9">
      <t>キョウイクチョウ</t>
    </rPh>
    <rPh sb="11" eb="13">
      <t>セイサク</t>
    </rPh>
    <phoneticPr fontId="2"/>
  </si>
  <si>
    <t>２０　教育</t>
    <rPh sb="3" eb="4">
      <t>キョウ</t>
    </rPh>
    <rPh sb="4" eb="5">
      <t>イク</t>
    </rPh>
    <phoneticPr fontId="2"/>
  </si>
  <si>
    <t>令和元年度</t>
    <rPh sb="0" eb="2">
      <t>レイワ</t>
    </rPh>
    <rPh sb="2" eb="3">
      <t>ガン</t>
    </rPh>
    <rPh sb="3" eb="5">
      <t>ネンド</t>
    </rPh>
    <phoneticPr fontId="2"/>
  </si>
  <si>
    <t>令和2年度</t>
    <rPh sb="0" eb="2">
      <t>レイワ</t>
    </rPh>
    <rPh sb="3" eb="5">
      <t>ネンド</t>
    </rPh>
    <rPh sb="4" eb="5">
      <t>ガンネン</t>
    </rPh>
    <phoneticPr fontId="2"/>
  </si>
  <si>
    <t>令和3年度</t>
    <rPh sb="0" eb="2">
      <t>レイワ</t>
    </rPh>
    <rPh sb="3" eb="5">
      <t>ネンド</t>
    </rPh>
    <phoneticPr fontId="2"/>
  </si>
  <si>
    <t>小学校</t>
    <rPh sb="0" eb="3">
      <t>ショウガッコウ</t>
    </rPh>
    <phoneticPr fontId="2"/>
  </si>
  <si>
    <t>中学校</t>
    <rPh sb="0" eb="3">
      <t>チュウガッコウ</t>
    </rPh>
    <phoneticPr fontId="2"/>
  </si>
  <si>
    <t>義務教育学校</t>
    <phoneticPr fontId="2"/>
  </si>
  <si>
    <t>特別支援学校</t>
    <phoneticPr fontId="2"/>
  </si>
  <si>
    <t>幼稚園</t>
    <phoneticPr fontId="2"/>
  </si>
  <si>
    <t>幼保連携型
認定こども園</t>
    <phoneticPr fontId="2"/>
  </si>
  <si>
    <t>短期大学</t>
    <phoneticPr fontId="2"/>
  </si>
  <si>
    <t>高等専門学校</t>
    <phoneticPr fontId="2"/>
  </si>
  <si>
    <t>高等学校</t>
    <phoneticPr fontId="2"/>
  </si>
  <si>
    <t>大学</t>
    <phoneticPr fontId="2"/>
  </si>
  <si>
    <t>各種学校</t>
    <phoneticPr fontId="2"/>
  </si>
  <si>
    <t>専修学校</t>
    <phoneticPr fontId="2"/>
  </si>
  <si>
    <t>令和3年5月1日現在</t>
    <rPh sb="0" eb="2">
      <t>レイワ</t>
    </rPh>
    <rPh sb="3" eb="4">
      <t>ネン</t>
    </rPh>
    <rPh sb="5" eb="6">
      <t>ガツ</t>
    </rPh>
    <rPh sb="7" eb="8">
      <t>ニチ</t>
    </rPh>
    <rPh sb="8" eb="10">
      <t>ゲンザイ</t>
    </rPh>
    <phoneticPr fontId="2"/>
  </si>
  <si>
    <t>令和3年5月1日現在</t>
    <phoneticPr fontId="2"/>
  </si>
  <si>
    <t>幼保連携型認定こども園</t>
    <phoneticPr fontId="2"/>
  </si>
  <si>
    <t>その他の法人立</t>
    <rPh sb="2" eb="3">
      <t>タ</t>
    </rPh>
    <rPh sb="4" eb="6">
      <t>ホウジン</t>
    </rPh>
    <rPh sb="6" eb="7">
      <t>リツ</t>
    </rPh>
    <phoneticPr fontId="2"/>
  </si>
  <si>
    <t>社会福祉法人立</t>
    <rPh sb="0" eb="2">
      <t>シャカイ</t>
    </rPh>
    <rPh sb="2" eb="4">
      <t>フクシ</t>
    </rPh>
    <rPh sb="4" eb="6">
      <t>ホウジン</t>
    </rPh>
    <rPh sb="6" eb="7">
      <t>リツ</t>
    </rPh>
    <phoneticPr fontId="2"/>
  </si>
  <si>
    <t>借用建物</t>
    <phoneticPr fontId="2"/>
  </si>
  <si>
    <t>土地面積</t>
    <phoneticPr fontId="2"/>
  </si>
  <si>
    <t>計</t>
    <phoneticPr fontId="2"/>
  </si>
  <si>
    <t>(単位：㎡）</t>
    <phoneticPr fontId="2"/>
  </si>
  <si>
    <t>義務教育学校</t>
    <rPh sb="0" eb="2">
      <t>ギム</t>
    </rPh>
    <rPh sb="2" eb="4">
      <t>キョウイク</t>
    </rPh>
    <rPh sb="4" eb="6">
      <t>ガッコウ</t>
    </rPh>
    <phoneticPr fontId="2"/>
  </si>
  <si>
    <t>中学校※</t>
    <rPh sb="0" eb="3">
      <t>チュウガッコウ</t>
    </rPh>
    <phoneticPr fontId="2"/>
  </si>
  <si>
    <t>市町名</t>
    <phoneticPr fontId="2"/>
  </si>
  <si>
    <t>(本務者)</t>
    <phoneticPr fontId="2"/>
  </si>
  <si>
    <t>職員数</t>
    <rPh sb="0" eb="2">
      <t>ショクイン</t>
    </rPh>
    <rPh sb="2" eb="3">
      <t>スウ</t>
    </rPh>
    <phoneticPr fontId="2"/>
  </si>
  <si>
    <t>資料：福井県統計調査課「学校基本調査報告書」</t>
    <rPh sb="0" eb="1">
      <t>シ</t>
    </rPh>
    <rPh sb="1" eb="2">
      <t>リョウ</t>
    </rPh>
    <rPh sb="3" eb="6">
      <t>フクイケン</t>
    </rPh>
    <rPh sb="6" eb="8">
      <t>トウケイ</t>
    </rPh>
    <rPh sb="8" eb="10">
      <t>チョウサ</t>
    </rPh>
    <rPh sb="10" eb="11">
      <t>カ</t>
    </rPh>
    <rPh sb="12" eb="14">
      <t>ガッコウ</t>
    </rPh>
    <rPh sb="14" eb="16">
      <t>キホン</t>
    </rPh>
    <rPh sb="16" eb="18">
      <t>チョウサ</t>
    </rPh>
    <rPh sb="18" eb="21">
      <t>ホウコクショ</t>
    </rPh>
    <phoneticPr fontId="2"/>
  </si>
  <si>
    <t>資料：福井県統計調査課「学校基本調査報告書」、文部科学省「学校基本調査報告書」</t>
    <rPh sb="0" eb="1">
      <t>シ</t>
    </rPh>
    <rPh sb="1" eb="2">
      <t>リョウ</t>
    </rPh>
    <rPh sb="3" eb="6">
      <t>フクイケン</t>
    </rPh>
    <rPh sb="6" eb="8">
      <t>トウケイ</t>
    </rPh>
    <rPh sb="8" eb="10">
      <t>チョウサ</t>
    </rPh>
    <rPh sb="10" eb="11">
      <t>カ</t>
    </rPh>
    <rPh sb="12" eb="14">
      <t>ガッコウ</t>
    </rPh>
    <rPh sb="14" eb="16">
      <t>キホン</t>
    </rPh>
    <rPh sb="16" eb="18">
      <t>チョウサ</t>
    </rPh>
    <rPh sb="18" eb="20">
      <t>ホウコク</t>
    </rPh>
    <rPh sb="20" eb="21">
      <t>ショ</t>
    </rPh>
    <rPh sb="23" eb="25">
      <t>モンブ</t>
    </rPh>
    <rPh sb="25" eb="28">
      <t>カガクショウ</t>
    </rPh>
    <rPh sb="29" eb="31">
      <t>ガッコウ</t>
    </rPh>
    <rPh sb="31" eb="33">
      <t>キホン</t>
    </rPh>
    <rPh sb="33" eb="35">
      <t>チョウサ</t>
    </rPh>
    <rPh sb="35" eb="38">
      <t>ホウコクショ</t>
    </rPh>
    <phoneticPr fontId="2"/>
  </si>
  <si>
    <t>　　　福井県児童家庭課</t>
    <rPh sb="3" eb="6">
      <t>フクイケン</t>
    </rPh>
    <rPh sb="6" eb="8">
      <t>ジドウ</t>
    </rPh>
    <phoneticPr fontId="2"/>
  </si>
  <si>
    <t>小学校</t>
    <rPh sb="0" eb="3">
      <t>ショウガッコウ</t>
    </rPh>
    <phoneticPr fontId="2"/>
  </si>
  <si>
    <t>※中学校のみ、市町計には私立を含まない。</t>
    <phoneticPr fontId="2"/>
  </si>
  <si>
    <t>※中学校のみ、市町計には私立を含まない。</t>
    <phoneticPr fontId="2"/>
  </si>
  <si>
    <t>20　教育</t>
    <rPh sb="3" eb="4">
      <t>キョウ</t>
    </rPh>
    <rPh sb="4" eb="5">
      <t>イク</t>
    </rPh>
    <phoneticPr fontId="2"/>
  </si>
  <si>
    <t>幼保連携型</t>
    <rPh sb="0" eb="2">
      <t>ヨウホ</t>
    </rPh>
    <rPh sb="2" eb="5">
      <t>レンケイガタ</t>
    </rPh>
    <phoneticPr fontId="2"/>
  </si>
  <si>
    <t>認定こども園</t>
    <phoneticPr fontId="2"/>
  </si>
  <si>
    <t>資料：福井県統計調査課「学校基本調査報告書」　</t>
    <rPh sb="0" eb="1">
      <t>シ</t>
    </rPh>
    <rPh sb="1" eb="2">
      <t>リョウ</t>
    </rPh>
    <rPh sb="3" eb="6">
      <t>フクイケン</t>
    </rPh>
    <rPh sb="6" eb="8">
      <t>トウケイ</t>
    </rPh>
    <rPh sb="8" eb="10">
      <t>チョウサ</t>
    </rPh>
    <rPh sb="10" eb="11">
      <t>カ</t>
    </rPh>
    <rPh sb="12" eb="14">
      <t>ガッコウ</t>
    </rPh>
    <rPh sb="14" eb="16">
      <t>キホン</t>
    </rPh>
    <rPh sb="16" eb="18">
      <t>チョウサ</t>
    </rPh>
    <rPh sb="18" eb="20">
      <t>ホウコク</t>
    </rPh>
    <rPh sb="20" eb="21">
      <t>ショ</t>
    </rPh>
    <phoneticPr fontId="2"/>
  </si>
  <si>
    <t>令和3年5月1日現在</t>
    <rPh sb="0" eb="1">
      <t>レイ</t>
    </rPh>
    <rPh sb="1" eb="2">
      <t>ワ</t>
    </rPh>
    <rPh sb="3" eb="4">
      <t>ネン</t>
    </rPh>
    <rPh sb="5" eb="6">
      <t>ガツ</t>
    </rPh>
    <rPh sb="7" eb="8">
      <t>ニチ</t>
    </rPh>
    <rPh sb="8" eb="10">
      <t>ゲンザイ</t>
    </rPh>
    <phoneticPr fontId="2"/>
  </si>
  <si>
    <t>令和元年度</t>
    <rPh sb="0" eb="2">
      <t>レイワ</t>
    </rPh>
    <rPh sb="2" eb="5">
      <t>ガンネンド</t>
    </rPh>
    <phoneticPr fontId="2"/>
  </si>
  <si>
    <t>3</t>
    <phoneticPr fontId="2"/>
  </si>
  <si>
    <t>※令和2年度は未実施</t>
    <rPh sb="1" eb="3">
      <t>レイワ</t>
    </rPh>
    <rPh sb="4" eb="6">
      <t>ネンド</t>
    </rPh>
    <rPh sb="7" eb="10">
      <t>ミジッシ</t>
    </rPh>
    <phoneticPr fontId="2"/>
  </si>
  <si>
    <t>2</t>
    <phoneticPr fontId="2"/>
  </si>
  <si>
    <t>令和元年度</t>
    <rPh sb="0" eb="2">
      <t>レイワ</t>
    </rPh>
    <rPh sb="2" eb="4">
      <t>ガンネン</t>
    </rPh>
    <rPh sb="4" eb="5">
      <t>ド</t>
    </rPh>
    <phoneticPr fontId="2"/>
  </si>
  <si>
    <t xml:space="preserve"> 平成30年度</t>
    <rPh sb="1" eb="3">
      <t>ヘイセイ</t>
    </rPh>
    <rPh sb="5" eb="6">
      <t>ネン</t>
    </rPh>
    <rPh sb="6" eb="7">
      <t>ド</t>
    </rPh>
    <phoneticPr fontId="2"/>
  </si>
  <si>
    <t>　　　3．令和2年度は未実施　　　　　　　　　　　　　　</t>
    <rPh sb="5" eb="7">
      <t>レイワ</t>
    </rPh>
    <rPh sb="8" eb="10">
      <t>ネンド</t>
    </rPh>
    <rPh sb="11" eb="14">
      <t>ミジッシ</t>
    </rPh>
    <phoneticPr fontId="2"/>
  </si>
  <si>
    <t>2．公立学校を集計した数値</t>
    <phoneticPr fontId="2"/>
  </si>
  <si>
    <t>（注）1．小学生は6年生、中学生は3年生が調査対象</t>
    <rPh sb="5" eb="8">
      <t>ショウガクセイ</t>
    </rPh>
    <rPh sb="10" eb="11">
      <t>ネン</t>
    </rPh>
    <rPh sb="11" eb="12">
      <t>セイ</t>
    </rPh>
    <rPh sb="13" eb="16">
      <t>チュウガクセイ</t>
    </rPh>
    <rPh sb="18" eb="20">
      <t>ネンセイ</t>
    </rPh>
    <rPh sb="21" eb="23">
      <t>チョウサ</t>
    </rPh>
    <rPh sb="23" eb="25">
      <t>タイショウ</t>
    </rPh>
    <phoneticPr fontId="2"/>
  </si>
  <si>
    <t>4．小学校、中学校の「理科」は平成30年度のみ実施</t>
    <phoneticPr fontId="2"/>
  </si>
  <si>
    <t>　　 5. 中学校「英語」は令和元年度のみ</t>
    <rPh sb="14" eb="16">
      <t>レイワ</t>
    </rPh>
    <rPh sb="16" eb="19">
      <t>ガンネンド</t>
    </rPh>
    <phoneticPr fontId="2"/>
  </si>
  <si>
    <t>6. 令和元年度からAB区分無し　　　　　　　　</t>
    <rPh sb="3" eb="5">
      <t>レイワ</t>
    </rPh>
    <rPh sb="5" eb="7">
      <t>ガンネン</t>
    </rPh>
    <rPh sb="7" eb="8">
      <t>ド</t>
    </rPh>
    <rPh sb="12" eb="14">
      <t>クブン</t>
    </rPh>
    <rPh sb="14" eb="15">
      <t>ナ</t>
    </rPh>
    <phoneticPr fontId="2"/>
  </si>
  <si>
    <t>資料：福井県統計情報課「学校基本調査報告書」　</t>
    <rPh sb="0" eb="1">
      <t>シ</t>
    </rPh>
    <rPh sb="1" eb="2">
      <t>リョウ</t>
    </rPh>
    <rPh sb="3" eb="6">
      <t>フクイケン</t>
    </rPh>
    <rPh sb="6" eb="8">
      <t>トウケイ</t>
    </rPh>
    <rPh sb="8" eb="10">
      <t>ジョウホウ</t>
    </rPh>
    <rPh sb="10" eb="11">
      <t>カ</t>
    </rPh>
    <rPh sb="12" eb="14">
      <t>ガッコウ</t>
    </rPh>
    <rPh sb="14" eb="16">
      <t>キホン</t>
    </rPh>
    <rPh sb="16" eb="18">
      <t>チョウサ</t>
    </rPh>
    <rPh sb="18" eb="20">
      <t>ホウコク</t>
    </rPh>
    <rPh sb="20" eb="21">
      <t>ショ</t>
    </rPh>
    <phoneticPr fontId="2"/>
  </si>
  <si>
    <t>学</t>
    <rPh sb="0" eb="1">
      <t>ガク</t>
    </rPh>
    <phoneticPr fontId="2"/>
  </si>
  <si>
    <t>科</t>
    <rPh sb="0" eb="1">
      <t>カ</t>
    </rPh>
    <phoneticPr fontId="2"/>
  </si>
  <si>
    <t>数</t>
    <rPh sb="0" eb="1">
      <t>スウ</t>
    </rPh>
    <phoneticPr fontId="2"/>
  </si>
  <si>
    <t>資料：文部科学省「学校基本調査報告書」　</t>
    <rPh sb="0" eb="1">
      <t>シ</t>
    </rPh>
    <rPh sb="1" eb="2">
      <t>リョウ</t>
    </rPh>
    <rPh sb="3" eb="5">
      <t>モンブ</t>
    </rPh>
    <rPh sb="5" eb="7">
      <t>カガク</t>
    </rPh>
    <rPh sb="7" eb="8">
      <t>ショウ</t>
    </rPh>
    <rPh sb="9" eb="11">
      <t>ガッコウ</t>
    </rPh>
    <rPh sb="11" eb="13">
      <t>キホン</t>
    </rPh>
    <rPh sb="13" eb="15">
      <t>チョウサ</t>
    </rPh>
    <rPh sb="15" eb="17">
      <t>ホウコク</t>
    </rPh>
    <rPh sb="17" eb="18">
      <t>ショ</t>
    </rPh>
    <phoneticPr fontId="2"/>
  </si>
  <si>
    <t>資料：福井県統計調査課「学校基本調査報告書」</t>
    <rPh sb="0" eb="1">
      <t>シ</t>
    </rPh>
    <rPh sb="1" eb="2">
      <t>リョウ</t>
    </rPh>
    <rPh sb="3" eb="6">
      <t>フクイケン</t>
    </rPh>
    <rPh sb="6" eb="8">
      <t>トウケイ</t>
    </rPh>
    <rPh sb="8" eb="11">
      <t>チョウサカ</t>
    </rPh>
    <rPh sb="12" eb="14">
      <t>ガッコウ</t>
    </rPh>
    <rPh sb="14" eb="16">
      <t>キホン</t>
    </rPh>
    <rPh sb="16" eb="18">
      <t>チョウサ</t>
    </rPh>
    <rPh sb="18" eb="21">
      <t>ホウコクショ</t>
    </rPh>
    <phoneticPr fontId="2"/>
  </si>
  <si>
    <t>学校数</t>
    <phoneticPr fontId="2"/>
  </si>
  <si>
    <t>単位修得者数</t>
    <rPh sb="0" eb="2">
      <t>タンイ</t>
    </rPh>
    <rPh sb="2" eb="4">
      <t>シュウトク</t>
    </rPh>
    <rPh sb="4" eb="5">
      <t>シャ</t>
    </rPh>
    <rPh sb="5" eb="6">
      <t>スウ</t>
    </rPh>
    <phoneticPr fontId="2"/>
  </si>
  <si>
    <t>（前年度間）</t>
    <phoneticPr fontId="2"/>
  </si>
  <si>
    <t>教員数</t>
    <rPh sb="0" eb="2">
      <t>キョウイン</t>
    </rPh>
    <rPh sb="2" eb="3">
      <t>カズ</t>
    </rPh>
    <phoneticPr fontId="2"/>
  </si>
  <si>
    <t>（本務者）</t>
    <phoneticPr fontId="2"/>
  </si>
  <si>
    <t>令和元年度</t>
    <rPh sb="0" eb="2">
      <t>レイワ</t>
    </rPh>
    <rPh sb="2" eb="3">
      <t>ガン</t>
    </rPh>
    <rPh sb="3" eb="5">
      <t>ネンド</t>
    </rPh>
    <phoneticPr fontId="1"/>
  </si>
  <si>
    <t>令和2年度</t>
    <rPh sb="0" eb="1">
      <t>レイ</t>
    </rPh>
    <rPh sb="1" eb="2">
      <t>ワ</t>
    </rPh>
    <rPh sb="3" eb="5">
      <t>ネンド</t>
    </rPh>
    <phoneticPr fontId="2"/>
  </si>
  <si>
    <t>中学3年で予約し、高校学校等進学後本採用</t>
    <phoneticPr fontId="2"/>
  </si>
  <si>
    <t>令和</t>
    <rPh sb="0" eb="2">
      <t>レイワ</t>
    </rPh>
    <phoneticPr fontId="2"/>
  </si>
  <si>
    <t>2年度</t>
    <phoneticPr fontId="2"/>
  </si>
  <si>
    <t>元年度</t>
    <phoneticPr fontId="2"/>
  </si>
  <si>
    <t>3年度</t>
    <phoneticPr fontId="2"/>
  </si>
  <si>
    <t>予約／</t>
    <phoneticPr fontId="2"/>
  </si>
  <si>
    <t>在学</t>
    <phoneticPr fontId="2"/>
  </si>
  <si>
    <t>資料：福井県教育庁高校教育課</t>
    <rPh sb="0" eb="1">
      <t>シ</t>
    </rPh>
    <rPh sb="1" eb="2">
      <t>リョウ</t>
    </rPh>
    <rPh sb="3" eb="5">
      <t>フクイ</t>
    </rPh>
    <rPh sb="5" eb="6">
      <t>ケン</t>
    </rPh>
    <rPh sb="6" eb="9">
      <t>キョウイクチョウ</t>
    </rPh>
    <rPh sb="9" eb="11">
      <t>コウコウ</t>
    </rPh>
    <rPh sb="11" eb="13">
      <t>キョウイク</t>
    </rPh>
    <rPh sb="13" eb="14">
      <t>カ</t>
    </rPh>
    <phoneticPr fontId="2"/>
  </si>
  <si>
    <t>令和3年5月1日現在</t>
    <rPh sb="0" eb="2">
      <t>レイワ</t>
    </rPh>
    <rPh sb="3" eb="4">
      <t>ネン</t>
    </rPh>
    <phoneticPr fontId="2"/>
  </si>
  <si>
    <t>総数</t>
    <phoneticPr fontId="2"/>
  </si>
  <si>
    <t>（人）</t>
    <phoneticPr fontId="2"/>
  </si>
  <si>
    <t>(本務者)</t>
    <phoneticPr fontId="2"/>
  </si>
  <si>
    <t>教員者</t>
    <phoneticPr fontId="2"/>
  </si>
  <si>
    <t>資　料：福井県統計調査課「学校基本調査報告書」、文部科学省「学校基本調査報告書」</t>
    <rPh sb="9" eb="11">
      <t>チョウサ</t>
    </rPh>
    <rPh sb="11" eb="12">
      <t>カ</t>
    </rPh>
    <rPh sb="24" eb="26">
      <t>モンブ</t>
    </rPh>
    <rPh sb="26" eb="29">
      <t>カガクショウ</t>
    </rPh>
    <rPh sb="30" eb="32">
      <t>ガッコウ</t>
    </rPh>
    <rPh sb="32" eb="34">
      <t>キホン</t>
    </rPh>
    <rPh sb="34" eb="36">
      <t>チョウサ</t>
    </rPh>
    <rPh sb="36" eb="39">
      <t>ホウコクショ</t>
    </rPh>
    <phoneticPr fontId="2"/>
  </si>
  <si>
    <t>課程</t>
    <phoneticPr fontId="2"/>
  </si>
  <si>
    <t>課程別</t>
    <rPh sb="0" eb="2">
      <t>カテイ</t>
    </rPh>
    <rPh sb="2" eb="3">
      <t>ベツ</t>
    </rPh>
    <phoneticPr fontId="2"/>
  </si>
  <si>
    <t>　私立</t>
    <rPh sb="1" eb="3">
      <t>シリツ</t>
    </rPh>
    <phoneticPr fontId="2"/>
  </si>
  <si>
    <t>　公立</t>
    <rPh sb="1" eb="3">
      <t>コウリツ</t>
    </rPh>
    <phoneticPr fontId="2"/>
  </si>
  <si>
    <t>令和3年</t>
    <rPh sb="0" eb="2">
      <t>レイワ</t>
    </rPh>
    <rPh sb="3" eb="4">
      <t>ネン</t>
    </rPh>
    <phoneticPr fontId="2"/>
  </si>
  <si>
    <t>資料：福井県統計調査課「学校基本調査報告書」</t>
    <rPh sb="0" eb="2">
      <t>シリョウ</t>
    </rPh>
    <rPh sb="3" eb="6">
      <t>フクイケン</t>
    </rPh>
    <rPh sb="6" eb="8">
      <t>トウケイ</t>
    </rPh>
    <rPh sb="8" eb="10">
      <t>チョウサ</t>
    </rPh>
    <rPh sb="10" eb="11">
      <t>カ</t>
    </rPh>
    <rPh sb="12" eb="14">
      <t>ガッコウ</t>
    </rPh>
    <rPh sb="14" eb="16">
      <t>キホン</t>
    </rPh>
    <rPh sb="16" eb="18">
      <t>チョウサ</t>
    </rPh>
    <rPh sb="18" eb="21">
      <t>ホウコクショ</t>
    </rPh>
    <phoneticPr fontId="2"/>
  </si>
  <si>
    <t>平成31年3月卒</t>
    <rPh sb="0" eb="2">
      <t>ヘイセイ</t>
    </rPh>
    <rPh sb="4" eb="5">
      <t>ネン</t>
    </rPh>
    <rPh sb="6" eb="7">
      <t>ガツ</t>
    </rPh>
    <rPh sb="7" eb="8">
      <t>ソツ</t>
    </rPh>
    <phoneticPr fontId="2"/>
  </si>
  <si>
    <t>令和3年3月卒</t>
    <rPh sb="0" eb="1">
      <t>レイワ</t>
    </rPh>
    <rPh sb="4" eb="5">
      <t>ガツ</t>
    </rPh>
    <rPh sb="5" eb="6">
      <t>ソツ</t>
    </rPh>
    <phoneticPr fontId="2"/>
  </si>
  <si>
    <t>令和3年5月1日現在</t>
    <rPh sb="0" eb="1">
      <t>レイ</t>
    </rPh>
    <rPh sb="1" eb="2">
      <t>ワ</t>
    </rPh>
    <rPh sb="3" eb="4">
      <t>ネン</t>
    </rPh>
    <phoneticPr fontId="2"/>
  </si>
  <si>
    <t>自営業主等・
無期雇用労働者</t>
    <rPh sb="0" eb="4">
      <t>ジエイギョウシュ</t>
    </rPh>
    <rPh sb="4" eb="5">
      <t>トウ</t>
    </rPh>
    <rPh sb="7" eb="14">
      <t>ムキコヨウロウドウシャ</t>
    </rPh>
    <phoneticPr fontId="2"/>
  </si>
  <si>
    <t>資料：福井県統計調査課「学校基本調査報告書」</t>
    <rPh sb="8" eb="10">
      <t>チョウサ</t>
    </rPh>
    <rPh sb="10" eb="11">
      <t>カ</t>
    </rPh>
    <phoneticPr fontId="2"/>
  </si>
  <si>
    <t>（注）高等学校の「上記以外の者」には「有期雇用労働者（一年未満）」「臨時労働者」を含む。</t>
    <rPh sb="1" eb="2">
      <t>チュウ</t>
    </rPh>
    <rPh sb="3" eb="5">
      <t>コウトウ</t>
    </rPh>
    <rPh sb="5" eb="7">
      <t>ガッコウ</t>
    </rPh>
    <rPh sb="9" eb="11">
      <t>ジョウキ</t>
    </rPh>
    <rPh sb="11" eb="13">
      <t>イガイ</t>
    </rPh>
    <rPh sb="14" eb="15">
      <t>モノ</t>
    </rPh>
    <rPh sb="19" eb="26">
      <t>ユウキコヨウロウドウシャ</t>
    </rPh>
    <rPh sb="27" eb="28">
      <t>イチ</t>
    </rPh>
    <rPh sb="28" eb="29">
      <t>ネン</t>
    </rPh>
    <rPh sb="29" eb="31">
      <t>ミマン</t>
    </rPh>
    <rPh sb="34" eb="39">
      <t>リンジロウドウシャ</t>
    </rPh>
    <rPh sb="41" eb="42">
      <t>フク</t>
    </rPh>
    <phoneticPr fontId="2"/>
  </si>
  <si>
    <t>高等学校</t>
    <phoneticPr fontId="2"/>
  </si>
  <si>
    <t>（再掲）上記Ａ・Ｂ・Ｃ・Ｄ</t>
    <rPh sb="1" eb="3">
      <t>サイケイ</t>
    </rPh>
    <phoneticPr fontId="2"/>
  </si>
  <si>
    <t>　　のうち就職している者</t>
    <phoneticPr fontId="2"/>
  </si>
  <si>
    <t>平成31年3月卒</t>
    <rPh sb="0" eb="1">
      <t>ヘイ</t>
    </rPh>
    <rPh sb="1" eb="2">
      <t>セイ</t>
    </rPh>
    <rPh sb="4" eb="5">
      <t>ネン</t>
    </rPh>
    <rPh sb="6" eb="7">
      <t>ガツ</t>
    </rPh>
    <rPh sb="7" eb="8">
      <t>ソツ</t>
    </rPh>
    <phoneticPr fontId="2"/>
  </si>
  <si>
    <t>令和2年3月卒</t>
    <phoneticPr fontId="2"/>
  </si>
  <si>
    <t>令和3年3月卒</t>
    <rPh sb="0" eb="1">
      <t>レイ</t>
    </rPh>
    <rPh sb="1" eb="2">
      <t>ワ</t>
    </rPh>
    <rPh sb="3" eb="4">
      <t>ネン</t>
    </rPh>
    <rPh sb="5" eb="6">
      <t>ガツ</t>
    </rPh>
    <rPh sb="6" eb="7">
      <t>ソツ</t>
    </rPh>
    <phoneticPr fontId="2"/>
  </si>
  <si>
    <t>令和2年3月卒</t>
    <phoneticPr fontId="2"/>
  </si>
  <si>
    <t>令和3年3月卒</t>
    <phoneticPr fontId="2"/>
  </si>
  <si>
    <t>資料：福井県統計調査課「学校基本調査報告書」</t>
    <rPh sb="8" eb="10">
      <t>チョウサ</t>
    </rPh>
    <phoneticPr fontId="2"/>
  </si>
  <si>
    <t>令和3年福井県統計年鑑</t>
    <rPh sb="0" eb="2">
      <t>レイワ</t>
    </rPh>
    <rPh sb="3" eb="4">
      <t>ネン</t>
    </rPh>
    <rPh sb="4" eb="7">
      <t>フクイケン</t>
    </rPh>
    <rPh sb="7" eb="9">
      <t>トウケイ</t>
    </rPh>
    <rPh sb="9" eb="11">
      <t>ネンカン</t>
    </rPh>
    <phoneticPr fontId="2"/>
  </si>
  <si>
    <t>資料：福井県教育庁学校振興課、統計調査課「学校基本調査報告書」</t>
    <rPh sb="0" eb="1">
      <t>シ</t>
    </rPh>
    <rPh sb="1" eb="2">
      <t>リョウ</t>
    </rPh>
    <rPh sb="3" eb="6">
      <t>フクイケン</t>
    </rPh>
    <rPh sb="6" eb="9">
      <t>キョウイクチョウ</t>
    </rPh>
    <rPh sb="9" eb="11">
      <t>ガッコウ</t>
    </rPh>
    <rPh sb="11" eb="14">
      <t>シンコウカ</t>
    </rPh>
    <rPh sb="15" eb="17">
      <t>トウケイ</t>
    </rPh>
    <rPh sb="17" eb="19">
      <t>チョウサ</t>
    </rPh>
    <rPh sb="19" eb="20">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</si>
</sst>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0;0;&quot;－&quot;"/>
    <numFmt numFmtId="177" formatCode="0.0_);[Red]\(0.0\)"/>
    <numFmt numFmtId="178" formatCode="#,##0_ "/>
    <numFmt numFmtId="179" formatCode="#,##0;;\-"/>
    <numFmt numFmtId="180" formatCode="#,##0;&quot;△&quot;#,##0"/>
    <numFmt numFmtId="181" formatCode="#,##0;\-#,##0;\-"/>
    <numFmt numFmtId="182" formatCode="#,##0.0_ ;[Red]\-#,##0.0\ ;\-\ "/>
    <numFmt numFmtId="183" formatCode="#,##0\ ;;\-\ "/>
    <numFmt numFmtId="184" formatCode="#,##0\ ;;\-\ ;@_ "/>
    <numFmt numFmtId="185" formatCode="_ * #,##0.00_ ;_ * \-#,##0.00_ ;_ * &quot;-&quot;_ ;_ @_ "/>
    <numFmt numFmtId="186" formatCode="0;\-0;&quot;-&quot;"/>
    <numFmt numFmtId="187" formatCode="0.0_ ;;&quot;-&quot;"/>
  </numFmts>
  <fonts count="66">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4"/>
      <name val="ＭＳ 明朝"/>
      <family val="1"/>
      <charset val="128"/>
    </font>
    <font>
      <sz val="11"/>
      <color indexed="10"/>
      <name val="ＭＳ 明朝"/>
      <family val="1"/>
      <charset val="128"/>
    </font>
    <font>
      <sz val="10"/>
      <name val="ＭＳ 明朝"/>
      <family val="1"/>
      <charset val="128"/>
    </font>
    <font>
      <sz val="12"/>
      <name val="ＭＳ 明朝"/>
      <family val="1"/>
      <charset val="128"/>
    </font>
    <font>
      <sz val="9"/>
      <name val="ＭＳ 明朝"/>
      <family val="1"/>
      <charset val="128"/>
    </font>
    <font>
      <sz val="10"/>
      <name val="ＭＳ ゴシック"/>
      <family val="3"/>
      <charset val="128"/>
    </font>
    <font>
      <sz val="10"/>
      <color indexed="10"/>
      <name val="ＭＳ 明朝"/>
      <family val="1"/>
      <charset val="128"/>
    </font>
    <font>
      <sz val="9"/>
      <color indexed="10"/>
      <name val="ＭＳ 明朝"/>
      <family val="1"/>
      <charset val="128"/>
    </font>
    <font>
      <sz val="8"/>
      <name val="ＭＳ 明朝"/>
      <family val="1"/>
      <charset val="128"/>
    </font>
    <font>
      <sz val="10"/>
      <name val="ＭＳ Ｐゴシック"/>
      <family val="3"/>
      <charset val="128"/>
    </font>
    <font>
      <sz val="10"/>
      <color indexed="10"/>
      <name val="ＭＳ ゴシック"/>
      <family val="3"/>
      <charset val="128"/>
    </font>
    <font>
      <sz val="10.5"/>
      <name val="ＭＳ ゴシック"/>
      <family val="3"/>
      <charset val="128"/>
    </font>
    <font>
      <sz val="9"/>
      <name val="ＭＳ Ｐゴシック"/>
      <family val="3"/>
      <charset val="128"/>
    </font>
    <font>
      <sz val="9"/>
      <name val="ＭＳ ゴシック"/>
      <family val="3"/>
      <charset val="128"/>
    </font>
    <font>
      <sz val="11"/>
      <name val="MS UI Gothic"/>
      <family val="3"/>
      <charset val="128"/>
    </font>
    <font>
      <sz val="10"/>
      <color indexed="8"/>
      <name val="ＭＳ 明朝"/>
      <family val="1"/>
      <charset val="128"/>
    </font>
    <font>
      <sz val="11"/>
      <color indexed="8"/>
      <name val="ＭＳ 明朝"/>
      <family val="1"/>
      <charset val="128"/>
    </font>
    <font>
      <sz val="16"/>
      <color indexed="8"/>
      <name val="ＭＳ 明朝"/>
      <family val="1"/>
      <charset val="128"/>
    </font>
    <font>
      <sz val="8.5"/>
      <name val="ＭＳ 明朝"/>
      <family val="1"/>
      <charset val="128"/>
    </font>
    <font>
      <sz val="9"/>
      <color indexed="12"/>
      <name val="ＭＳ ゴシック"/>
      <family val="3"/>
      <charset val="128"/>
    </font>
    <font>
      <sz val="16"/>
      <name val="ＭＳ 明朝"/>
      <family val="1"/>
      <charset val="128"/>
    </font>
    <font>
      <sz val="9"/>
      <color indexed="30"/>
      <name val="ＭＳ ゴシック"/>
      <family val="3"/>
      <charset val="128"/>
    </font>
    <font>
      <sz val="9"/>
      <color indexed="30"/>
      <name val="ＭＳ 明朝"/>
      <family val="1"/>
      <charset val="128"/>
    </font>
    <font>
      <sz val="8"/>
      <color indexed="30"/>
      <name val="ＭＳ ゴシック"/>
      <family val="3"/>
      <charset val="128"/>
    </font>
    <font>
      <sz val="8"/>
      <color indexed="30"/>
      <name val="ＭＳ 明朝"/>
      <family val="1"/>
      <charset val="128"/>
    </font>
    <font>
      <sz val="9"/>
      <color indexed="56"/>
      <name val="ＭＳ ゴシック"/>
      <family val="3"/>
      <charset val="128"/>
    </font>
    <font>
      <sz val="10"/>
      <color indexed="8"/>
      <name val="ＭＳ ゴシック"/>
      <family val="3"/>
      <charset val="128"/>
    </font>
    <font>
      <sz val="10"/>
      <name val="ＭＳ Ｐ明朝"/>
      <family val="1"/>
      <charset val="128"/>
    </font>
    <font>
      <sz val="18"/>
      <name val="ＭＳ 明朝"/>
      <family val="1"/>
      <charset val="128"/>
    </font>
    <font>
      <sz val="10"/>
      <name val="明朝"/>
      <family val="1"/>
      <charset val="128"/>
    </font>
    <font>
      <sz val="9"/>
      <color indexed="81"/>
      <name val="ＭＳ Ｐゴシック"/>
      <family val="3"/>
      <charset val="128"/>
    </font>
    <font>
      <sz val="6"/>
      <name val="明朝"/>
      <family val="1"/>
      <charset val="128"/>
    </font>
    <font>
      <sz val="10.5"/>
      <name val="ＭＳ 明朝"/>
      <family val="1"/>
      <charset val="128"/>
    </font>
    <font>
      <u/>
      <sz val="11"/>
      <color theme="10"/>
      <name val="ＭＳ Ｐゴシック"/>
      <family val="3"/>
      <charset val="128"/>
    </font>
    <font>
      <sz val="11"/>
      <color theme="1"/>
      <name val="ＭＳ 明朝"/>
      <family val="1"/>
      <charset val="128"/>
    </font>
    <font>
      <sz val="11"/>
      <color theme="1"/>
      <name val="ＭＳ ゴシック"/>
      <family val="3"/>
      <charset val="128"/>
    </font>
    <font>
      <sz val="9"/>
      <color rgb="FF0070C0"/>
      <name val="ＭＳ ゴシック"/>
      <family val="3"/>
      <charset val="128"/>
    </font>
    <font>
      <sz val="9"/>
      <color rgb="FF0070C0"/>
      <name val="ＭＳ 明朝"/>
      <family val="1"/>
      <charset val="128"/>
    </font>
    <font>
      <sz val="11"/>
      <color rgb="FFFF0000"/>
      <name val="ＭＳ 明朝"/>
      <family val="1"/>
      <charset val="128"/>
    </font>
    <font>
      <sz val="11"/>
      <color rgb="FF0070C0"/>
      <name val="ＭＳ ゴシック"/>
      <family val="3"/>
      <charset val="128"/>
    </font>
    <font>
      <sz val="10"/>
      <color rgb="FF0070C0"/>
      <name val="ＭＳ ゴシック"/>
      <family val="3"/>
      <charset val="128"/>
    </font>
    <font>
      <sz val="10"/>
      <color rgb="FF0070C0"/>
      <name val="ＭＳ 明朝"/>
      <family val="1"/>
      <charset val="128"/>
    </font>
    <font>
      <sz val="14"/>
      <color theme="1"/>
      <name val="ＭＳ 明朝"/>
      <family val="1"/>
      <charset val="128"/>
    </font>
    <font>
      <sz val="9"/>
      <color theme="1"/>
      <name val="ＭＳ 明朝"/>
      <family val="1"/>
      <charset val="128"/>
    </font>
    <font>
      <sz val="10.5"/>
      <color theme="1"/>
      <name val="ＭＳ 明朝"/>
      <family val="1"/>
      <charset val="128"/>
    </font>
    <font>
      <sz val="10.5"/>
      <color theme="1"/>
      <name val="ＭＳ Ｐゴシック"/>
      <family val="3"/>
      <charset val="128"/>
    </font>
    <font>
      <sz val="10.5"/>
      <color theme="1"/>
      <name val="ＭＳ ゴシック"/>
      <family val="3"/>
      <charset val="128"/>
    </font>
    <font>
      <sz val="10.5"/>
      <color rgb="FF00B0F0"/>
      <name val="ＭＳ ゴシック"/>
      <family val="3"/>
      <charset val="128"/>
    </font>
    <font>
      <sz val="10.5"/>
      <color rgb="FF00B0F0"/>
      <name val="ＭＳ 明朝"/>
      <family val="1"/>
      <charset val="128"/>
    </font>
    <font>
      <sz val="8"/>
      <color theme="1"/>
      <name val="ＭＳ 明朝"/>
      <family val="1"/>
      <charset val="128"/>
    </font>
    <font>
      <sz val="10"/>
      <color theme="1"/>
      <name val="ＭＳ 明朝"/>
      <family val="1"/>
      <charset val="128"/>
    </font>
    <font>
      <sz val="10"/>
      <color theme="1"/>
      <name val="ＭＳ ゴシック"/>
      <family val="3"/>
      <charset val="128"/>
    </font>
    <font>
      <sz val="10"/>
      <color rgb="FF00B0F0"/>
      <name val="ＭＳ ゴシック"/>
      <family val="3"/>
      <charset val="128"/>
    </font>
    <font>
      <sz val="10"/>
      <color rgb="FF00B0F0"/>
      <name val="ＭＳ 明朝"/>
      <family val="1"/>
      <charset val="128"/>
    </font>
    <font>
      <sz val="11"/>
      <color rgb="FF0000FF"/>
      <name val="ＭＳ ゴシック"/>
      <family val="3"/>
      <charset val="128"/>
    </font>
    <font>
      <sz val="11"/>
      <color theme="4"/>
      <name val="ＭＳ ゴシック"/>
      <family val="3"/>
      <charset val="128"/>
    </font>
    <font>
      <sz val="10.5"/>
      <color rgb="FF0070C0"/>
      <name val="ＭＳ ゴシック"/>
      <family val="3"/>
      <charset val="128"/>
    </font>
    <font>
      <sz val="10.5"/>
      <color rgb="FF0070C0"/>
      <name val="ＭＳ 明朝"/>
      <family val="1"/>
      <charset val="128"/>
    </font>
    <font>
      <b/>
      <sz val="16"/>
      <name val="ＭＳ Ｐゴシック"/>
      <family val="3"/>
      <charset val="128"/>
    </font>
    <font>
      <sz val="6"/>
      <name val="ＭＳ 明朝"/>
      <family val="1"/>
      <charset val="128"/>
    </font>
    <font>
      <sz val="9"/>
      <color theme="1"/>
      <name val="ＭＳ Ｐゴシック"/>
      <family val="3"/>
      <charset val="128"/>
    </font>
  </fonts>
  <fills count="2">
    <fill>
      <patternFill patternType="none"/>
    </fill>
    <fill>
      <patternFill patternType="gray125"/>
    </fill>
  </fills>
  <borders count="36">
    <border>
      <left/>
      <right/>
      <top/>
      <bottom/>
      <diagonal/>
    </border>
    <border>
      <left/>
      <right/>
      <top/>
      <bottom style="double">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style="thin">
        <color rgb="FF000000"/>
      </left>
      <right style="hair">
        <color indexed="64"/>
      </right>
      <top style="thin">
        <color indexed="64"/>
      </top>
      <bottom style="thin">
        <color rgb="FF000000"/>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s>
  <cellStyleXfs count="21">
    <xf numFmtId="0" fontId="0" fillId="0" borderId="0">
      <alignment vertical="center"/>
    </xf>
    <xf numFmtId="0" fontId="3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6" fillId="0" borderId="0" applyFont="0" applyFill="0" applyBorder="0" applyAlignment="0" applyProtection="0"/>
    <xf numFmtId="38" fontId="1" fillId="0" borderId="0" applyFont="0" applyFill="0" applyBorder="0" applyAlignment="0" applyProtection="0"/>
    <xf numFmtId="0" fontId="1" fillId="0" borderId="0"/>
    <xf numFmtId="0" fontId="3" fillId="0" borderId="0">
      <alignment vertical="center"/>
    </xf>
    <xf numFmtId="0" fontId="16" fillId="0" borderId="0"/>
    <xf numFmtId="0" fontId="1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cellStyleXfs>
  <cellXfs count="859">
    <xf numFmtId="0" fontId="0" fillId="0" borderId="0" xfId="0">
      <alignment vertical="center"/>
    </xf>
    <xf numFmtId="0" fontId="7" fillId="0" borderId="0" xfId="0" applyFont="1">
      <alignment vertical="center"/>
    </xf>
    <xf numFmtId="0" fontId="10" fillId="0" borderId="0" xfId="0" applyFont="1">
      <alignment vertical="center"/>
    </xf>
    <xf numFmtId="3" fontId="15" fillId="0" borderId="0" xfId="2" applyNumberFormat="1" applyFont="1" applyFill="1" applyBorder="1" applyAlignment="1">
      <alignment vertical="center"/>
    </xf>
    <xf numFmtId="3" fontId="11" fillId="0" borderId="0" xfId="0" applyNumberFormat="1" applyFont="1">
      <alignment vertical="center"/>
    </xf>
    <xf numFmtId="3" fontId="15" fillId="0" borderId="0" xfId="0" applyNumberFormat="1" applyFont="1">
      <alignment vertical="center"/>
    </xf>
    <xf numFmtId="0" fontId="38" fillId="0" borderId="0" xfId="1" applyFill="1" applyAlignment="1" applyProtection="1">
      <alignment vertical="center"/>
    </xf>
    <xf numFmtId="0" fontId="4" fillId="0" borderId="0" xfId="0" applyFont="1">
      <alignment vertical="center"/>
    </xf>
    <xf numFmtId="0" fontId="3" fillId="0" borderId="0" xfId="0" applyFont="1">
      <alignment vertical="center"/>
    </xf>
    <xf numFmtId="0" fontId="8" fillId="0" borderId="0" xfId="0" applyFont="1">
      <alignment vertical="center"/>
    </xf>
    <xf numFmtId="0" fontId="7" fillId="0" borderId="0" xfId="0" applyFont="1" applyAlignment="1">
      <alignment horizontal="center" vertical="center"/>
    </xf>
    <xf numFmtId="0" fontId="4" fillId="0" borderId="0" xfId="0" applyFont="1" applyAlignment="1">
      <alignment horizontal="right" vertical="center"/>
    </xf>
    <xf numFmtId="0" fontId="8" fillId="0" borderId="1" xfId="0" applyFont="1" applyBorder="1">
      <alignment vertical="center"/>
    </xf>
    <xf numFmtId="0" fontId="4" fillId="0" borderId="1" xfId="0" applyFont="1" applyBorder="1">
      <alignment vertical="center"/>
    </xf>
    <xf numFmtId="0" fontId="9" fillId="0" borderId="0" xfId="0" applyFont="1">
      <alignment vertical="center"/>
    </xf>
    <xf numFmtId="0" fontId="9" fillId="0" borderId="0" xfId="0" applyFont="1" applyAlignment="1">
      <alignment horizontal="center" vertical="center"/>
    </xf>
    <xf numFmtId="0" fontId="18" fillId="0" borderId="0" xfId="0" applyFont="1">
      <alignment vertical="center"/>
    </xf>
    <xf numFmtId="3" fontId="12" fillId="0" borderId="0" xfId="0" applyNumberFormat="1" applyFont="1">
      <alignment vertical="center"/>
    </xf>
    <xf numFmtId="3" fontId="9" fillId="0" borderId="0" xfId="0" applyNumberFormat="1" applyFont="1">
      <alignment vertical="center"/>
    </xf>
    <xf numFmtId="0" fontId="7" fillId="0" borderId="0" xfId="0" applyFont="1" applyAlignment="1">
      <alignment horizontal="right" vertical="center"/>
    </xf>
    <xf numFmtId="3" fontId="7" fillId="0" borderId="0" xfId="0" applyNumberFormat="1" applyFont="1">
      <alignment vertical="center"/>
    </xf>
    <xf numFmtId="38" fontId="6" fillId="0" borderId="0" xfId="2" applyFont="1" applyFill="1" applyAlignment="1">
      <alignment vertical="center"/>
    </xf>
    <xf numFmtId="3" fontId="7" fillId="0" borderId="0" xfId="0" applyNumberFormat="1" applyFont="1" applyAlignment="1">
      <alignment vertical="center" wrapText="1"/>
    </xf>
    <xf numFmtId="179" fontId="9" fillId="0" borderId="0" xfId="2" applyNumberFormat="1" applyFont="1" applyFill="1" applyBorder="1" applyAlignment="1">
      <alignment horizontal="right" vertical="center"/>
    </xf>
    <xf numFmtId="3" fontId="10" fillId="0" borderId="0" xfId="0" applyNumberFormat="1" applyFont="1">
      <alignment vertical="center"/>
    </xf>
    <xf numFmtId="180" fontId="11" fillId="0" borderId="0" xfId="0" applyNumberFormat="1" applyFont="1">
      <alignment vertical="center"/>
    </xf>
    <xf numFmtId="0" fontId="7" fillId="0" borderId="2" xfId="0" applyFont="1" applyBorder="1" applyAlignment="1">
      <alignment horizontal="distributed" vertical="center"/>
    </xf>
    <xf numFmtId="0" fontId="10" fillId="0" borderId="2" xfId="0" applyFont="1" applyBorder="1" applyAlignment="1">
      <alignment horizontal="distributed" vertical="center"/>
    </xf>
    <xf numFmtId="0" fontId="10" fillId="0" borderId="3" xfId="0" applyFont="1" applyBorder="1" applyAlignment="1">
      <alignment horizontal="distributed" vertical="center"/>
    </xf>
    <xf numFmtId="0" fontId="9" fillId="0" borderId="4" xfId="0" applyFont="1" applyBorder="1" applyAlignment="1">
      <alignment horizontal="distributed" vertical="center" justifyLastLine="1"/>
    </xf>
    <xf numFmtId="0" fontId="9" fillId="0" borderId="4" xfId="0" applyFont="1" applyBorder="1" applyAlignment="1">
      <alignment horizontal="distributed" vertical="center" wrapText="1" justifyLastLine="1"/>
    </xf>
    <xf numFmtId="0" fontId="7" fillId="0" borderId="6"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7" fillId="0" borderId="4" xfId="0" applyFont="1" applyBorder="1" applyAlignment="1">
      <alignment horizontal="center" vertical="center" wrapText="1" shrinkToFit="1"/>
    </xf>
    <xf numFmtId="179" fontId="9" fillId="0" borderId="7" xfId="2" applyNumberFormat="1" applyFont="1" applyFill="1" applyBorder="1" applyAlignment="1">
      <alignment horizontal="right" vertical="center"/>
    </xf>
    <xf numFmtId="0" fontId="7" fillId="0" borderId="2" xfId="0" applyFont="1" applyBorder="1">
      <alignment vertical="center"/>
    </xf>
    <xf numFmtId="176" fontId="39" fillId="0" borderId="0" xfId="15" applyNumberFormat="1" applyFont="1"/>
    <xf numFmtId="176" fontId="40" fillId="0" borderId="0" xfId="15" applyNumberFormat="1" applyFont="1"/>
    <xf numFmtId="0" fontId="21" fillId="0" borderId="0" xfId="5" applyFont="1" applyAlignment="1">
      <alignment vertical="center"/>
    </xf>
    <xf numFmtId="0" fontId="21" fillId="0" borderId="0" xfId="5" applyFont="1" applyAlignment="1">
      <alignment horizontal="center" vertical="center"/>
    </xf>
    <xf numFmtId="0" fontId="4" fillId="0" borderId="0" xfId="5" applyFont="1" applyAlignment="1">
      <alignment vertical="center"/>
    </xf>
    <xf numFmtId="0" fontId="4" fillId="0" borderId="0" xfId="5" applyFont="1" applyAlignment="1">
      <alignment horizontal="center" vertical="center"/>
    </xf>
    <xf numFmtId="0" fontId="20" fillId="0" borderId="0" xfId="5" applyFont="1" applyAlignment="1">
      <alignment vertical="center"/>
    </xf>
    <xf numFmtId="179" fontId="28" fillId="0" borderId="0" xfId="2" applyNumberFormat="1" applyFont="1" applyFill="1" applyBorder="1" applyAlignment="1">
      <alignment horizontal="right" vertical="center"/>
    </xf>
    <xf numFmtId="179" fontId="13" fillId="0" borderId="5" xfId="2" applyNumberFormat="1" applyFont="1" applyFill="1" applyBorder="1" applyAlignment="1">
      <alignment horizontal="right" vertical="center"/>
    </xf>
    <xf numFmtId="179" fontId="13" fillId="0" borderId="0" xfId="2" applyNumberFormat="1" applyFont="1" applyFill="1" applyBorder="1" applyAlignment="1">
      <alignment horizontal="right" vertical="center"/>
    </xf>
    <xf numFmtId="179" fontId="29" fillId="0" borderId="5" xfId="2" applyNumberFormat="1" applyFont="1" applyFill="1" applyBorder="1" applyAlignment="1">
      <alignment horizontal="right" vertical="center"/>
    </xf>
    <xf numFmtId="179" fontId="29" fillId="0" borderId="0" xfId="2" applyNumberFormat="1" applyFont="1" applyFill="1" applyAlignment="1">
      <alignment horizontal="right" vertical="center"/>
    </xf>
    <xf numFmtId="179" fontId="29" fillId="0" borderId="0" xfId="2" applyNumberFormat="1" applyFont="1" applyFill="1" applyBorder="1" applyAlignment="1">
      <alignment horizontal="right" vertical="center"/>
    </xf>
    <xf numFmtId="179" fontId="29" fillId="0" borderId="8" xfId="2" applyNumberFormat="1" applyFont="1" applyFill="1" applyBorder="1" applyAlignment="1">
      <alignment horizontal="right" vertical="center"/>
    </xf>
    <xf numFmtId="179" fontId="29" fillId="0" borderId="9" xfId="2" applyNumberFormat="1" applyFont="1" applyFill="1" applyBorder="1" applyAlignment="1">
      <alignment horizontal="right" vertical="center"/>
    </xf>
    <xf numFmtId="179" fontId="13" fillId="0" borderId="9" xfId="2" applyNumberFormat="1" applyFont="1" applyFill="1" applyBorder="1" applyAlignment="1">
      <alignment horizontal="right" vertical="center"/>
    </xf>
    <xf numFmtId="179" fontId="26" fillId="0" borderId="0" xfId="2" applyNumberFormat="1" applyFont="1" applyFill="1" applyBorder="1" applyAlignment="1">
      <alignment horizontal="right" vertical="center"/>
    </xf>
    <xf numFmtId="179" fontId="26" fillId="0" borderId="0" xfId="0" applyNumberFormat="1" applyFont="1" applyAlignment="1">
      <alignment horizontal="right" vertical="center"/>
    </xf>
    <xf numFmtId="179" fontId="27" fillId="0" borderId="0" xfId="2" applyNumberFormat="1" applyFont="1" applyFill="1" applyBorder="1" applyAlignment="1">
      <alignment horizontal="right" vertical="center"/>
    </xf>
    <xf numFmtId="179" fontId="30" fillId="0" borderId="0" xfId="2" applyNumberFormat="1" applyFont="1" applyFill="1" applyBorder="1" applyAlignment="1">
      <alignment horizontal="right" vertical="center"/>
    </xf>
    <xf numFmtId="179" fontId="24" fillId="0" borderId="0" xfId="2" applyNumberFormat="1" applyFont="1" applyFill="1" applyBorder="1" applyAlignment="1">
      <alignment horizontal="right" vertical="center"/>
    </xf>
    <xf numFmtId="179" fontId="26" fillId="0" borderId="9" xfId="2" applyNumberFormat="1" applyFont="1" applyFill="1" applyBorder="1" applyAlignment="1">
      <alignment horizontal="right" vertical="center"/>
    </xf>
    <xf numFmtId="179" fontId="18" fillId="0" borderId="9" xfId="2" applyNumberFormat="1" applyFont="1" applyFill="1" applyBorder="1" applyAlignment="1">
      <alignment horizontal="right" vertical="center"/>
    </xf>
    <xf numFmtId="0" fontId="22" fillId="0" borderId="0" xfId="5" applyFont="1" applyAlignment="1">
      <alignment horizontal="center" vertical="center"/>
    </xf>
    <xf numFmtId="0" fontId="7" fillId="0" borderId="0" xfId="5" applyFont="1" applyAlignment="1">
      <alignment horizontal="right" vertical="center"/>
    </xf>
    <xf numFmtId="0" fontId="32" fillId="0" borderId="0" xfId="0" applyFont="1">
      <alignment vertical="center"/>
    </xf>
    <xf numFmtId="0" fontId="7" fillId="0" borderId="11" xfId="0" applyFont="1" applyBorder="1" applyAlignment="1">
      <alignment horizontal="distributed" vertical="center"/>
    </xf>
    <xf numFmtId="0" fontId="7" fillId="0" borderId="2" xfId="0" applyFont="1" applyBorder="1" applyAlignment="1">
      <alignment horizontal="center" vertical="center"/>
    </xf>
    <xf numFmtId="0" fontId="10"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9" fillId="0" borderId="12"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4" xfId="0" applyFont="1" applyBorder="1" applyAlignment="1">
      <alignment horizontal="center" vertical="center"/>
    </xf>
    <xf numFmtId="38" fontId="9" fillId="0" borderId="11" xfId="2" applyFont="1" applyFill="1" applyBorder="1" applyAlignment="1">
      <alignment horizontal="distributed" vertical="center"/>
    </xf>
    <xf numFmtId="181" fontId="41" fillId="0" borderId="10" xfId="2" applyNumberFormat="1" applyFont="1" applyFill="1" applyBorder="1" applyAlignment="1">
      <alignment horizontal="right" vertical="center"/>
    </xf>
    <xf numFmtId="181" fontId="41" fillId="0" borderId="7" xfId="2" applyNumberFormat="1" applyFont="1" applyFill="1" applyBorder="1" applyAlignment="1">
      <alignment horizontal="right" vertical="center"/>
    </xf>
    <xf numFmtId="38" fontId="9" fillId="0" borderId="2" xfId="2" applyFont="1" applyFill="1" applyBorder="1" applyAlignment="1">
      <alignment horizontal="distributed" vertical="center"/>
    </xf>
    <xf numFmtId="181" fontId="9" fillId="0" borderId="5" xfId="2" applyNumberFormat="1" applyFont="1" applyFill="1" applyBorder="1" applyAlignment="1">
      <alignment horizontal="right" vertical="center"/>
    </xf>
    <xf numFmtId="181" fontId="9" fillId="0" borderId="0" xfId="2" applyNumberFormat="1" applyFont="1" applyFill="1" applyBorder="1" applyAlignment="1">
      <alignment horizontal="right" vertical="center"/>
    </xf>
    <xf numFmtId="181" fontId="42" fillId="0" borderId="0" xfId="2" applyNumberFormat="1" applyFont="1" applyFill="1" applyBorder="1" applyAlignment="1">
      <alignment horizontal="right" vertical="center"/>
    </xf>
    <xf numFmtId="38" fontId="9" fillId="0" borderId="3" xfId="2" applyFont="1" applyFill="1" applyBorder="1" applyAlignment="1">
      <alignment horizontal="distributed" vertical="center"/>
    </xf>
    <xf numFmtId="181" fontId="9" fillId="0" borderId="9" xfId="2" applyNumberFormat="1" applyFont="1" applyFill="1" applyBorder="1" applyAlignment="1">
      <alignment horizontal="right" vertical="center"/>
    </xf>
    <xf numFmtId="176" fontId="4" fillId="0" borderId="0" xfId="0" applyNumberFormat="1" applyFont="1">
      <alignment vertical="center"/>
    </xf>
    <xf numFmtId="176" fontId="3" fillId="0" borderId="0" xfId="0" applyNumberFormat="1" applyFont="1">
      <alignment vertical="center"/>
    </xf>
    <xf numFmtId="176" fontId="5" fillId="0" borderId="0" xfId="0" applyNumberFormat="1" applyFont="1" applyAlignment="1">
      <alignment horizontal="center" vertical="center"/>
    </xf>
    <xf numFmtId="176" fontId="8" fillId="0" borderId="0" xfId="0" applyNumberFormat="1" applyFont="1">
      <alignment vertical="center"/>
    </xf>
    <xf numFmtId="176" fontId="8" fillId="0" borderId="1" xfId="0" applyNumberFormat="1" applyFont="1" applyBorder="1">
      <alignment vertical="center"/>
    </xf>
    <xf numFmtId="176" fontId="4" fillId="0" borderId="1" xfId="0" applyNumberFormat="1" applyFont="1" applyBorder="1">
      <alignment vertical="center"/>
    </xf>
    <xf numFmtId="176" fontId="4" fillId="0" borderId="1" xfId="0" applyNumberFormat="1" applyFont="1" applyBorder="1" applyAlignment="1">
      <alignment horizontal="right" vertical="center"/>
    </xf>
    <xf numFmtId="176" fontId="9" fillId="0" borderId="0" xfId="0" applyNumberFormat="1" applyFont="1">
      <alignment vertical="center"/>
    </xf>
    <xf numFmtId="176" fontId="9" fillId="0" borderId="13" xfId="0" applyNumberFormat="1" applyFont="1" applyBorder="1" applyAlignment="1">
      <alignment horizontal="center" vertical="center" wrapText="1" shrinkToFit="1"/>
    </xf>
    <xf numFmtId="176" fontId="13" fillId="0" borderId="13" xfId="0" applyNumberFormat="1" applyFont="1" applyBorder="1" applyAlignment="1">
      <alignment horizontal="distributed" vertical="center" justifyLastLine="1"/>
    </xf>
    <xf numFmtId="176" fontId="13" fillId="0" borderId="13" xfId="0" applyNumberFormat="1" applyFont="1" applyBorder="1" applyAlignment="1">
      <alignment horizontal="distributed" vertical="center" wrapText="1" justifyLastLine="1"/>
    </xf>
    <xf numFmtId="176" fontId="18" fillId="0" borderId="0" xfId="0" applyNumberFormat="1" applyFont="1">
      <alignment vertical="center"/>
    </xf>
    <xf numFmtId="176" fontId="9" fillId="0" borderId="2" xfId="2" applyNumberFormat="1" applyFont="1" applyFill="1" applyBorder="1" applyAlignment="1">
      <alignment horizontal="distributed" vertical="center"/>
    </xf>
    <xf numFmtId="176" fontId="7" fillId="0" borderId="0" xfId="0" applyNumberFormat="1" applyFont="1">
      <alignment vertical="center"/>
    </xf>
    <xf numFmtId="176" fontId="43" fillId="0" borderId="0" xfId="0" applyNumberFormat="1" applyFont="1">
      <alignment vertical="center"/>
    </xf>
    <xf numFmtId="0" fontId="4" fillId="0" borderId="14" xfId="0" applyFont="1" applyBorder="1">
      <alignment vertical="center"/>
    </xf>
    <xf numFmtId="0" fontId="4" fillId="0" borderId="15"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2" xfId="0" applyFont="1" applyBorder="1" applyAlignment="1">
      <alignment horizontal="distributed" vertical="center"/>
    </xf>
    <xf numFmtId="41" fontId="4" fillId="0" borderId="0" xfId="2" applyNumberFormat="1" applyFont="1" applyFill="1" applyBorder="1">
      <alignment vertical="center"/>
    </xf>
    <xf numFmtId="41" fontId="4" fillId="0" borderId="0" xfId="2" applyNumberFormat="1" applyFont="1" applyFill="1" applyBorder="1" applyAlignment="1">
      <alignment horizontal="right" vertical="center"/>
    </xf>
    <xf numFmtId="41" fontId="44" fillId="0" borderId="0" xfId="2" applyNumberFormat="1" applyFont="1" applyFill="1" applyBorder="1">
      <alignment vertical="center"/>
    </xf>
    <xf numFmtId="41" fontId="4" fillId="0" borderId="5" xfId="2" applyNumberFormat="1" applyFont="1" applyFill="1" applyBorder="1" applyAlignment="1">
      <alignment horizontal="right" vertical="center"/>
    </xf>
    <xf numFmtId="41" fontId="3" fillId="0" borderId="0" xfId="2" applyNumberFormat="1" applyFont="1" applyFill="1" applyBorder="1">
      <alignment vertical="center"/>
    </xf>
    <xf numFmtId="41" fontId="4" fillId="0" borderId="0" xfId="2" applyNumberFormat="1" applyFont="1" applyFill="1" applyBorder="1" applyAlignme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distributed" vertical="center" justifyLastLine="1"/>
    </xf>
    <xf numFmtId="0" fontId="4" fillId="0" borderId="2" xfId="0" applyFont="1" applyBorder="1">
      <alignment vertical="center"/>
    </xf>
    <xf numFmtId="41" fontId="4" fillId="0" borderId="0" xfId="0" applyNumberFormat="1" applyFont="1">
      <alignment vertical="center"/>
    </xf>
    <xf numFmtId="176" fontId="34" fillId="0" borderId="0" xfId="20" applyNumberFormat="1"/>
    <xf numFmtId="41" fontId="4" fillId="0" borderId="5" xfId="2" applyNumberFormat="1" applyFont="1" applyFill="1" applyBorder="1">
      <alignment vertical="center"/>
    </xf>
    <xf numFmtId="41" fontId="4" fillId="0" borderId="9" xfId="2" applyNumberFormat="1" applyFont="1" applyFill="1" applyBorder="1">
      <alignment vertical="center"/>
    </xf>
    <xf numFmtId="41" fontId="44" fillId="0" borderId="9" xfId="2" applyNumberFormat="1" applyFont="1" applyFill="1" applyBorder="1">
      <alignment vertical="center"/>
    </xf>
    <xf numFmtId="41" fontId="4" fillId="0" borderId="9" xfId="2" applyNumberFormat="1" applyFont="1" applyFill="1" applyBorder="1" applyAlignment="1">
      <alignment horizontal="right" vertical="center"/>
    </xf>
    <xf numFmtId="0" fontId="0" fillId="0" borderId="9" xfId="0" applyBorder="1" applyAlignment="1"/>
    <xf numFmtId="0" fontId="0" fillId="0" borderId="3" xfId="0" applyBorder="1" applyAlignment="1"/>
    <xf numFmtId="0" fontId="0" fillId="0" borderId="0" xfId="0" applyAlignment="1"/>
    <xf numFmtId="176" fontId="3" fillId="0" borderId="0" xfId="5" applyNumberFormat="1" applyFont="1" applyAlignment="1">
      <alignment vertical="center"/>
    </xf>
    <xf numFmtId="0" fontId="4" fillId="0" borderId="1" xfId="5" applyFont="1" applyBorder="1" applyAlignment="1">
      <alignment vertical="center"/>
    </xf>
    <xf numFmtId="0" fontId="4" fillId="0" borderId="1" xfId="5" applyFont="1" applyBorder="1" applyAlignment="1">
      <alignment horizontal="center" vertical="center"/>
    </xf>
    <xf numFmtId="0" fontId="7" fillId="0" borderId="1" xfId="5" applyFont="1" applyBorder="1" applyAlignment="1">
      <alignment horizontal="right" vertical="center"/>
    </xf>
    <xf numFmtId="0" fontId="7" fillId="0" borderId="16" xfId="0" applyFont="1" applyBorder="1">
      <alignment vertical="center"/>
    </xf>
    <xf numFmtId="0" fontId="7" fillId="0" borderId="12" xfId="0" applyFont="1" applyBorder="1" applyAlignment="1">
      <alignment horizontal="right" vertical="center"/>
    </xf>
    <xf numFmtId="0" fontId="7" fillId="0" borderId="17" xfId="0" applyFont="1" applyBorder="1" applyAlignment="1">
      <alignment horizontal="centerContinuous" vertical="center"/>
    </xf>
    <xf numFmtId="0" fontId="7" fillId="0" borderId="18" xfId="0" applyFont="1" applyBorder="1" applyAlignment="1">
      <alignment horizontal="centerContinuous" vertical="center"/>
    </xf>
    <xf numFmtId="0" fontId="7" fillId="0" borderId="19" xfId="0" applyFont="1" applyBorder="1" applyAlignment="1">
      <alignment horizontal="centerContinuous" vertical="center"/>
    </xf>
    <xf numFmtId="0" fontId="9" fillId="0" borderId="0" xfId="5" applyFont="1" applyAlignment="1">
      <alignment vertical="center"/>
    </xf>
    <xf numFmtId="0" fontId="7" fillId="0" borderId="9" xfId="0" applyFont="1" applyBorder="1">
      <alignment vertical="center"/>
    </xf>
    <xf numFmtId="0" fontId="7" fillId="0" borderId="3" xfId="0" applyFont="1" applyBorder="1" applyAlignment="1">
      <alignment horizontal="center" vertical="center"/>
    </xf>
    <xf numFmtId="0" fontId="7" fillId="0" borderId="8" xfId="0" applyFont="1" applyBorder="1" applyAlignment="1">
      <alignment horizontal="center" vertical="center" wrapText="1"/>
    </xf>
    <xf numFmtId="41" fontId="7" fillId="0" borderId="5" xfId="0" applyNumberFormat="1" applyFont="1" applyBorder="1">
      <alignment vertical="center"/>
    </xf>
    <xf numFmtId="41" fontId="7" fillId="0" borderId="0" xfId="0" applyNumberFormat="1" applyFont="1">
      <alignment vertical="center"/>
    </xf>
    <xf numFmtId="41" fontId="10" fillId="0" borderId="2" xfId="0" applyNumberFormat="1" applyFont="1" applyBorder="1">
      <alignment vertical="center"/>
    </xf>
    <xf numFmtId="178" fontId="7" fillId="0" borderId="0" xfId="0" applyNumberFormat="1" applyFont="1">
      <alignment vertical="center"/>
    </xf>
    <xf numFmtId="41" fontId="10" fillId="0" borderId="0" xfId="0" applyNumberFormat="1" applyFont="1">
      <alignment vertical="center"/>
    </xf>
    <xf numFmtId="178" fontId="10" fillId="0" borderId="0" xfId="0" applyNumberFormat="1" applyFont="1">
      <alignment vertical="center"/>
    </xf>
    <xf numFmtId="0" fontId="7" fillId="0" borderId="0" xfId="0" applyFont="1" applyAlignment="1">
      <alignment horizontal="center" vertical="center" wrapText="1"/>
    </xf>
    <xf numFmtId="0" fontId="7" fillId="0" borderId="24" xfId="0" applyFont="1" applyBorder="1" applyAlignment="1">
      <alignment horizontal="center" vertical="center" wrapText="1"/>
    </xf>
    <xf numFmtId="41" fontId="7" fillId="0" borderId="8" xfId="0" applyNumberFormat="1" applyFont="1" applyBorder="1" applyAlignment="1">
      <alignment horizontal="right" vertical="center"/>
    </xf>
    <xf numFmtId="41" fontId="7" fillId="0" borderId="9" xfId="0" applyNumberFormat="1" applyFont="1" applyBorder="1" applyAlignment="1">
      <alignment horizontal="right" vertical="center"/>
    </xf>
    <xf numFmtId="41" fontId="10" fillId="0" borderId="3" xfId="0" applyNumberFormat="1" applyFont="1" applyBorder="1" applyAlignment="1">
      <alignment horizontal="right" vertical="center"/>
    </xf>
    <xf numFmtId="41" fontId="10" fillId="0" borderId="9" xfId="0" applyNumberFormat="1" applyFont="1" applyBorder="1" applyAlignment="1">
      <alignment horizontal="right" vertical="center"/>
    </xf>
    <xf numFmtId="0" fontId="7" fillId="0" borderId="0" xfId="5" applyFont="1" applyAlignment="1">
      <alignment vertical="center"/>
    </xf>
    <xf numFmtId="0" fontId="9" fillId="0" borderId="0" xfId="5" applyFont="1" applyAlignment="1">
      <alignment horizontal="center" vertical="center"/>
    </xf>
    <xf numFmtId="0" fontId="7" fillId="0" borderId="0" xfId="5" applyFont="1" applyAlignment="1">
      <alignment horizontal="center" vertical="center"/>
    </xf>
    <xf numFmtId="176" fontId="9" fillId="0" borderId="23" xfId="0" applyNumberFormat="1" applyFont="1" applyBorder="1" applyAlignment="1">
      <alignment horizontal="distributed" vertical="center" justifyLastLine="1"/>
    </xf>
    <xf numFmtId="176" fontId="4" fillId="0" borderId="0" xfId="0" applyNumberFormat="1" applyFont="1" applyAlignment="1">
      <alignment horizontal="center" vertical="center"/>
    </xf>
    <xf numFmtId="176" fontId="7" fillId="0" borderId="2" xfId="0" applyNumberFormat="1" applyFont="1" applyBorder="1" applyAlignment="1">
      <alignment horizontal="center" vertical="center"/>
    </xf>
    <xf numFmtId="176" fontId="7" fillId="0" borderId="4" xfId="0" applyNumberFormat="1" applyFont="1" applyBorder="1" applyAlignment="1">
      <alignment horizontal="distributed" vertical="center" justifyLastLine="1"/>
    </xf>
    <xf numFmtId="176" fontId="7" fillId="0" borderId="2" xfId="0" applyNumberFormat="1" applyFont="1" applyBorder="1" applyAlignment="1">
      <alignment horizontal="distributed" vertical="center" justifyLastLine="1"/>
    </xf>
    <xf numFmtId="184" fontId="7" fillId="0" borderId="0" xfId="2" applyNumberFormat="1" applyFont="1" applyFill="1" applyBorder="1" applyAlignment="1">
      <alignment horizontal="right" vertical="center"/>
    </xf>
    <xf numFmtId="184" fontId="7" fillId="0" borderId="0" xfId="2" applyNumberFormat="1" applyFont="1" applyFill="1" applyAlignment="1">
      <alignment horizontal="right" vertical="center"/>
    </xf>
    <xf numFmtId="176" fontId="10" fillId="0" borderId="0" xfId="0" applyNumberFormat="1" applyFont="1">
      <alignment vertical="center"/>
    </xf>
    <xf numFmtId="176" fontId="10" fillId="0" borderId="2" xfId="0" applyNumberFormat="1" applyFont="1" applyBorder="1" applyAlignment="1">
      <alignment horizontal="distributed" vertical="center" justifyLastLine="1"/>
    </xf>
    <xf numFmtId="184" fontId="45" fillId="0" borderId="5" xfId="2" applyNumberFormat="1" applyFont="1" applyFill="1" applyBorder="1" applyAlignment="1">
      <alignment horizontal="right" vertical="center"/>
    </xf>
    <xf numFmtId="184" fontId="45" fillId="0" borderId="0" xfId="2" applyNumberFormat="1" applyFont="1" applyFill="1" applyBorder="1" applyAlignment="1">
      <alignment horizontal="right" vertical="center"/>
    </xf>
    <xf numFmtId="184" fontId="46" fillId="0" borderId="0" xfId="2" applyNumberFormat="1" applyFont="1" applyFill="1" applyBorder="1" applyAlignment="1">
      <alignment horizontal="right" vertical="center"/>
    </xf>
    <xf numFmtId="184" fontId="11" fillId="0" borderId="5" xfId="2" applyNumberFormat="1" applyFont="1" applyFill="1" applyBorder="1" applyAlignment="1">
      <alignment horizontal="right" vertical="center"/>
    </xf>
    <xf numFmtId="184" fontId="11" fillId="0" borderId="0" xfId="2" applyNumberFormat="1" applyFont="1" applyFill="1" applyBorder="1" applyAlignment="1">
      <alignment horizontal="right" vertical="center"/>
    </xf>
    <xf numFmtId="176" fontId="11" fillId="0" borderId="0" xfId="0" applyNumberFormat="1" applyFont="1">
      <alignment vertical="center"/>
    </xf>
    <xf numFmtId="176" fontId="7" fillId="0" borderId="2" xfId="0" applyNumberFormat="1" applyFont="1" applyBorder="1" applyAlignment="1">
      <alignment horizontal="distributed" vertical="center"/>
    </xf>
    <xf numFmtId="184" fontId="7" fillId="0" borderId="5" xfId="2" applyNumberFormat="1" applyFont="1" applyFill="1" applyBorder="1" applyAlignment="1">
      <alignment horizontal="right" vertical="center"/>
    </xf>
    <xf numFmtId="176" fontId="10" fillId="0" borderId="2" xfId="0" applyNumberFormat="1" applyFont="1" applyBorder="1" applyAlignment="1">
      <alignment horizontal="distributed" vertical="center"/>
    </xf>
    <xf numFmtId="176" fontId="10" fillId="0" borderId="3" xfId="0" applyNumberFormat="1" applyFont="1" applyBorder="1" applyAlignment="1">
      <alignment horizontal="distributed" vertical="center"/>
    </xf>
    <xf numFmtId="184" fontId="45" fillId="0" borderId="8" xfId="2" applyNumberFormat="1" applyFont="1" applyFill="1" applyBorder="1" applyAlignment="1">
      <alignment horizontal="right" vertical="center"/>
    </xf>
    <xf numFmtId="184" fontId="45" fillId="0" borderId="9" xfId="2" applyNumberFormat="1" applyFont="1" applyFill="1" applyBorder="1" applyAlignment="1">
      <alignment horizontal="right" vertical="center"/>
    </xf>
    <xf numFmtId="176" fontId="7" fillId="0" borderId="0" xfId="0" applyNumberFormat="1" applyFont="1" applyAlignment="1">
      <alignment horizontal="left" vertical="center"/>
    </xf>
    <xf numFmtId="176" fontId="9" fillId="0" borderId="0" xfId="0" applyNumberFormat="1" applyFont="1" applyAlignment="1">
      <alignment horizontal="right" vertical="center"/>
    </xf>
    <xf numFmtId="176" fontId="4" fillId="0" borderId="1" xfId="0" applyNumberFormat="1" applyFont="1" applyBorder="1" applyAlignment="1">
      <alignment horizontal="center" vertical="center"/>
    </xf>
    <xf numFmtId="176" fontId="7" fillId="0" borderId="27" xfId="0" applyNumberFormat="1" applyFont="1" applyBorder="1" applyAlignment="1">
      <alignment vertical="center" justifyLastLine="1"/>
    </xf>
    <xf numFmtId="176" fontId="7" fillId="0" borderId="14" xfId="0" applyNumberFormat="1" applyFont="1" applyBorder="1" applyAlignment="1">
      <alignment vertical="center" justifyLastLine="1"/>
    </xf>
    <xf numFmtId="176" fontId="7" fillId="0" borderId="4" xfId="0" applyNumberFormat="1" applyFont="1" applyBorder="1" applyAlignment="1">
      <alignment horizontal="center" vertical="center"/>
    </xf>
    <xf numFmtId="176" fontId="7" fillId="0" borderId="23"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9" fillId="0" borderId="5" xfId="2" applyNumberFormat="1" applyFont="1" applyFill="1" applyBorder="1">
      <alignment vertical="center"/>
    </xf>
    <xf numFmtId="176" fontId="9" fillId="0" borderId="0" xfId="2" applyNumberFormat="1" applyFont="1" applyFill="1" applyBorder="1">
      <alignment vertical="center"/>
    </xf>
    <xf numFmtId="176" fontId="9" fillId="0" borderId="0" xfId="2" applyNumberFormat="1" applyFont="1" applyFill="1">
      <alignment vertical="center"/>
    </xf>
    <xf numFmtId="176" fontId="10" fillId="0" borderId="2" xfId="0" applyNumberFormat="1" applyFont="1" applyBorder="1" applyAlignment="1">
      <alignment horizontal="center" vertical="center"/>
    </xf>
    <xf numFmtId="176" fontId="41" fillId="0" borderId="5" xfId="2" applyNumberFormat="1" applyFont="1" applyFill="1" applyBorder="1">
      <alignment vertical="center"/>
    </xf>
    <xf numFmtId="176" fontId="41" fillId="0" borderId="0" xfId="2" applyNumberFormat="1" applyFont="1" applyFill="1" applyBorder="1">
      <alignment vertical="center"/>
    </xf>
    <xf numFmtId="176" fontId="7" fillId="0" borderId="2" xfId="0" applyNumberFormat="1" applyFont="1" applyBorder="1">
      <alignment vertical="center"/>
    </xf>
    <xf numFmtId="176" fontId="12" fillId="0" borderId="5" xfId="2" applyNumberFormat="1" applyFont="1" applyFill="1" applyBorder="1">
      <alignment vertical="center"/>
    </xf>
    <xf numFmtId="176" fontId="12" fillId="0" borderId="0" xfId="2" applyNumberFormat="1" applyFont="1" applyFill="1" applyBorder="1">
      <alignment vertical="center"/>
    </xf>
    <xf numFmtId="176" fontId="41" fillId="0" borderId="8" xfId="2" applyNumberFormat="1" applyFont="1" applyFill="1" applyBorder="1">
      <alignment vertical="center"/>
    </xf>
    <xf numFmtId="176" fontId="41" fillId="0" borderId="9" xfId="2" applyNumberFormat="1" applyFont="1" applyFill="1" applyBorder="1">
      <alignment vertical="center"/>
    </xf>
    <xf numFmtId="176" fontId="39" fillId="0" borderId="0" xfId="14" applyNumberFormat="1" applyFont="1"/>
    <xf numFmtId="176" fontId="40" fillId="0" borderId="0" xfId="14" applyNumberFormat="1" applyFont="1"/>
    <xf numFmtId="176" fontId="47" fillId="0" borderId="0" xfId="14" applyNumberFormat="1" applyFont="1" applyAlignment="1">
      <alignment horizontal="center"/>
    </xf>
    <xf numFmtId="176" fontId="48" fillId="0" borderId="0" xfId="14" applyNumberFormat="1" applyFont="1" applyAlignment="1">
      <alignment horizontal="center"/>
    </xf>
    <xf numFmtId="176" fontId="47" fillId="0" borderId="1" xfId="14" applyNumberFormat="1" applyFont="1" applyBorder="1" applyAlignment="1">
      <alignment horizontal="center"/>
    </xf>
    <xf numFmtId="176" fontId="49" fillId="0" borderId="16" xfId="14" applyNumberFormat="1" applyFont="1" applyBorder="1"/>
    <xf numFmtId="176" fontId="49" fillId="0" borderId="12" xfId="14" applyNumberFormat="1" applyFont="1" applyBorder="1"/>
    <xf numFmtId="176" fontId="49" fillId="0" borderId="0" xfId="14" applyNumberFormat="1" applyFont="1"/>
    <xf numFmtId="176" fontId="49" fillId="0" borderId="9" xfId="14" applyNumberFormat="1" applyFont="1" applyBorder="1"/>
    <xf numFmtId="176" fontId="49" fillId="0" borderId="3" xfId="14" applyNumberFormat="1" applyFont="1" applyBorder="1"/>
    <xf numFmtId="176" fontId="49" fillId="0" borderId="4" xfId="14" applyNumberFormat="1" applyFont="1" applyBorder="1" applyAlignment="1">
      <alignment horizontal="center" vertical="center" shrinkToFit="1"/>
    </xf>
    <xf numFmtId="183" fontId="49" fillId="0" borderId="5" xfId="2" applyNumberFormat="1" applyFont="1" applyFill="1" applyBorder="1" applyAlignment="1">
      <alignment vertical="center"/>
    </xf>
    <xf numFmtId="183" fontId="49" fillId="0" borderId="0" xfId="2" applyNumberFormat="1" applyFont="1" applyFill="1" applyBorder="1" applyAlignment="1">
      <alignment vertical="center"/>
    </xf>
    <xf numFmtId="183" fontId="49" fillId="0" borderId="0" xfId="2" applyNumberFormat="1" applyFont="1" applyFill="1" applyAlignment="1">
      <alignment horizontal="right" vertical="center"/>
    </xf>
    <xf numFmtId="176" fontId="51" fillId="0" borderId="0" xfId="14" applyNumberFormat="1" applyFont="1"/>
    <xf numFmtId="183" fontId="52" fillId="0" borderId="5" xfId="2" applyNumberFormat="1" applyFont="1" applyFill="1" applyBorder="1" applyAlignment="1">
      <alignment vertical="center"/>
    </xf>
    <xf numFmtId="183" fontId="52" fillId="0" borderId="0" xfId="2" applyNumberFormat="1" applyFont="1" applyFill="1" applyBorder="1" applyAlignment="1">
      <alignment vertical="center"/>
    </xf>
    <xf numFmtId="176" fontId="51" fillId="0" borderId="0" xfId="14" applyNumberFormat="1" applyFont="1" applyAlignment="1">
      <alignment horizontal="center" vertical="center"/>
    </xf>
    <xf numFmtId="176" fontId="51" fillId="0" borderId="2" xfId="14" applyNumberFormat="1" applyFont="1" applyBorder="1" applyAlignment="1">
      <alignment horizontal="center" vertical="center"/>
    </xf>
    <xf numFmtId="183" fontId="51" fillId="0" borderId="5" xfId="2" applyNumberFormat="1" applyFont="1" applyFill="1" applyBorder="1" applyAlignment="1">
      <alignment vertical="center"/>
    </xf>
    <xf numFmtId="183" fontId="51" fillId="0" borderId="0" xfId="2" applyNumberFormat="1" applyFont="1" applyFill="1" applyBorder="1" applyAlignment="1">
      <alignment vertical="center"/>
    </xf>
    <xf numFmtId="176" fontId="49" fillId="0" borderId="2" xfId="14" applyNumberFormat="1" applyFont="1" applyBorder="1" applyAlignment="1">
      <alignment horizontal="center" vertical="center"/>
    </xf>
    <xf numFmtId="183" fontId="53" fillId="0" borderId="5" xfId="2" applyNumberFormat="1" applyFont="1" applyFill="1" applyBorder="1" applyAlignment="1">
      <alignment vertical="center"/>
    </xf>
    <xf numFmtId="183" fontId="49" fillId="0" borderId="0" xfId="2" applyNumberFormat="1" applyFont="1" applyFill="1" applyBorder="1" applyAlignment="1">
      <alignment horizontal="right" vertical="center"/>
    </xf>
    <xf numFmtId="176" fontId="49" fillId="0" borderId="0" xfId="14" applyNumberFormat="1" applyFont="1" applyAlignment="1">
      <alignment horizontal="distributed" vertical="center"/>
    </xf>
    <xf numFmtId="176" fontId="54" fillId="0" borderId="0" xfId="14" applyNumberFormat="1" applyFont="1" applyAlignment="1">
      <alignment horizontal="distributed" vertical="center"/>
    </xf>
    <xf numFmtId="176" fontId="49" fillId="0" borderId="3" xfId="14" applyNumberFormat="1" applyFont="1" applyBorder="1" applyAlignment="1">
      <alignment horizontal="center" vertical="center"/>
    </xf>
    <xf numFmtId="183" fontId="53" fillId="0" borderId="8" xfId="2" applyNumberFormat="1" applyFont="1" applyFill="1" applyBorder="1" applyAlignment="1">
      <alignment vertical="center"/>
    </xf>
    <xf numFmtId="183" fontId="49" fillId="0" borderId="9" xfId="2" applyNumberFormat="1" applyFont="1" applyFill="1" applyBorder="1" applyAlignment="1">
      <alignment vertical="center"/>
    </xf>
    <xf numFmtId="183" fontId="49" fillId="0" borderId="9" xfId="2" applyNumberFormat="1" applyFont="1" applyFill="1" applyBorder="1" applyAlignment="1">
      <alignment horizontal="right" vertical="center"/>
    </xf>
    <xf numFmtId="176" fontId="55" fillId="0" borderId="0" xfId="14" applyNumberFormat="1" applyFont="1"/>
    <xf numFmtId="176" fontId="47" fillId="0" borderId="1" xfId="15" applyNumberFormat="1" applyFont="1" applyBorder="1" applyAlignment="1">
      <alignment horizontal="center" vertical="center"/>
    </xf>
    <xf numFmtId="176" fontId="55" fillId="0" borderId="2" xfId="15" applyNumberFormat="1" applyFont="1" applyBorder="1"/>
    <xf numFmtId="176" fontId="55" fillId="0" borderId="0" xfId="15" applyNumberFormat="1" applyFont="1"/>
    <xf numFmtId="176" fontId="55" fillId="0" borderId="3" xfId="15" applyNumberFormat="1" applyFont="1" applyBorder="1"/>
    <xf numFmtId="176" fontId="55" fillId="0" borderId="4" xfId="15" applyNumberFormat="1" applyFont="1" applyBorder="1" applyAlignment="1">
      <alignment horizontal="center" vertical="center" shrinkToFit="1"/>
    </xf>
    <xf numFmtId="176" fontId="55" fillId="0" borderId="23" xfId="15" applyNumberFormat="1" applyFont="1" applyBorder="1" applyAlignment="1">
      <alignment horizontal="center" vertical="center" shrinkToFit="1"/>
    </xf>
    <xf numFmtId="176" fontId="55" fillId="0" borderId="2" xfId="15" applyNumberFormat="1" applyFont="1" applyBorder="1" applyAlignment="1">
      <alignment horizontal="distributed" vertical="center" justifyLastLine="1"/>
    </xf>
    <xf numFmtId="41" fontId="55" fillId="0" borderId="0" xfId="2" applyNumberFormat="1" applyFont="1" applyFill="1" applyAlignment="1">
      <alignment vertical="center"/>
    </xf>
    <xf numFmtId="41" fontId="55" fillId="0" borderId="0" xfId="2" applyNumberFormat="1" applyFont="1" applyFill="1" applyBorder="1" applyAlignment="1">
      <alignment vertical="center"/>
    </xf>
    <xf numFmtId="176" fontId="56" fillId="0" borderId="0" xfId="15" applyNumberFormat="1" applyFont="1"/>
    <xf numFmtId="176" fontId="55" fillId="0" borderId="2" xfId="15" applyNumberFormat="1" applyFont="1" applyBorder="1" applyAlignment="1">
      <alignment horizontal="distributed" vertical="center"/>
    </xf>
    <xf numFmtId="176" fontId="56" fillId="0" borderId="2" xfId="15" applyNumberFormat="1" applyFont="1" applyBorder="1" applyAlignment="1">
      <alignment horizontal="distributed" vertical="center"/>
    </xf>
    <xf numFmtId="41" fontId="57" fillId="0" borderId="5" xfId="2" applyNumberFormat="1" applyFont="1" applyFill="1" applyBorder="1" applyAlignment="1">
      <alignment vertical="center"/>
    </xf>
    <xf numFmtId="41" fontId="57" fillId="0" borderId="0" xfId="2" applyNumberFormat="1" applyFont="1" applyFill="1" applyBorder="1" applyAlignment="1">
      <alignment vertical="center"/>
    </xf>
    <xf numFmtId="41" fontId="55" fillId="0" borderId="5" xfId="2" applyNumberFormat="1" applyFont="1" applyFill="1" applyBorder="1" applyAlignment="1">
      <alignment vertical="center"/>
    </xf>
    <xf numFmtId="41" fontId="58" fillId="0" borderId="5" xfId="2" applyNumberFormat="1" applyFont="1" applyFill="1" applyBorder="1" applyAlignment="1">
      <alignment vertical="center"/>
    </xf>
    <xf numFmtId="41" fontId="58" fillId="0" borderId="0" xfId="2" applyNumberFormat="1" applyFont="1" applyFill="1" applyBorder="1" applyAlignment="1">
      <alignment vertical="center"/>
    </xf>
    <xf numFmtId="176" fontId="55" fillId="0" borderId="3" xfId="15" applyNumberFormat="1" applyFont="1" applyBorder="1" applyAlignment="1">
      <alignment horizontal="distributed" vertical="center" justifyLastLine="1"/>
    </xf>
    <xf numFmtId="41" fontId="58" fillId="0" borderId="8" xfId="2" applyNumberFormat="1" applyFont="1" applyFill="1" applyBorder="1" applyAlignment="1">
      <alignment vertical="center"/>
    </xf>
    <xf numFmtId="41" fontId="55" fillId="0" borderId="9" xfId="2" applyNumberFormat="1" applyFont="1" applyFill="1" applyBorder="1" applyAlignment="1">
      <alignment vertical="center"/>
    </xf>
    <xf numFmtId="41" fontId="55" fillId="0" borderId="9" xfId="2" applyNumberFormat="1" applyFont="1" applyFill="1" applyBorder="1" applyAlignment="1">
      <alignment horizontal="right" vertical="center"/>
    </xf>
    <xf numFmtId="41" fontId="58" fillId="0" borderId="9" xfId="2" applyNumberFormat="1" applyFont="1" applyFill="1" applyBorder="1" applyAlignment="1">
      <alignment vertical="center"/>
    </xf>
    <xf numFmtId="176" fontId="4" fillId="0" borderId="0" xfId="16" applyNumberFormat="1" applyFont="1"/>
    <xf numFmtId="176" fontId="3" fillId="0" borderId="0" xfId="16" applyNumberFormat="1" applyFont="1"/>
    <xf numFmtId="176" fontId="9" fillId="0" borderId="16" xfId="16" applyNumberFormat="1" applyFont="1" applyBorder="1"/>
    <xf numFmtId="176" fontId="9" fillId="0" borderId="12" xfId="16" applyNumberFormat="1" applyFont="1" applyBorder="1"/>
    <xf numFmtId="176" fontId="9" fillId="0" borderId="0" xfId="16" applyNumberFormat="1" applyFont="1"/>
    <xf numFmtId="176" fontId="9" fillId="0" borderId="2" xfId="16" applyNumberFormat="1" applyFont="1" applyBorder="1"/>
    <xf numFmtId="176" fontId="9" fillId="0" borderId="23" xfId="16" applyNumberFormat="1" applyFont="1" applyBorder="1" applyAlignment="1">
      <alignment horizontal="distributed" vertical="center" justifyLastLine="1"/>
    </xf>
    <xf numFmtId="176" fontId="9" fillId="0" borderId="9" xfId="16" applyNumberFormat="1" applyFont="1" applyBorder="1"/>
    <xf numFmtId="176" fontId="9" fillId="0" borderId="3" xfId="16" applyNumberFormat="1" applyFont="1" applyBorder="1"/>
    <xf numFmtId="41" fontId="9" fillId="0" borderId="10" xfId="2" applyNumberFormat="1" applyFont="1" applyFill="1" applyBorder="1" applyAlignment="1">
      <alignment vertical="center"/>
    </xf>
    <xf numFmtId="41" fontId="9" fillId="0" borderId="7" xfId="2" applyNumberFormat="1" applyFont="1" applyFill="1" applyBorder="1" applyAlignment="1">
      <alignment vertical="center"/>
    </xf>
    <xf numFmtId="176" fontId="18" fillId="0" borderId="0" xfId="16" applyNumberFormat="1" applyFont="1"/>
    <xf numFmtId="41" fontId="9" fillId="0" borderId="5" xfId="2" applyNumberFormat="1" applyFont="1" applyFill="1" applyBorder="1" applyAlignment="1">
      <alignment vertical="center"/>
    </xf>
    <xf numFmtId="41" fontId="9" fillId="0" borderId="0" xfId="2" applyNumberFormat="1" applyFont="1" applyFill="1" applyBorder="1" applyAlignment="1">
      <alignment vertical="center"/>
    </xf>
    <xf numFmtId="41" fontId="18" fillId="0" borderId="5" xfId="2" applyNumberFormat="1" applyFont="1" applyFill="1" applyBorder="1" applyAlignment="1">
      <alignment vertical="center"/>
    </xf>
    <xf numFmtId="41" fontId="41" fillId="0" borderId="0" xfId="2" applyNumberFormat="1" applyFont="1" applyFill="1" applyBorder="1" applyAlignment="1">
      <alignment vertical="center"/>
    </xf>
    <xf numFmtId="41" fontId="42" fillId="0" borderId="5" xfId="2" applyNumberFormat="1" applyFont="1" applyFill="1" applyBorder="1" applyAlignment="1">
      <alignment vertical="center"/>
    </xf>
    <xf numFmtId="41" fontId="42" fillId="0" borderId="0" xfId="2" applyNumberFormat="1" applyFont="1" applyFill="1" applyBorder="1" applyAlignment="1">
      <alignment vertical="center"/>
    </xf>
    <xf numFmtId="176" fontId="9" fillId="0" borderId="2" xfId="16" applyNumberFormat="1" applyFont="1" applyBorder="1" applyAlignment="1">
      <alignment horizontal="distributed" vertical="center"/>
    </xf>
    <xf numFmtId="41" fontId="9" fillId="0" borderId="0" xfId="2" applyNumberFormat="1" applyFont="1" applyFill="1" applyBorder="1" applyAlignment="1">
      <alignment horizontal="right" vertical="center"/>
    </xf>
    <xf numFmtId="176" fontId="9" fillId="0" borderId="0" xfId="16" applyNumberFormat="1" applyFont="1" applyAlignment="1">
      <alignment horizontal="distributed" vertical="center"/>
    </xf>
    <xf numFmtId="176" fontId="9" fillId="0" borderId="9" xfId="16" applyNumberFormat="1" applyFont="1" applyBorder="1" applyAlignment="1">
      <alignment horizontal="distributed" vertical="center"/>
    </xf>
    <xf numFmtId="176" fontId="9" fillId="0" borderId="3" xfId="16" applyNumberFormat="1" applyFont="1" applyBorder="1" applyAlignment="1">
      <alignment horizontal="distributed" vertical="center"/>
    </xf>
    <xf numFmtId="41" fontId="9" fillId="0" borderId="8" xfId="2" applyNumberFormat="1" applyFont="1" applyFill="1" applyBorder="1" applyAlignment="1">
      <alignment vertical="center"/>
    </xf>
    <xf numFmtId="41" fontId="42" fillId="0" borderId="9" xfId="2" applyNumberFormat="1" applyFont="1" applyFill="1" applyBorder="1" applyAlignment="1">
      <alignment vertical="center"/>
    </xf>
    <xf numFmtId="41" fontId="9" fillId="0" borderId="9" xfId="2" applyNumberFormat="1" applyFont="1" applyFill="1" applyBorder="1" applyAlignment="1">
      <alignment vertical="center"/>
    </xf>
    <xf numFmtId="41" fontId="9" fillId="0" borderId="9" xfId="2" applyNumberFormat="1" applyFont="1" applyFill="1" applyBorder="1" applyAlignment="1">
      <alignment horizontal="right" vertical="center"/>
    </xf>
    <xf numFmtId="176" fontId="9" fillId="0" borderId="0" xfId="16" applyNumberFormat="1" applyFont="1" applyAlignment="1">
      <alignment vertical="center"/>
    </xf>
    <xf numFmtId="0" fontId="38" fillId="0" borderId="0" xfId="1" applyAlignment="1" applyProtection="1">
      <alignment vertical="center"/>
    </xf>
    <xf numFmtId="0" fontId="4" fillId="0" borderId="0" xfId="17" applyFont="1"/>
    <xf numFmtId="0" fontId="3" fillId="0" borderId="0" xfId="17" applyFont="1"/>
    <xf numFmtId="0" fontId="5" fillId="0" borderId="0" xfId="17" applyFont="1" applyAlignment="1">
      <alignment horizontal="center"/>
    </xf>
    <xf numFmtId="0" fontId="9" fillId="0" borderId="0" xfId="17" applyFont="1" applyAlignment="1">
      <alignment horizontal="right"/>
    </xf>
    <xf numFmtId="0" fontId="4" fillId="0" borderId="28" xfId="17" applyFont="1" applyBorder="1"/>
    <xf numFmtId="0" fontId="4" fillId="0" borderId="11" xfId="17" applyFont="1" applyBorder="1" applyAlignment="1">
      <alignment horizontal="distributed" vertical="center"/>
    </xf>
    <xf numFmtId="38" fontId="4" fillId="0" borderId="5" xfId="2" applyFont="1" applyBorder="1" applyAlignment="1">
      <alignment vertical="center"/>
    </xf>
    <xf numFmtId="38" fontId="4" fillId="0" borderId="0" xfId="2" applyFont="1" applyBorder="1" applyAlignment="1">
      <alignment vertical="center"/>
    </xf>
    <xf numFmtId="0" fontId="4" fillId="0" borderId="2" xfId="17" applyFont="1" applyBorder="1" applyAlignment="1">
      <alignment horizontal="distributed" vertical="center"/>
    </xf>
    <xf numFmtId="0" fontId="3" fillId="0" borderId="3" xfId="17" applyFont="1" applyBorder="1" applyAlignment="1">
      <alignment horizontal="distributed" vertical="center"/>
    </xf>
    <xf numFmtId="38" fontId="59" fillId="0" borderId="8" xfId="2" applyFont="1" applyFill="1" applyBorder="1" applyAlignment="1">
      <alignment vertical="center"/>
    </xf>
    <xf numFmtId="38" fontId="3" fillId="0" borderId="9" xfId="2" applyFont="1" applyFill="1" applyBorder="1" applyAlignment="1">
      <alignment vertical="center"/>
    </xf>
    <xf numFmtId="0" fontId="7" fillId="0" borderId="0" xfId="17" applyFont="1"/>
    <xf numFmtId="0" fontId="4" fillId="0" borderId="0" xfId="18" applyFont="1" applyAlignment="1">
      <alignment vertical="center"/>
    </xf>
    <xf numFmtId="0" fontId="3" fillId="0" borderId="0" xfId="18" applyFont="1" applyAlignment="1">
      <alignment vertical="center"/>
    </xf>
    <xf numFmtId="0" fontId="5" fillId="0" borderId="0" xfId="18" applyFont="1" applyAlignment="1">
      <alignment horizontal="center" vertical="center"/>
    </xf>
    <xf numFmtId="0" fontId="5" fillId="0" borderId="12" xfId="18" applyFont="1" applyBorder="1" applyAlignment="1">
      <alignment horizontal="center" vertical="center"/>
    </xf>
    <xf numFmtId="0" fontId="4" fillId="0" borderId="2" xfId="18" applyFont="1" applyBorder="1" applyAlignment="1">
      <alignment vertical="center"/>
    </xf>
    <xf numFmtId="0" fontId="4" fillId="0" borderId="3" xfId="18" applyFont="1" applyBorder="1" applyAlignment="1">
      <alignment vertical="center"/>
    </xf>
    <xf numFmtId="0" fontId="4" fillId="0" borderId="4" xfId="18" applyFont="1" applyBorder="1" applyAlignment="1">
      <alignment horizontal="distributed" vertical="center" justifyLastLine="1"/>
    </xf>
    <xf numFmtId="0" fontId="4" fillId="0" borderId="23" xfId="18" applyFont="1" applyBorder="1" applyAlignment="1">
      <alignment horizontal="distributed" vertical="center" justifyLastLine="1"/>
    </xf>
    <xf numFmtId="0" fontId="4" fillId="0" borderId="11" xfId="18" applyFont="1" applyBorder="1" applyAlignment="1">
      <alignment horizontal="distributed" vertical="center"/>
    </xf>
    <xf numFmtId="0" fontId="4" fillId="0" borderId="2" xfId="18" applyFont="1" applyBorder="1" applyAlignment="1">
      <alignment horizontal="distributed" vertical="center"/>
    </xf>
    <xf numFmtId="0" fontId="3" fillId="0" borderId="3" xfId="18" applyFont="1" applyBorder="1" applyAlignment="1">
      <alignment horizontal="distributed" vertical="center"/>
    </xf>
    <xf numFmtId="38" fontId="60" fillId="0" borderId="8" xfId="2" applyFont="1" applyFill="1" applyBorder="1" applyAlignment="1">
      <alignment vertical="center"/>
    </xf>
    <xf numFmtId="38" fontId="60" fillId="0" borderId="9" xfId="2" applyFont="1" applyFill="1" applyBorder="1" applyAlignment="1">
      <alignment vertical="center"/>
    </xf>
    <xf numFmtId="176" fontId="4" fillId="0" borderId="0" xfId="20" applyNumberFormat="1" applyFont="1" applyAlignment="1">
      <alignment vertical="center"/>
    </xf>
    <xf numFmtId="38" fontId="4" fillId="0" borderId="0" xfId="2" applyFont="1" applyFill="1" applyBorder="1" applyAlignment="1">
      <alignment vertical="center"/>
    </xf>
    <xf numFmtId="0" fontId="7" fillId="0" borderId="0" xfId="18" applyFont="1" applyAlignment="1">
      <alignment vertical="center"/>
    </xf>
    <xf numFmtId="0" fontId="4" fillId="0" borderId="0" xfId="19" applyFont="1"/>
    <xf numFmtId="0" fontId="3" fillId="0" borderId="0" xfId="19" applyFont="1"/>
    <xf numFmtId="0" fontId="5" fillId="0" borderId="0" xfId="19" applyFont="1" applyAlignment="1">
      <alignment horizontal="center"/>
    </xf>
    <xf numFmtId="0" fontId="13" fillId="0" borderId="0" xfId="19" applyFont="1" applyAlignment="1">
      <alignment horizontal="center"/>
    </xf>
    <xf numFmtId="0" fontId="4" fillId="0" borderId="1" xfId="19" applyFont="1" applyBorder="1"/>
    <xf numFmtId="0" fontId="4" fillId="0" borderId="11" xfId="19" applyFont="1" applyBorder="1" applyAlignment="1">
      <alignment horizontal="distributed" vertical="center"/>
    </xf>
    <xf numFmtId="0" fontId="4" fillId="0" borderId="2" xfId="19" applyFont="1" applyBorder="1" applyAlignment="1">
      <alignment horizontal="distributed" vertical="center"/>
    </xf>
    <xf numFmtId="0" fontId="3" fillId="0" borderId="3" xfId="19" applyFont="1" applyBorder="1" applyAlignment="1">
      <alignment horizontal="distributed" vertical="center"/>
    </xf>
    <xf numFmtId="38" fontId="3" fillId="0" borderId="8" xfId="2" applyFont="1" applyFill="1" applyBorder="1" applyAlignment="1">
      <alignment vertical="center"/>
    </xf>
    <xf numFmtId="0" fontId="7" fillId="0" borderId="0" xfId="19" applyFont="1" applyAlignment="1">
      <alignment vertical="center"/>
    </xf>
    <xf numFmtId="176" fontId="4" fillId="0" borderId="0" xfId="10" applyNumberFormat="1" applyFont="1"/>
    <xf numFmtId="176" fontId="3" fillId="0" borderId="0" xfId="10" applyNumberFormat="1" applyFont="1"/>
    <xf numFmtId="176" fontId="9" fillId="0" borderId="0" xfId="10" applyNumberFormat="1" applyFont="1"/>
    <xf numFmtId="176" fontId="8" fillId="0" borderId="1" xfId="10" applyNumberFormat="1" applyFont="1" applyBorder="1"/>
    <xf numFmtId="176" fontId="7" fillId="0" borderId="0" xfId="10" applyNumberFormat="1" applyFont="1" applyAlignment="1">
      <alignment horizontal="center"/>
    </xf>
    <xf numFmtId="176" fontId="7" fillId="0" borderId="24" xfId="10" applyNumberFormat="1" applyFont="1" applyBorder="1" applyAlignment="1">
      <alignment horizontal="center"/>
    </xf>
    <xf numFmtId="176" fontId="7" fillId="0" borderId="3" xfId="10" applyNumberFormat="1" applyFont="1" applyBorder="1" applyAlignment="1">
      <alignment horizontal="center"/>
    </xf>
    <xf numFmtId="176" fontId="7" fillId="0" borderId="4" xfId="10" applyNumberFormat="1" applyFont="1" applyBorder="1" applyAlignment="1">
      <alignment horizontal="center" vertical="center" shrinkToFit="1"/>
    </xf>
    <xf numFmtId="176" fontId="7" fillId="0" borderId="4" xfId="10" applyNumberFormat="1" applyFont="1" applyBorder="1" applyAlignment="1">
      <alignment horizontal="center" vertical="center"/>
    </xf>
    <xf numFmtId="176" fontId="7" fillId="0" borderId="0" xfId="10" applyNumberFormat="1" applyFont="1" applyAlignment="1">
      <alignment horizontal="center" vertical="center"/>
    </xf>
    <xf numFmtId="176" fontId="7" fillId="0" borderId="2" xfId="10" applyNumberFormat="1" applyFont="1" applyBorder="1" applyAlignment="1">
      <alignment horizontal="distributed" vertical="center"/>
    </xf>
    <xf numFmtId="41" fontId="7" fillId="0" borderId="0" xfId="10" applyNumberFormat="1" applyFont="1" applyAlignment="1">
      <alignment horizontal="right" vertical="center"/>
    </xf>
    <xf numFmtId="41" fontId="7" fillId="0" borderId="0" xfId="10" applyNumberFormat="1" applyFont="1" applyAlignment="1">
      <alignment vertical="center"/>
    </xf>
    <xf numFmtId="176" fontId="18" fillId="0" borderId="0" xfId="10" applyNumberFormat="1" applyFont="1"/>
    <xf numFmtId="176" fontId="10" fillId="0" borderId="2" xfId="10" applyNumberFormat="1" applyFont="1" applyBorder="1" applyAlignment="1">
      <alignment horizontal="distributed" vertical="center"/>
    </xf>
    <xf numFmtId="41" fontId="45" fillId="0" borderId="5" xfId="10" applyNumberFormat="1" applyFont="1" applyBorder="1" applyAlignment="1">
      <alignment horizontal="right" vertical="center"/>
    </xf>
    <xf numFmtId="41" fontId="45" fillId="0" borderId="0" xfId="10" applyNumberFormat="1" applyFont="1" applyAlignment="1">
      <alignment vertical="center"/>
    </xf>
    <xf numFmtId="176" fontId="7" fillId="0" borderId="2" xfId="10" applyNumberFormat="1" applyFont="1" applyBorder="1"/>
    <xf numFmtId="41" fontId="7" fillId="0" borderId="5" xfId="10" applyNumberFormat="1" applyFont="1" applyBorder="1" applyAlignment="1">
      <alignment horizontal="right" vertical="center"/>
    </xf>
    <xf numFmtId="41" fontId="46" fillId="0" borderId="0" xfId="10" applyNumberFormat="1" applyFont="1" applyAlignment="1">
      <alignment horizontal="right" vertical="center"/>
    </xf>
    <xf numFmtId="176" fontId="7" fillId="0" borderId="3" xfId="10" applyNumberFormat="1" applyFont="1" applyBorder="1" applyAlignment="1">
      <alignment horizontal="distributed" vertical="center"/>
    </xf>
    <xf numFmtId="41" fontId="46" fillId="0" borderId="8" xfId="10" applyNumberFormat="1" applyFont="1" applyBorder="1" applyAlignment="1">
      <alignment horizontal="right" vertical="center"/>
    </xf>
    <xf numFmtId="41" fontId="7" fillId="0" borderId="9" xfId="10" applyNumberFormat="1" applyFont="1" applyBorder="1" applyAlignment="1">
      <alignment horizontal="right" vertical="center"/>
    </xf>
    <xf numFmtId="41" fontId="46" fillId="0" borderId="9" xfId="10" applyNumberFormat="1" applyFont="1" applyBorder="1" applyAlignment="1">
      <alignment horizontal="right" vertical="center"/>
    </xf>
    <xf numFmtId="176" fontId="7" fillId="0" borderId="0" xfId="10" applyNumberFormat="1" applyFont="1" applyAlignment="1">
      <alignment vertical="center"/>
    </xf>
    <xf numFmtId="176" fontId="7" fillId="0" borderId="0" xfId="10" applyNumberFormat="1" applyFont="1"/>
    <xf numFmtId="176" fontId="4" fillId="0" borderId="0" xfId="11" applyNumberFormat="1" applyFont="1" applyAlignment="1">
      <alignment vertical="center"/>
    </xf>
    <xf numFmtId="176" fontId="3" fillId="0" borderId="0" xfId="11" applyNumberFormat="1" applyFont="1" applyAlignment="1">
      <alignment vertical="center"/>
    </xf>
    <xf numFmtId="176" fontId="8" fillId="0" borderId="0" xfId="11" applyNumberFormat="1" applyFont="1" applyAlignment="1">
      <alignment vertical="center"/>
    </xf>
    <xf numFmtId="176" fontId="9" fillId="0" borderId="0" xfId="11" applyNumberFormat="1" applyFont="1" applyAlignment="1">
      <alignment vertical="center"/>
    </xf>
    <xf numFmtId="176" fontId="9" fillId="0" borderId="4" xfId="11" applyNumberFormat="1" applyFont="1" applyBorder="1" applyAlignment="1">
      <alignment horizontal="distributed" vertical="center"/>
    </xf>
    <xf numFmtId="176" fontId="9" fillId="0" borderId="3" xfId="11" applyNumberFormat="1" applyFont="1" applyBorder="1" applyAlignment="1">
      <alignment horizontal="distributed" vertical="center"/>
    </xf>
    <xf numFmtId="176" fontId="9" fillId="0" borderId="9" xfId="11" applyNumberFormat="1" applyFont="1" applyBorder="1" applyAlignment="1">
      <alignment horizontal="distributed" vertical="center"/>
    </xf>
    <xf numFmtId="41" fontId="9" fillId="0" borderId="11" xfId="2" applyNumberFormat="1" applyFont="1" applyFill="1" applyBorder="1" applyAlignment="1">
      <alignment vertical="center"/>
    </xf>
    <xf numFmtId="176" fontId="9" fillId="0" borderId="2" xfId="11" applyNumberFormat="1" applyFont="1" applyBorder="1" applyAlignment="1">
      <alignment horizontal="distributed" vertical="center" justifyLastLine="1"/>
    </xf>
    <xf numFmtId="41" fontId="9" fillId="0" borderId="2" xfId="2" applyNumberFormat="1" applyFont="1" applyFill="1" applyBorder="1" applyAlignment="1">
      <alignment vertical="center"/>
    </xf>
    <xf numFmtId="176" fontId="9" fillId="0" borderId="2" xfId="11" applyNumberFormat="1" applyFont="1" applyBorder="1" applyAlignment="1">
      <alignment horizontal="distributed" vertical="center"/>
    </xf>
    <xf numFmtId="41" fontId="9" fillId="0" borderId="0" xfId="11" applyNumberFormat="1" applyFont="1" applyAlignment="1">
      <alignment vertical="center"/>
    </xf>
    <xf numFmtId="41" fontId="41" fillId="0" borderId="2" xfId="2" applyNumberFormat="1" applyFont="1" applyFill="1" applyBorder="1" applyAlignment="1">
      <alignment vertical="center"/>
    </xf>
    <xf numFmtId="176" fontId="18" fillId="0" borderId="0" xfId="11" applyNumberFormat="1" applyFont="1" applyAlignment="1">
      <alignment vertical="center"/>
    </xf>
    <xf numFmtId="176" fontId="18" fillId="0" borderId="2" xfId="11" applyNumberFormat="1" applyFont="1" applyBorder="1" applyAlignment="1">
      <alignment vertical="center"/>
    </xf>
    <xf numFmtId="41" fontId="18" fillId="0" borderId="0" xfId="2" applyNumberFormat="1" applyFont="1" applyFill="1" applyBorder="1" applyAlignment="1">
      <alignment vertical="center"/>
    </xf>
    <xf numFmtId="41" fontId="18" fillId="0" borderId="2" xfId="2" applyNumberFormat="1" applyFont="1" applyFill="1" applyBorder="1" applyAlignment="1">
      <alignment vertical="center"/>
    </xf>
    <xf numFmtId="41" fontId="9" fillId="0" borderId="0" xfId="10" applyNumberFormat="1" applyFont="1" applyAlignment="1">
      <alignment horizontal="right" vertical="center"/>
    </xf>
    <xf numFmtId="176" fontId="9" fillId="0" borderId="2" xfId="11" applyNumberFormat="1" applyFont="1" applyBorder="1" applyAlignment="1">
      <alignment vertical="center"/>
    </xf>
    <xf numFmtId="41" fontId="9" fillId="0" borderId="2" xfId="2" applyNumberFormat="1" applyFont="1" applyFill="1" applyBorder="1" applyAlignment="1">
      <alignment horizontal="right" vertical="center"/>
    </xf>
    <xf numFmtId="176" fontId="9" fillId="0" borderId="2" xfId="11" applyNumberFormat="1" applyFont="1" applyBorder="1" applyAlignment="1">
      <alignment horizontal="center" vertical="center" shrinkToFit="1"/>
    </xf>
    <xf numFmtId="176" fontId="9" fillId="0" borderId="0" xfId="11" applyNumberFormat="1" applyFont="1" applyAlignment="1">
      <alignment horizontal="center" vertical="center" textRotation="255"/>
    </xf>
    <xf numFmtId="41" fontId="42" fillId="0" borderId="2" xfId="2" applyNumberFormat="1" applyFont="1" applyFill="1" applyBorder="1" applyAlignment="1">
      <alignment vertical="center"/>
    </xf>
    <xf numFmtId="176" fontId="9" fillId="0" borderId="2" xfId="11" applyNumberFormat="1" applyFont="1" applyBorder="1" applyAlignment="1">
      <alignment horizontal="distributed" vertical="center" shrinkToFit="1"/>
    </xf>
    <xf numFmtId="176" fontId="9" fillId="0" borderId="9" xfId="11" applyNumberFormat="1" applyFont="1" applyBorder="1" applyAlignment="1">
      <alignment vertical="center"/>
    </xf>
    <xf numFmtId="176" fontId="9" fillId="0" borderId="3" xfId="11" applyNumberFormat="1" applyFont="1" applyBorder="1" applyAlignment="1">
      <alignment vertical="center"/>
    </xf>
    <xf numFmtId="176" fontId="9" fillId="0" borderId="3" xfId="11" applyNumberFormat="1" applyFont="1" applyBorder="1" applyAlignment="1">
      <alignment horizontal="center" vertical="center" shrinkToFit="1"/>
    </xf>
    <xf numFmtId="176" fontId="4" fillId="0" borderId="0" xfId="9" applyNumberFormat="1" applyFont="1"/>
    <xf numFmtId="176" fontId="3" fillId="0" borderId="0" xfId="9" applyNumberFormat="1" applyFont="1"/>
    <xf numFmtId="176" fontId="4" fillId="0" borderId="1" xfId="9" applyNumberFormat="1" applyFont="1" applyBorder="1"/>
    <xf numFmtId="176" fontId="4" fillId="0" borderId="28" xfId="9" applyNumberFormat="1" applyFont="1" applyBorder="1"/>
    <xf numFmtId="176" fontId="4" fillId="0" borderId="27" xfId="9" applyNumberFormat="1" applyFont="1" applyBorder="1" applyAlignment="1">
      <alignment horizontal="distributed" vertical="center" indent="1"/>
    </xf>
    <xf numFmtId="176" fontId="7" fillId="0" borderId="30" xfId="9" applyNumberFormat="1" applyFont="1" applyBorder="1" applyAlignment="1">
      <alignment horizontal="distributed" vertical="center" wrapText="1" indent="1"/>
    </xf>
    <xf numFmtId="176" fontId="7" fillId="0" borderId="14" xfId="9" applyNumberFormat="1" applyFont="1" applyBorder="1" applyAlignment="1">
      <alignment horizontal="distributed" vertical="center" wrapText="1" indent="1"/>
    </xf>
    <xf numFmtId="176" fontId="4" fillId="0" borderId="2" xfId="9" applyNumberFormat="1" applyFont="1" applyBorder="1" applyAlignment="1">
      <alignment horizontal="distributed" vertical="center" justifyLastLine="1"/>
    </xf>
    <xf numFmtId="41" fontId="4" fillId="0" borderId="5" xfId="9" applyNumberFormat="1" applyFont="1" applyBorder="1" applyAlignment="1">
      <alignment horizontal="right" vertical="center"/>
    </xf>
    <xf numFmtId="41" fontId="4" fillId="0" borderId="0" xfId="9" applyNumberFormat="1" applyFont="1" applyAlignment="1">
      <alignment horizontal="right" vertical="center"/>
    </xf>
    <xf numFmtId="176" fontId="4" fillId="0" borderId="2" xfId="9" applyNumberFormat="1" applyFont="1" applyBorder="1" applyAlignment="1">
      <alignment horizontal="distributed" vertical="center"/>
    </xf>
    <xf numFmtId="176" fontId="3" fillId="0" borderId="3" xfId="9" applyNumberFormat="1" applyFont="1" applyBorder="1" applyAlignment="1">
      <alignment horizontal="distributed" vertical="center"/>
    </xf>
    <xf numFmtId="41" fontId="3" fillId="0" borderId="8" xfId="9" applyNumberFormat="1" applyFont="1" applyBorder="1" applyAlignment="1">
      <alignment horizontal="right" vertical="center"/>
    </xf>
    <xf numFmtId="41" fontId="3" fillId="0" borderId="9" xfId="9" applyNumberFormat="1" applyFont="1" applyBorder="1" applyAlignment="1">
      <alignment horizontal="right" vertical="center"/>
    </xf>
    <xf numFmtId="176" fontId="7" fillId="0" borderId="0" xfId="9" applyNumberFormat="1" applyFont="1"/>
    <xf numFmtId="176" fontId="5" fillId="0" borderId="0" xfId="11" applyNumberFormat="1" applyFont="1" applyAlignment="1">
      <alignment vertical="center"/>
    </xf>
    <xf numFmtId="0" fontId="9" fillId="0" borderId="0" xfId="0" applyFont="1" applyAlignment="1"/>
    <xf numFmtId="0" fontId="9" fillId="0" borderId="0" xfId="0" applyFont="1" applyAlignment="1">
      <alignment horizontal="center"/>
    </xf>
    <xf numFmtId="0" fontId="9" fillId="0" borderId="15" xfId="0" applyFont="1" applyBorder="1" applyAlignment="1">
      <alignment horizontal="center"/>
    </xf>
    <xf numFmtId="0" fontId="18" fillId="0" borderId="15" xfId="0" applyFont="1" applyBorder="1" applyAlignment="1">
      <alignment horizontal="center"/>
    </xf>
    <xf numFmtId="0" fontId="9" fillId="0" borderId="2" xfId="0" applyFont="1" applyBorder="1" applyAlignment="1">
      <alignment horizontal="distributed"/>
    </xf>
    <xf numFmtId="41" fontId="9" fillId="0" borderId="13" xfId="0" applyNumberFormat="1" applyFont="1" applyBorder="1" applyAlignment="1"/>
    <xf numFmtId="41" fontId="18" fillId="0" borderId="13" xfId="0" applyNumberFormat="1" applyFont="1" applyBorder="1" applyAlignment="1"/>
    <xf numFmtId="41" fontId="9" fillId="0" borderId="10" xfId="0" applyNumberFormat="1" applyFont="1" applyBorder="1" applyAlignment="1"/>
    <xf numFmtId="41" fontId="18" fillId="0" borderId="10" xfId="0" applyNumberFormat="1" applyFont="1" applyBorder="1" applyAlignment="1"/>
    <xf numFmtId="41" fontId="9" fillId="0" borderId="29" xfId="0" applyNumberFormat="1" applyFont="1" applyBorder="1" applyAlignment="1"/>
    <xf numFmtId="0" fontId="9" fillId="0" borderId="29" xfId="0" applyFont="1" applyBorder="1" applyAlignment="1"/>
    <xf numFmtId="0" fontId="18" fillId="0" borderId="0" xfId="0" applyFont="1" applyAlignment="1"/>
    <xf numFmtId="41" fontId="9" fillId="0" borderId="5" xfId="0" applyNumberFormat="1" applyFont="1" applyBorder="1" applyAlignment="1"/>
    <xf numFmtId="41" fontId="18" fillId="0" borderId="5" xfId="0" applyNumberFormat="1" applyFont="1" applyBorder="1" applyAlignment="1"/>
    <xf numFmtId="41" fontId="18" fillId="0" borderId="29" xfId="0" applyNumberFormat="1" applyFont="1" applyBorder="1" applyAlignment="1"/>
    <xf numFmtId="0" fontId="9" fillId="0" borderId="3" xfId="0" applyFont="1" applyBorder="1" applyAlignment="1">
      <alignment horizontal="distributed"/>
    </xf>
    <xf numFmtId="41" fontId="9" fillId="0" borderId="15" xfId="0" applyNumberFormat="1" applyFont="1" applyBorder="1" applyAlignment="1"/>
    <xf numFmtId="41" fontId="18" fillId="0" borderId="15" xfId="0" applyNumberFormat="1" applyFont="1" applyBorder="1" applyAlignment="1"/>
    <xf numFmtId="41" fontId="9" fillId="0" borderId="8" xfId="0" applyNumberFormat="1" applyFont="1" applyBorder="1" applyAlignment="1"/>
    <xf numFmtId="41" fontId="18" fillId="0" borderId="8" xfId="0" applyNumberFormat="1" applyFont="1" applyBorder="1" applyAlignment="1"/>
    <xf numFmtId="0" fontId="9" fillId="0" borderId="0" xfId="0" applyFont="1" applyAlignment="1">
      <alignment horizontal="left"/>
    </xf>
    <xf numFmtId="0" fontId="13" fillId="0" borderId="0" xfId="0" applyFont="1" applyAlignment="1">
      <alignment horizontal="left"/>
    </xf>
    <xf numFmtId="0" fontId="13" fillId="0" borderId="0" xfId="0" applyFont="1" applyAlignment="1"/>
    <xf numFmtId="0" fontId="4" fillId="0" borderId="0" xfId="12" applyFont="1"/>
    <xf numFmtId="0" fontId="3" fillId="0" borderId="0" xfId="12" applyFont="1"/>
    <xf numFmtId="0" fontId="9" fillId="0" borderId="0" xfId="12" applyFont="1"/>
    <xf numFmtId="0" fontId="4" fillId="0" borderId="0" xfId="12" applyFont="1" applyAlignment="1">
      <alignment horizontal="right"/>
    </xf>
    <xf numFmtId="0" fontId="4" fillId="0" borderId="1" xfId="12" applyFont="1" applyBorder="1"/>
    <xf numFmtId="0" fontId="4" fillId="0" borderId="1" xfId="12" applyFont="1" applyBorder="1" applyAlignment="1">
      <alignment horizontal="right"/>
    </xf>
    <xf numFmtId="0" fontId="4" fillId="0" borderId="3" xfId="12" applyFont="1" applyBorder="1"/>
    <xf numFmtId="0" fontId="4" fillId="0" borderId="4" xfId="12" applyFont="1" applyBorder="1" applyAlignment="1">
      <alignment horizontal="center" vertical="center"/>
    </xf>
    <xf numFmtId="0" fontId="4" fillId="0" borderId="23" xfId="12" applyFont="1" applyBorder="1" applyAlignment="1">
      <alignment horizontal="center" vertical="center"/>
    </xf>
    <xf numFmtId="0" fontId="7" fillId="0" borderId="2" xfId="12" quotePrefix="1" applyFont="1" applyBorder="1" applyAlignment="1">
      <alignment horizontal="center" vertical="center" wrapText="1"/>
    </xf>
    <xf numFmtId="0" fontId="10" fillId="0" borderId="3" xfId="12" quotePrefix="1" applyFont="1" applyBorder="1" applyAlignment="1">
      <alignment horizontal="center" vertical="center" wrapText="1"/>
    </xf>
    <xf numFmtId="0" fontId="7" fillId="0" borderId="0" xfId="12" applyFont="1" applyAlignment="1">
      <alignment vertical="center"/>
    </xf>
    <xf numFmtId="176" fontId="4" fillId="0" borderId="0" xfId="13" applyNumberFormat="1" applyFont="1"/>
    <xf numFmtId="176" fontId="3" fillId="0" borderId="0" xfId="13" applyNumberFormat="1" applyFont="1"/>
    <xf numFmtId="176" fontId="8" fillId="0" borderId="0" xfId="13" applyNumberFormat="1" applyFont="1"/>
    <xf numFmtId="176" fontId="4" fillId="0" borderId="1" xfId="13" applyNumberFormat="1" applyFont="1" applyBorder="1"/>
    <xf numFmtId="176" fontId="7" fillId="0" borderId="16" xfId="13" applyNumberFormat="1" applyFont="1" applyBorder="1"/>
    <xf numFmtId="176" fontId="7" fillId="0" borderId="12" xfId="13" applyNumberFormat="1" applyFont="1" applyBorder="1"/>
    <xf numFmtId="176" fontId="7" fillId="0" borderId="0" xfId="13" applyNumberFormat="1" applyFont="1"/>
    <xf numFmtId="176" fontId="7" fillId="0" borderId="9" xfId="13" applyNumberFormat="1" applyFont="1" applyBorder="1"/>
    <xf numFmtId="176" fontId="7" fillId="0" borderId="3" xfId="13" applyNumberFormat="1" applyFont="1" applyBorder="1"/>
    <xf numFmtId="176" fontId="7" fillId="0" borderId="6" xfId="13" applyNumberFormat="1" applyFont="1" applyBorder="1" applyAlignment="1">
      <alignment horizontal="distributed" vertical="center" justifyLastLine="1"/>
    </xf>
    <xf numFmtId="176" fontId="7" fillId="0" borderId="4" xfId="13" applyNumberFormat="1" applyFont="1" applyBorder="1" applyAlignment="1">
      <alignment horizontal="distributed" vertical="center" justifyLastLine="1"/>
    </xf>
    <xf numFmtId="176" fontId="7" fillId="0" borderId="23" xfId="13" applyNumberFormat="1" applyFont="1" applyBorder="1" applyAlignment="1">
      <alignment horizontal="center" vertical="center" justifyLastLine="1"/>
    </xf>
    <xf numFmtId="176" fontId="7" fillId="0" borderId="23" xfId="13" applyNumberFormat="1" applyFont="1" applyBorder="1" applyAlignment="1">
      <alignment horizontal="distributed" vertical="center" justifyLastLine="1"/>
    </xf>
    <xf numFmtId="41" fontId="37" fillId="0" borderId="0" xfId="2" applyNumberFormat="1" applyFont="1" applyFill="1" applyAlignment="1">
      <alignment vertical="center"/>
    </xf>
    <xf numFmtId="41" fontId="52" fillId="0" borderId="5" xfId="2" applyNumberFormat="1" applyFont="1" applyFill="1" applyBorder="1" applyAlignment="1">
      <alignment vertical="center"/>
    </xf>
    <xf numFmtId="41" fontId="52" fillId="0" borderId="0" xfId="2" applyNumberFormat="1" applyFont="1" applyFill="1" applyBorder="1" applyAlignment="1">
      <alignment vertical="center"/>
    </xf>
    <xf numFmtId="176" fontId="10" fillId="0" borderId="0" xfId="13" applyNumberFormat="1" applyFont="1"/>
    <xf numFmtId="176" fontId="10" fillId="0" borderId="0" xfId="13" applyNumberFormat="1" applyFont="1" applyAlignment="1">
      <alignment horizontal="distributed" vertical="center"/>
    </xf>
    <xf numFmtId="176" fontId="10" fillId="0" borderId="2" xfId="13" applyNumberFormat="1" applyFont="1" applyBorder="1" applyAlignment="1">
      <alignment horizontal="distributed" vertical="center"/>
    </xf>
    <xf numFmtId="41" fontId="16" fillId="0" borderId="5" xfId="2" applyNumberFormat="1" applyFont="1" applyFill="1" applyBorder="1" applyAlignment="1">
      <alignment vertical="center"/>
    </xf>
    <xf numFmtId="41" fontId="16" fillId="0" borderId="0" xfId="2" applyNumberFormat="1" applyFont="1" applyFill="1" applyBorder="1" applyAlignment="1">
      <alignment vertical="center"/>
    </xf>
    <xf numFmtId="176" fontId="7" fillId="0" borderId="0" xfId="13" applyNumberFormat="1" applyFont="1" applyAlignment="1">
      <alignment horizontal="center" vertical="center"/>
    </xf>
    <xf numFmtId="176" fontId="7" fillId="0" borderId="2" xfId="13" applyNumberFormat="1" applyFont="1" applyBorder="1" applyAlignment="1">
      <alignment horizontal="distributed" vertical="center" justifyLastLine="1"/>
    </xf>
    <xf numFmtId="41" fontId="53" fillId="0" borderId="5" xfId="2" applyNumberFormat="1" applyFont="1" applyFill="1" applyBorder="1" applyAlignment="1">
      <alignment vertical="center"/>
    </xf>
    <xf numFmtId="41" fontId="37" fillId="0" borderId="0" xfId="2" applyNumberFormat="1" applyFont="1" applyFill="1" applyBorder="1" applyAlignment="1">
      <alignment vertical="center"/>
    </xf>
    <xf numFmtId="41" fontId="53" fillId="0" borderId="0" xfId="2" applyNumberFormat="1" applyFont="1" applyFill="1" applyBorder="1" applyAlignment="1">
      <alignment vertical="center"/>
    </xf>
    <xf numFmtId="176" fontId="7" fillId="0" borderId="2" xfId="13" applyNumberFormat="1" applyFont="1" applyBorder="1" applyAlignment="1">
      <alignment horizontal="distributed" vertical="center" wrapText="1" justifyLastLine="1"/>
    </xf>
    <xf numFmtId="41" fontId="37" fillId="0" borderId="0" xfId="2" applyNumberFormat="1" applyFont="1" applyFill="1" applyBorder="1" applyAlignment="1">
      <alignment horizontal="right" vertical="center"/>
    </xf>
    <xf numFmtId="176" fontId="7" fillId="0" borderId="0" xfId="13" applyNumberFormat="1" applyFont="1" applyAlignment="1">
      <alignment horizontal="distributed" vertical="center" wrapText="1" justifyLastLine="1"/>
    </xf>
    <xf numFmtId="176" fontId="7" fillId="0" borderId="1" xfId="13" applyNumberFormat="1" applyFont="1" applyBorder="1"/>
    <xf numFmtId="176" fontId="7" fillId="0" borderId="1" xfId="13" applyNumberFormat="1" applyFont="1" applyBorder="1" applyAlignment="1">
      <alignment horizontal="distributed" vertical="center" wrapText="1" justifyLastLine="1"/>
    </xf>
    <xf numFmtId="41" fontId="53" fillId="0" borderId="31" xfId="2" applyNumberFormat="1" applyFont="1" applyFill="1" applyBorder="1" applyAlignment="1">
      <alignment vertical="center"/>
    </xf>
    <xf numFmtId="41" fontId="37" fillId="0" borderId="1" xfId="2" applyNumberFormat="1" applyFont="1" applyFill="1" applyBorder="1" applyAlignment="1">
      <alignment horizontal="right" vertical="center"/>
    </xf>
    <xf numFmtId="41" fontId="53" fillId="0" borderId="1" xfId="2" applyNumberFormat="1" applyFont="1" applyFill="1" applyBorder="1" applyAlignment="1">
      <alignment vertical="center"/>
    </xf>
    <xf numFmtId="41" fontId="53" fillId="0" borderId="26" xfId="2" applyNumberFormat="1" applyFont="1" applyFill="1" applyBorder="1" applyAlignment="1">
      <alignment vertical="center"/>
    </xf>
    <xf numFmtId="41" fontId="37" fillId="0" borderId="16" xfId="2" applyNumberFormat="1" applyFont="1" applyFill="1" applyBorder="1" applyAlignment="1">
      <alignment horizontal="right" vertical="center"/>
    </xf>
    <xf numFmtId="41" fontId="37" fillId="0" borderId="9" xfId="2" applyNumberFormat="1" applyFont="1" applyFill="1" applyBorder="1" applyAlignment="1">
      <alignment horizontal="right" vertical="center"/>
    </xf>
    <xf numFmtId="176" fontId="7" fillId="0" borderId="0" xfId="13" applyNumberFormat="1" applyFont="1" applyAlignment="1">
      <alignment vertical="center"/>
    </xf>
    <xf numFmtId="176" fontId="7" fillId="0" borderId="0" xfId="13" applyNumberFormat="1" applyFont="1" applyAlignment="1">
      <alignment horizontal="distributed" vertical="center" wrapText="1"/>
    </xf>
    <xf numFmtId="176" fontId="37" fillId="0" borderId="12" xfId="0" applyNumberFormat="1" applyFont="1" applyBorder="1">
      <alignment vertical="center"/>
    </xf>
    <xf numFmtId="176" fontId="37" fillId="0" borderId="0" xfId="0" applyNumberFormat="1" applyFont="1">
      <alignment vertical="center"/>
    </xf>
    <xf numFmtId="176" fontId="37" fillId="0" borderId="3" xfId="0" applyNumberFormat="1" applyFont="1" applyBorder="1">
      <alignment vertical="center"/>
    </xf>
    <xf numFmtId="176" fontId="37" fillId="0" borderId="4" xfId="0" applyNumberFormat="1" applyFont="1" applyBorder="1" applyAlignment="1">
      <alignment horizontal="distributed" vertical="center"/>
    </xf>
    <xf numFmtId="41" fontId="37" fillId="0" borderId="5" xfId="2" applyNumberFormat="1" applyFont="1" applyFill="1" applyBorder="1">
      <alignment vertical="center"/>
    </xf>
    <xf numFmtId="41" fontId="37" fillId="0" borderId="0" xfId="2" applyNumberFormat="1" applyFont="1" applyFill="1" applyBorder="1">
      <alignment vertical="center"/>
    </xf>
    <xf numFmtId="177" fontId="37" fillId="0" borderId="0" xfId="2" applyNumberFormat="1" applyFont="1" applyFill="1" applyBorder="1">
      <alignment vertical="center"/>
    </xf>
    <xf numFmtId="41" fontId="61" fillId="0" borderId="5" xfId="2" applyNumberFormat="1" applyFont="1" applyFill="1" applyBorder="1">
      <alignment vertical="center"/>
    </xf>
    <xf numFmtId="41" fontId="61" fillId="0" borderId="0" xfId="2" applyNumberFormat="1" applyFont="1" applyFill="1" applyBorder="1">
      <alignment vertical="center"/>
    </xf>
    <xf numFmtId="177" fontId="61" fillId="0" borderId="0" xfId="2" applyNumberFormat="1" applyFont="1" applyFill="1" applyBorder="1">
      <alignment vertical="center"/>
    </xf>
    <xf numFmtId="176" fontId="16" fillId="0" borderId="0" xfId="0" applyNumberFormat="1" applyFont="1">
      <alignment vertical="center"/>
    </xf>
    <xf numFmtId="176" fontId="37" fillId="0" borderId="2" xfId="0" applyNumberFormat="1" applyFont="1" applyBorder="1">
      <alignment vertical="center"/>
    </xf>
    <xf numFmtId="176" fontId="37" fillId="0" borderId="0" xfId="2" applyNumberFormat="1" applyFont="1" applyFill="1" applyBorder="1">
      <alignment vertical="center"/>
    </xf>
    <xf numFmtId="176" fontId="37" fillId="0" borderId="2" xfId="0" applyNumberFormat="1" applyFont="1" applyBorder="1" applyAlignment="1">
      <alignment horizontal="distributed" vertical="center"/>
    </xf>
    <xf numFmtId="41" fontId="62" fillId="0" borderId="0" xfId="2" applyNumberFormat="1" applyFont="1" applyFill="1" applyBorder="1">
      <alignment vertical="center"/>
    </xf>
    <xf numFmtId="182" fontId="62" fillId="0" borderId="0" xfId="2" applyNumberFormat="1" applyFont="1" applyFill="1" applyBorder="1" applyAlignment="1">
      <alignment vertical="center"/>
    </xf>
    <xf numFmtId="176" fontId="9" fillId="0" borderId="2" xfId="0" applyNumberFormat="1" applyFont="1" applyBorder="1" applyAlignment="1">
      <alignment horizontal="distributed" vertical="center" shrinkToFit="1"/>
    </xf>
    <xf numFmtId="41" fontId="62" fillId="0" borderId="0" xfId="2" applyNumberFormat="1" applyFont="1" applyFill="1" applyBorder="1" applyAlignment="1">
      <alignment horizontal="right" vertical="center"/>
    </xf>
    <xf numFmtId="176" fontId="13" fillId="0" borderId="2" xfId="0" applyNumberFormat="1" applyFont="1" applyBorder="1" applyAlignment="1">
      <alignment horizontal="distributed" vertical="center" shrinkToFit="1"/>
    </xf>
    <xf numFmtId="176" fontId="37" fillId="0" borderId="3" xfId="0" applyNumberFormat="1" applyFont="1" applyBorder="1" applyAlignment="1">
      <alignment horizontal="distributed" vertical="center"/>
    </xf>
    <xf numFmtId="41" fontId="37" fillId="0" borderId="8" xfId="2" applyNumberFormat="1" applyFont="1" applyFill="1" applyBorder="1">
      <alignment vertical="center"/>
    </xf>
    <xf numFmtId="41" fontId="62" fillId="0" borderId="9" xfId="2" applyNumberFormat="1" applyFont="1" applyFill="1" applyBorder="1">
      <alignment vertical="center"/>
    </xf>
    <xf numFmtId="41" fontId="37" fillId="0" borderId="9" xfId="2" applyNumberFormat="1" applyFont="1" applyFill="1" applyBorder="1">
      <alignment vertical="center"/>
    </xf>
    <xf numFmtId="182" fontId="62" fillId="0" borderId="9" xfId="2" applyNumberFormat="1" applyFont="1" applyFill="1" applyBorder="1" applyAlignment="1">
      <alignment vertical="center"/>
    </xf>
    <xf numFmtId="41" fontId="62" fillId="0" borderId="5" xfId="2" applyNumberFormat="1" applyFont="1" applyFill="1" applyBorder="1">
      <alignment vertical="center"/>
    </xf>
    <xf numFmtId="41" fontId="37" fillId="0" borderId="0" xfId="0" applyNumberFormat="1" applyFont="1">
      <alignment vertical="center"/>
    </xf>
    <xf numFmtId="177" fontId="62" fillId="0" borderId="0" xfId="0" applyNumberFormat="1" applyFont="1">
      <alignment vertical="center"/>
    </xf>
    <xf numFmtId="41" fontId="62" fillId="0" borderId="8" xfId="2" applyNumberFormat="1" applyFont="1" applyFill="1" applyBorder="1">
      <alignment vertical="center"/>
    </xf>
    <xf numFmtId="41" fontId="37" fillId="0" borderId="9" xfId="0" applyNumberFormat="1" applyFont="1" applyBorder="1">
      <alignment vertical="center"/>
    </xf>
    <xf numFmtId="177" fontId="62" fillId="0" borderId="9" xfId="0" applyNumberFormat="1" applyFont="1" applyBorder="1">
      <alignment vertical="center"/>
    </xf>
    <xf numFmtId="0" fontId="4" fillId="0" borderId="3" xfId="0" applyFont="1" applyBorder="1" applyAlignment="1">
      <alignment horizontal="distributed" vertical="center"/>
    </xf>
    <xf numFmtId="176" fontId="9" fillId="0" borderId="13" xfId="0" applyNumberFormat="1" applyFont="1" applyBorder="1" applyAlignment="1">
      <alignment horizontal="distributed" vertical="center" justifyLastLine="1"/>
    </xf>
    <xf numFmtId="176" fontId="9" fillId="0" borderId="0" xfId="13" applyNumberFormat="1" applyFont="1"/>
    <xf numFmtId="0" fontId="63" fillId="0" borderId="0" xfId="0" applyFont="1" applyAlignment="1"/>
    <xf numFmtId="0" fontId="38" fillId="0" borderId="0" xfId="1" quotePrefix="1" applyAlignment="1" applyProtection="1">
      <alignment vertical="center"/>
    </xf>
    <xf numFmtId="0" fontId="38" fillId="0" borderId="0" xfId="1" applyFill="1" applyAlignment="1" applyProtection="1">
      <alignment vertical="center"/>
      <protection locked="0"/>
    </xf>
    <xf numFmtId="0" fontId="21" fillId="0" borderId="0" xfId="5" applyFont="1" applyAlignment="1">
      <alignment horizontal="right" vertical="center"/>
    </xf>
    <xf numFmtId="0" fontId="7" fillId="0" borderId="20" xfId="0" applyFont="1" applyBorder="1" applyAlignment="1">
      <alignment horizontal="centerContinuous" vertical="center"/>
    </xf>
    <xf numFmtId="0" fontId="7" fillId="0" borderId="22" xfId="0" applyFont="1" applyBorder="1" applyAlignment="1">
      <alignment horizontal="centerContinuous" vertical="center"/>
    </xf>
    <xf numFmtId="0" fontId="10" fillId="0" borderId="21" xfId="0" applyFont="1" applyBorder="1" applyAlignment="1">
      <alignment horizontal="centerContinuous" vertical="center"/>
    </xf>
    <xf numFmtId="0" fontId="10" fillId="0" borderId="32" xfId="0" applyFont="1" applyBorder="1" applyAlignment="1">
      <alignment horizontal="centerContinuous" vertical="center"/>
    </xf>
    <xf numFmtId="0" fontId="7" fillId="0" borderId="23" xfId="0" applyFont="1" applyBorder="1" applyAlignment="1">
      <alignment horizontal="center" vertical="center" shrinkToFit="1"/>
    </xf>
    <xf numFmtId="0" fontId="7" fillId="0" borderId="4"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23" xfId="0" applyFont="1" applyBorder="1" applyAlignment="1">
      <alignment horizontal="center" vertical="center" shrinkToFit="1"/>
    </xf>
    <xf numFmtId="0" fontId="7" fillId="0" borderId="0" xfId="5" applyFont="1" applyAlignment="1">
      <alignment horizontal="center" vertical="center" wrapText="1"/>
    </xf>
    <xf numFmtId="0" fontId="9" fillId="0" borderId="0" xfId="5" applyFont="1" applyAlignment="1">
      <alignment horizontal="center" vertical="center" wrapText="1"/>
    </xf>
    <xf numFmtId="185" fontId="7" fillId="0" borderId="10" xfId="5" applyNumberFormat="1" applyFont="1" applyBorder="1" applyAlignment="1">
      <alignment vertical="center"/>
    </xf>
    <xf numFmtId="185" fontId="7" fillId="0" borderId="7" xfId="5" applyNumberFormat="1" applyFont="1" applyBorder="1" applyAlignment="1">
      <alignment vertical="center"/>
    </xf>
    <xf numFmtId="185" fontId="20" fillId="0" borderId="5" xfId="5" applyNumberFormat="1" applyFont="1" applyBorder="1" applyAlignment="1">
      <alignment vertical="center"/>
    </xf>
    <xf numFmtId="185" fontId="20" fillId="0" borderId="0" xfId="5" applyNumberFormat="1" applyFont="1" applyAlignment="1">
      <alignment vertical="center"/>
    </xf>
    <xf numFmtId="185" fontId="31" fillId="0" borderId="8" xfId="5" applyNumberFormat="1" applyFont="1" applyBorder="1" applyAlignment="1">
      <alignment vertical="center"/>
    </xf>
    <xf numFmtId="185" fontId="31" fillId="0" borderId="9" xfId="5" applyNumberFormat="1" applyFont="1" applyBorder="1" applyAlignment="1">
      <alignment vertical="center"/>
    </xf>
    <xf numFmtId="185" fontId="7" fillId="0" borderId="7" xfId="5" applyNumberFormat="1" applyFont="1" applyBorder="1" applyAlignment="1">
      <alignment horizontal="right" vertical="center"/>
    </xf>
    <xf numFmtId="185" fontId="20" fillId="0" borderId="0" xfId="5" applyNumberFormat="1" applyFont="1" applyAlignment="1">
      <alignment horizontal="right" vertical="center"/>
    </xf>
    <xf numFmtId="185" fontId="31" fillId="0" borderId="9" xfId="5" applyNumberFormat="1" applyFont="1" applyBorder="1" applyAlignment="1">
      <alignment horizontal="right" vertical="center"/>
    </xf>
    <xf numFmtId="0" fontId="1" fillId="0" borderId="0" xfId="0" applyFont="1">
      <alignment vertical="center"/>
    </xf>
    <xf numFmtId="181" fontId="9" fillId="0" borderId="8" xfId="2" applyNumberFormat="1" applyFont="1" applyFill="1" applyBorder="1" applyAlignment="1">
      <alignment horizontal="right" vertical="center"/>
    </xf>
    <xf numFmtId="0" fontId="4" fillId="0" borderId="15" xfId="0" applyFont="1" applyBorder="1" applyAlignment="1">
      <alignment horizontal="center" vertical="center"/>
    </xf>
    <xf numFmtId="0" fontId="3" fillId="0" borderId="15" xfId="0" applyFont="1" applyBorder="1" applyAlignment="1">
      <alignment horizontal="center" vertical="center"/>
    </xf>
    <xf numFmtId="0" fontId="4" fillId="0" borderId="0" xfId="0" applyFont="1" applyAlignment="1">
      <alignment horizontal="left" vertical="center"/>
    </xf>
    <xf numFmtId="176" fontId="4" fillId="0" borderId="0" xfId="0" applyNumberFormat="1" applyFont="1" applyAlignment="1">
      <alignment horizontal="right" vertical="center"/>
    </xf>
    <xf numFmtId="0" fontId="0" fillId="0" borderId="2" xfId="0" applyBorder="1" applyAlignment="1">
      <alignment vertical="center"/>
    </xf>
    <xf numFmtId="176" fontId="7" fillId="0" borderId="2" xfId="0" applyNumberFormat="1" applyFont="1" applyBorder="1" applyAlignment="1">
      <alignment horizontal="center" vertical="center"/>
    </xf>
    <xf numFmtId="176" fontId="7" fillId="0" borderId="4" xfId="0" applyNumberFormat="1" applyFont="1" applyBorder="1" applyAlignment="1">
      <alignment horizontal="distributed" vertical="center" justifyLastLine="1"/>
    </xf>
    <xf numFmtId="0" fontId="7" fillId="0" borderId="12" xfId="0" applyFont="1" applyBorder="1" applyAlignment="1">
      <alignment vertical="center" justifyLastLine="1"/>
    </xf>
    <xf numFmtId="0" fontId="14" fillId="0" borderId="3" xfId="0" applyFont="1" applyBorder="1" applyAlignment="1">
      <alignment horizontal="center" vertical="center"/>
    </xf>
    <xf numFmtId="0" fontId="7" fillId="0" borderId="25" xfId="0" applyFont="1" applyBorder="1" applyAlignment="1">
      <alignment vertical="center" justifyLastLine="1"/>
    </xf>
    <xf numFmtId="0" fontId="7" fillId="0" borderId="3" xfId="0" applyFont="1" applyBorder="1" applyAlignment="1">
      <alignment horizontal="centerContinuous" vertical="center"/>
    </xf>
    <xf numFmtId="0" fontId="7" fillId="0" borderId="15" xfId="0" applyFont="1" applyBorder="1" applyAlignment="1">
      <alignment horizontal="centerContinuous" vertical="center"/>
    </xf>
    <xf numFmtId="0" fontId="7" fillId="0" borderId="29" xfId="0" applyFont="1" applyBorder="1" applyAlignment="1">
      <alignment vertical="center" justifyLastLine="1"/>
    </xf>
    <xf numFmtId="0" fontId="7" fillId="0" borderId="26" xfId="0" applyFont="1" applyBorder="1" applyAlignment="1">
      <alignment vertical="center" wrapText="1" justifyLastLine="1"/>
    </xf>
    <xf numFmtId="0" fontId="7" fillId="0" borderId="15" xfId="0" applyFont="1" applyBorder="1" applyAlignment="1">
      <alignment horizontal="center" vertical="center" justifyLastLine="1"/>
    </xf>
    <xf numFmtId="0" fontId="7" fillId="0" borderId="8" xfId="0" applyFont="1" applyBorder="1" applyAlignment="1">
      <alignment horizontal="center" vertical="center" justifyLastLine="1"/>
    </xf>
    <xf numFmtId="0" fontId="5" fillId="0" borderId="0" xfId="0" applyFont="1" applyAlignment="1">
      <alignment horizontal="centerContinuous" vertical="center"/>
    </xf>
    <xf numFmtId="179" fontId="13" fillId="0" borderId="0" xfId="0" applyNumberFormat="1" applyFont="1" applyFill="1" applyAlignment="1">
      <alignment horizontal="right" vertical="center"/>
    </xf>
    <xf numFmtId="179" fontId="28" fillId="0" borderId="0" xfId="0" applyNumberFormat="1" applyFont="1" applyFill="1" applyAlignment="1">
      <alignment horizontal="right" vertical="center"/>
    </xf>
    <xf numFmtId="0" fontId="9" fillId="0" borderId="0" xfId="0" applyFont="1" applyFill="1">
      <alignment vertical="center"/>
    </xf>
    <xf numFmtId="0" fontId="9" fillId="0" borderId="2" xfId="0" applyFont="1" applyFill="1" applyBorder="1" applyAlignment="1">
      <alignment horizontal="distributed" vertical="center"/>
    </xf>
    <xf numFmtId="0" fontId="9" fillId="0" borderId="0" xfId="0" applyFont="1" applyFill="1" applyAlignment="1">
      <alignment horizontal="distributed" vertical="center"/>
    </xf>
    <xf numFmtId="0" fontId="9" fillId="0" borderId="16" xfId="0" applyFont="1" applyBorder="1" applyAlignment="1">
      <alignment vertical="center" justifyLastLine="1"/>
    </xf>
    <xf numFmtId="0" fontId="17" fillId="0" borderId="12" xfId="0" applyFont="1" applyBorder="1" applyAlignment="1">
      <alignment vertical="center" justifyLastLine="1"/>
    </xf>
    <xf numFmtId="0" fontId="17" fillId="0" borderId="9" xfId="0" applyFont="1" applyBorder="1" applyAlignment="1">
      <alignment vertical="center" justifyLastLine="1"/>
    </xf>
    <xf numFmtId="0" fontId="17" fillId="0" borderId="3" xfId="0" applyFont="1" applyBorder="1" applyAlignment="1">
      <alignment vertical="center" justifyLastLine="1"/>
    </xf>
    <xf numFmtId="0" fontId="17" fillId="0" borderId="0" xfId="0" applyFont="1" applyAlignment="1">
      <alignment horizontal="centerContinuous" vertical="center"/>
    </xf>
    <xf numFmtId="0" fontId="17" fillId="0" borderId="2" xfId="0" applyFont="1" applyBorder="1" applyAlignment="1">
      <alignment horizontal="centerContinuous" vertical="center"/>
    </xf>
    <xf numFmtId="0" fontId="9" fillId="0" borderId="29" xfId="0" applyFont="1" applyBorder="1" applyAlignment="1">
      <alignment vertical="center" wrapText="1" justifyLastLine="1"/>
    </xf>
    <xf numFmtId="0" fontId="9" fillId="0" borderId="29" xfId="0" applyFont="1" applyBorder="1" applyAlignment="1">
      <alignment horizontal="center" vertical="center" wrapText="1" justifyLastLine="1"/>
    </xf>
    <xf numFmtId="0" fontId="9" fillId="0" borderId="15" xfId="0" applyFont="1" applyBorder="1" applyAlignment="1">
      <alignment horizontal="centerContinuous" vertical="center"/>
    </xf>
    <xf numFmtId="0" fontId="9" fillId="0" borderId="30" xfId="0" applyFont="1" applyBorder="1" applyAlignment="1">
      <alignment horizontal="centerContinuous" vertical="center"/>
    </xf>
    <xf numFmtId="0" fontId="9" fillId="0" borderId="27" xfId="0" applyFont="1" applyBorder="1" applyAlignment="1">
      <alignment horizontal="centerContinuous" vertical="center"/>
    </xf>
    <xf numFmtId="0" fontId="9" fillId="0" borderId="13" xfId="0" applyFont="1" applyBorder="1" applyAlignment="1">
      <alignment horizontal="center" vertical="center" justifyLastLine="1"/>
    </xf>
    <xf numFmtId="0" fontId="9" fillId="0" borderId="13" xfId="0" applyFont="1" applyBorder="1" applyAlignment="1">
      <alignment horizontal="center" vertical="center" wrapText="1" justifyLastLine="1"/>
    </xf>
    <xf numFmtId="0" fontId="9" fillId="0" borderId="10" xfId="0" applyFont="1" applyBorder="1" applyAlignment="1">
      <alignment horizontal="center" vertical="center" wrapText="1" justifyLastLine="1"/>
    </xf>
    <xf numFmtId="0" fontId="17" fillId="0" borderId="15" xfId="0" applyFont="1" applyBorder="1" applyAlignment="1">
      <alignment horizontal="center" vertical="center" justifyLastLine="1"/>
    </xf>
    <xf numFmtId="0" fontId="17" fillId="0" borderId="8" xfId="0" applyFont="1" applyBorder="1" applyAlignment="1">
      <alignment horizontal="center" vertical="center" wrapText="1" justifyLastLine="1"/>
    </xf>
    <xf numFmtId="0" fontId="9" fillId="0" borderId="15" xfId="0" applyFont="1" applyBorder="1" applyAlignment="1">
      <alignment horizontal="center" vertical="center" justifyLastLine="1"/>
    </xf>
    <xf numFmtId="0" fontId="9" fillId="0" borderId="4" xfId="0" applyFont="1" applyBorder="1" applyAlignment="1">
      <alignment horizontal="centerContinuous" vertical="center"/>
    </xf>
    <xf numFmtId="0" fontId="9" fillId="0" borderId="4" xfId="0" applyFont="1" applyBorder="1" applyAlignment="1">
      <alignment horizontal="center" vertical="center" shrinkToFit="1"/>
    </xf>
    <xf numFmtId="0" fontId="9" fillId="0" borderId="0" xfId="0" applyFont="1" applyFill="1" applyAlignment="1">
      <alignment vertical="center"/>
    </xf>
    <xf numFmtId="0" fontId="17" fillId="0" borderId="2" xfId="0" applyFont="1" applyFill="1" applyBorder="1" applyAlignment="1">
      <alignment vertical="center"/>
    </xf>
    <xf numFmtId="0" fontId="9" fillId="0" borderId="9" xfId="0" applyFont="1" applyFill="1" applyBorder="1" applyAlignment="1">
      <alignment vertical="center"/>
    </xf>
    <xf numFmtId="0" fontId="9" fillId="0" borderId="3" xfId="0" applyFont="1" applyFill="1" applyBorder="1" applyAlignment="1">
      <alignment vertical="center"/>
    </xf>
    <xf numFmtId="0" fontId="9" fillId="0" borderId="7" xfId="0" applyFont="1" applyFill="1" applyBorder="1" applyAlignment="1">
      <alignment horizontal="centerContinuous" vertical="center"/>
    </xf>
    <xf numFmtId="0" fontId="9" fillId="0" borderId="11" xfId="0" applyFont="1" applyFill="1" applyBorder="1" applyAlignment="1">
      <alignment horizontal="centerContinuous" vertical="center"/>
    </xf>
    <xf numFmtId="0" fontId="9" fillId="0" borderId="0" xfId="0" applyFont="1" applyFill="1" applyAlignment="1">
      <alignment horizontal="centerContinuous" vertical="center"/>
    </xf>
    <xf numFmtId="0" fontId="9" fillId="0" borderId="2" xfId="0" applyFont="1" applyFill="1" applyBorder="1" applyAlignment="1">
      <alignment horizontal="centerContinuous" vertical="center"/>
    </xf>
    <xf numFmtId="0" fontId="18" fillId="0" borderId="0" xfId="0" applyFont="1" applyFill="1" applyAlignment="1">
      <alignment horizontal="centerContinuous" vertical="center"/>
    </xf>
    <xf numFmtId="0" fontId="18" fillId="0" borderId="2" xfId="0" applyFont="1" applyFill="1" applyBorder="1" applyAlignment="1">
      <alignment horizontal="centerContinuous" vertical="center"/>
    </xf>
    <xf numFmtId="0" fontId="25" fillId="0" borderId="0" xfId="0" applyFont="1" applyAlignment="1">
      <alignment horizontal="centerContinuous" vertical="center"/>
    </xf>
    <xf numFmtId="0" fontId="9" fillId="0" borderId="2" xfId="0" applyFont="1" applyFill="1" applyBorder="1" applyAlignment="1">
      <alignment vertical="center"/>
    </xf>
    <xf numFmtId="0" fontId="7" fillId="0" borderId="0" xfId="0" applyFont="1" applyAlignment="1">
      <alignment horizontal="centerContinuous" vertical="center"/>
    </xf>
    <xf numFmtId="0" fontId="33" fillId="0" borderId="0" xfId="0" applyFont="1" applyAlignment="1">
      <alignment horizontal="centerContinuous"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distributed" vertical="center" justifyLastLine="1"/>
    </xf>
    <xf numFmtId="0" fontId="3" fillId="0" borderId="7" xfId="0" applyFont="1" applyBorder="1" applyAlignment="1">
      <alignment horizontal="center" vertical="center"/>
    </xf>
    <xf numFmtId="0" fontId="4" fillId="0" borderId="7" xfId="0" applyFont="1" applyBorder="1" applyAlignment="1">
      <alignment horizontal="distributed" vertical="center" justifyLastLine="1"/>
    </xf>
    <xf numFmtId="0" fontId="4" fillId="0" borderId="0" xfId="0" applyFont="1" applyBorder="1" applyAlignment="1">
      <alignment horizontal="left" vertical="center"/>
    </xf>
    <xf numFmtId="0" fontId="4" fillId="0" borderId="11" xfId="0" applyFont="1" applyBorder="1" applyAlignment="1">
      <alignment vertical="center" textRotation="255"/>
    </xf>
    <xf numFmtId="0" fontId="4" fillId="0" borderId="2" xfId="0" applyFont="1" applyBorder="1" applyAlignment="1">
      <alignment vertical="center" textRotation="255"/>
    </xf>
    <xf numFmtId="0" fontId="4" fillId="0" borderId="9" xfId="0" applyFont="1" applyBorder="1" applyAlignment="1">
      <alignment horizontal="left" vertical="center"/>
    </xf>
    <xf numFmtId="0" fontId="9" fillId="0" borderId="24" xfId="0" applyFont="1" applyBorder="1" applyAlignment="1">
      <alignment horizontal="left" vertical="center"/>
    </xf>
    <xf numFmtId="0" fontId="9" fillId="0" borderId="2" xfId="0" applyFont="1" applyBorder="1" applyAlignment="1">
      <alignment vertical="center" textRotation="255" wrapText="1"/>
    </xf>
    <xf numFmtId="0" fontId="4" fillId="0" borderId="3" xfId="0" applyFont="1" applyBorder="1" applyAlignment="1">
      <alignment vertical="center" textRotation="255"/>
    </xf>
    <xf numFmtId="0" fontId="4" fillId="0" borderId="16" xfId="0" applyFont="1" applyBorder="1" applyAlignment="1">
      <alignment vertical="center"/>
    </xf>
    <xf numFmtId="0" fontId="0" fillId="0" borderId="12" xfId="0" applyBorder="1" applyAlignment="1">
      <alignment vertical="center"/>
    </xf>
    <xf numFmtId="0" fontId="4" fillId="0" borderId="25" xfId="0" applyFont="1" applyBorder="1" applyAlignment="1">
      <alignment vertical="center"/>
    </xf>
    <xf numFmtId="0" fontId="3" fillId="0" borderId="26" xfId="0" applyFont="1" applyBorder="1" applyAlignment="1">
      <alignment vertical="center"/>
    </xf>
    <xf numFmtId="0" fontId="0" fillId="0" borderId="9" xfId="0" applyBorder="1" applyAlignment="1">
      <alignment horizontal="centerContinuous" vertical="center"/>
    </xf>
    <xf numFmtId="0" fontId="0" fillId="0" borderId="3" xfId="0" applyBorder="1" applyAlignment="1">
      <alignment horizontal="centerContinuous" vertical="center"/>
    </xf>
    <xf numFmtId="176" fontId="9" fillId="0" borderId="0" xfId="2" applyNumberFormat="1" applyFont="1" applyFill="1" applyBorder="1" applyAlignment="1">
      <alignment vertical="center"/>
    </xf>
    <xf numFmtId="176" fontId="17" fillId="0" borderId="2" xfId="0" applyNumberFormat="1" applyFont="1" applyBorder="1" applyAlignment="1">
      <alignment vertical="center"/>
    </xf>
    <xf numFmtId="176" fontId="9" fillId="0" borderId="9" xfId="2" applyNumberFormat="1" applyFont="1" applyFill="1" applyBorder="1" applyAlignment="1">
      <alignment vertical="center"/>
    </xf>
    <xf numFmtId="176" fontId="17" fillId="0" borderId="3" xfId="0" applyNumberFormat="1" applyFont="1" applyBorder="1" applyAlignment="1">
      <alignment vertical="center"/>
    </xf>
    <xf numFmtId="176" fontId="64" fillId="0" borderId="0" xfId="2" applyNumberFormat="1" applyFont="1" applyFill="1" applyBorder="1" applyAlignment="1">
      <alignment vertical="center"/>
    </xf>
    <xf numFmtId="176" fontId="9" fillId="0" borderId="2" xfId="2" applyNumberFormat="1" applyFont="1" applyFill="1" applyBorder="1" applyAlignment="1">
      <alignment horizontal="left" vertical="center"/>
    </xf>
    <xf numFmtId="176" fontId="9" fillId="0" borderId="7" xfId="2" applyNumberFormat="1" applyFont="1" applyFill="1" applyBorder="1" applyAlignment="1">
      <alignment horizontal="centerContinuous" vertical="center"/>
    </xf>
    <xf numFmtId="176" fontId="9" fillId="0" borderId="7" xfId="0" applyNumberFormat="1" applyFont="1" applyBorder="1" applyAlignment="1">
      <alignment horizontal="centerContinuous" vertical="center"/>
    </xf>
    <xf numFmtId="176" fontId="17" fillId="0" borderId="2" xfId="0" applyNumberFormat="1" applyFont="1" applyBorder="1" applyAlignment="1">
      <alignment horizontal="centerContinuous" vertical="center"/>
    </xf>
    <xf numFmtId="176" fontId="9" fillId="0" borderId="2" xfId="2" applyNumberFormat="1" applyFont="1" applyFill="1" applyBorder="1" applyAlignment="1">
      <alignment horizontal="left" vertical="center" shrinkToFit="1"/>
    </xf>
    <xf numFmtId="176" fontId="17" fillId="0" borderId="11" xfId="0" applyNumberFormat="1" applyFont="1" applyBorder="1" applyAlignment="1">
      <alignment vertical="distributed" textRotation="255" justifyLastLine="1"/>
    </xf>
    <xf numFmtId="176" fontId="17" fillId="0" borderId="2" xfId="0" applyNumberFormat="1" applyFont="1" applyBorder="1" applyAlignment="1">
      <alignment vertical="distributed" textRotation="255" justifyLastLine="1"/>
    </xf>
    <xf numFmtId="176" fontId="9" fillId="0" borderId="0" xfId="0" applyNumberFormat="1" applyFont="1" applyAlignment="1">
      <alignment vertical="center" justifyLastLine="1"/>
    </xf>
    <xf numFmtId="176" fontId="17" fillId="0" borderId="2" xfId="0" applyNumberFormat="1" applyFont="1" applyBorder="1" applyAlignment="1">
      <alignment vertical="center" justifyLastLine="1"/>
    </xf>
    <xf numFmtId="176" fontId="17" fillId="0" borderId="9" xfId="0" applyNumberFormat="1" applyFont="1" applyBorder="1" applyAlignment="1">
      <alignment vertical="center" justifyLastLine="1"/>
    </xf>
    <xf numFmtId="176" fontId="17" fillId="0" borderId="3" xfId="0" applyNumberFormat="1" applyFont="1" applyBorder="1" applyAlignment="1">
      <alignment vertical="center" justifyLastLine="1"/>
    </xf>
    <xf numFmtId="176" fontId="17" fillId="0" borderId="0" xfId="0" applyNumberFormat="1" applyFont="1" applyAlignment="1">
      <alignment horizontal="centerContinuous" vertical="center"/>
    </xf>
    <xf numFmtId="176" fontId="9" fillId="0" borderId="13" xfId="0" applyNumberFormat="1" applyFont="1" applyBorder="1" applyAlignment="1">
      <alignment horizontal="center" vertical="center" justifyLastLine="1"/>
    </xf>
    <xf numFmtId="176" fontId="9" fillId="0" borderId="23" xfId="0" applyNumberFormat="1" applyFont="1" applyBorder="1" applyAlignment="1">
      <alignment horizontal="centerContinuous" vertical="center"/>
    </xf>
    <xf numFmtId="176" fontId="9" fillId="0" borderId="24" xfId="0" applyNumberFormat="1" applyFont="1" applyBorder="1" applyAlignment="1">
      <alignment horizontal="centerContinuous" vertical="center"/>
    </xf>
    <xf numFmtId="176" fontId="9" fillId="0" borderId="6" xfId="0" applyNumberFormat="1" applyFont="1" applyBorder="1" applyAlignment="1">
      <alignment horizontal="centerContinuous" vertical="center"/>
    </xf>
    <xf numFmtId="176" fontId="9" fillId="0" borderId="15" xfId="0" applyNumberFormat="1" applyFont="1" applyBorder="1" applyAlignment="1">
      <alignment horizontal="center" vertical="center" justifyLastLine="1"/>
    </xf>
    <xf numFmtId="176" fontId="9" fillId="0" borderId="23" xfId="0" applyNumberFormat="1" applyFont="1" applyBorder="1" applyAlignment="1">
      <alignment horizontal="centerContinuous" vertical="center" shrinkToFit="1"/>
    </xf>
    <xf numFmtId="176" fontId="9" fillId="0" borderId="24" xfId="0" applyNumberFormat="1" applyFont="1" applyBorder="1" applyAlignment="1">
      <alignment horizontal="centerContinuous" vertical="center" shrinkToFit="1"/>
    </xf>
    <xf numFmtId="176" fontId="9" fillId="0" borderId="6" xfId="0" applyNumberFormat="1" applyFont="1" applyBorder="1" applyAlignment="1">
      <alignment horizontal="centerContinuous" vertical="center" shrinkToFit="1"/>
    </xf>
    <xf numFmtId="176" fontId="9" fillId="0" borderId="5" xfId="0" applyNumberFormat="1" applyFont="1" applyBorder="1" applyAlignment="1">
      <alignment horizontal="center" vertical="center" justifyLastLine="1"/>
    </xf>
    <xf numFmtId="176" fontId="9" fillId="0" borderId="29" xfId="0" applyNumberFormat="1" applyFont="1" applyBorder="1" applyAlignment="1">
      <alignment horizontal="center" vertical="center" justifyLastLine="1"/>
    </xf>
    <xf numFmtId="176" fontId="9" fillId="0" borderId="27" xfId="0" applyNumberFormat="1" applyFont="1" applyBorder="1" applyAlignment="1">
      <alignment horizontal="centerContinuous" vertical="center"/>
    </xf>
    <xf numFmtId="176" fontId="9" fillId="0" borderId="14" xfId="0" applyNumberFormat="1" applyFont="1" applyBorder="1" applyAlignment="1">
      <alignment horizontal="centerContinuous" vertical="center"/>
    </xf>
    <xf numFmtId="176" fontId="9" fillId="0" borderId="28" xfId="0" applyNumberFormat="1" applyFont="1" applyBorder="1" applyAlignment="1">
      <alignment horizontal="centerContinuous" vertical="center"/>
    </xf>
    <xf numFmtId="176" fontId="4" fillId="0" borderId="0" xfId="0" applyNumberFormat="1" applyFont="1" applyAlignment="1">
      <alignment vertical="center"/>
    </xf>
    <xf numFmtId="176" fontId="5" fillId="0" borderId="0" xfId="0" applyNumberFormat="1" applyFont="1" applyAlignment="1">
      <alignment horizontal="centerContinuous" vertical="center"/>
    </xf>
    <xf numFmtId="176" fontId="7" fillId="0" borderId="0" xfId="0" applyNumberFormat="1" applyFont="1" applyAlignment="1">
      <alignment horizontal="centerContinuous" vertical="center"/>
    </xf>
    <xf numFmtId="0" fontId="7" fillId="0" borderId="0" xfId="0" applyFont="1" applyAlignment="1">
      <alignment vertical="center"/>
    </xf>
    <xf numFmtId="0" fontId="9" fillId="0" borderId="13" xfId="0" applyFont="1" applyBorder="1" applyAlignment="1">
      <alignment vertical="center" justifyLastLine="1"/>
    </xf>
    <xf numFmtId="0" fontId="9" fillId="0" borderId="23" xfId="0" applyFont="1" applyBorder="1" applyAlignment="1">
      <alignment horizontal="centerContinuous" vertical="center"/>
    </xf>
    <xf numFmtId="0" fontId="9" fillId="0" borderId="24" xfId="0" applyFont="1" applyBorder="1" applyAlignment="1">
      <alignment horizontal="centerContinuous" vertical="center"/>
    </xf>
    <xf numFmtId="0" fontId="9" fillId="0" borderId="6" xfId="0" applyFont="1" applyBorder="1" applyAlignment="1">
      <alignment horizontal="centerContinuous" vertical="center"/>
    </xf>
    <xf numFmtId="0" fontId="9" fillId="0" borderId="5" xfId="0" applyFont="1" applyBorder="1" applyAlignment="1">
      <alignment vertical="center" justifyLastLine="1"/>
    </xf>
    <xf numFmtId="0" fontId="9" fillId="0" borderId="8" xfId="0" applyFont="1" applyBorder="1" applyAlignment="1">
      <alignment horizontal="center" vertical="center" justifyLastLine="1"/>
    </xf>
    <xf numFmtId="0" fontId="9" fillId="0" borderId="14" xfId="0" applyFont="1" applyBorder="1" applyAlignment="1">
      <alignment horizontal="centerContinuous" vertical="center"/>
    </xf>
    <xf numFmtId="0" fontId="9" fillId="0" borderId="28" xfId="0" applyFont="1" applyBorder="1" applyAlignment="1">
      <alignment horizontal="centerContinuous" vertical="center"/>
    </xf>
    <xf numFmtId="0" fontId="9" fillId="0" borderId="26" xfId="0" applyFont="1" applyBorder="1" applyAlignment="1">
      <alignment horizontal="center" vertical="center" justifyLastLine="1"/>
    </xf>
    <xf numFmtId="0" fontId="4" fillId="0" borderId="0" xfId="0" applyFont="1" applyAlignment="1">
      <alignment vertical="center"/>
    </xf>
    <xf numFmtId="0" fontId="0" fillId="0" borderId="2" xfId="0" applyBorder="1" applyAlignment="1">
      <alignment horizontal="left" vertical="center"/>
    </xf>
    <xf numFmtId="0" fontId="9" fillId="0" borderId="0" xfId="0" applyFont="1" applyBorder="1" applyAlignment="1">
      <alignment vertical="center" textRotation="255" wrapText="1"/>
    </xf>
    <xf numFmtId="184" fontId="10" fillId="0" borderId="5" xfId="2" applyNumberFormat="1" applyFont="1" applyFill="1" applyBorder="1" applyAlignment="1">
      <alignment horizontal="right" vertical="center"/>
    </xf>
    <xf numFmtId="184" fontId="10" fillId="0" borderId="0" xfId="2" applyNumberFormat="1" applyFont="1" applyFill="1" applyBorder="1" applyAlignment="1">
      <alignment horizontal="right" vertical="center"/>
    </xf>
    <xf numFmtId="176" fontId="7" fillId="0" borderId="2" xfId="0" applyNumberFormat="1" applyFont="1" applyBorder="1" applyAlignment="1">
      <alignment horizontal="left" vertical="center" justifyLastLine="1"/>
    </xf>
    <xf numFmtId="176" fontId="13" fillId="0" borderId="2" xfId="0" applyNumberFormat="1" applyFont="1" applyBorder="1" applyAlignment="1">
      <alignment horizontal="left" vertical="center"/>
    </xf>
    <xf numFmtId="176" fontId="7" fillId="0" borderId="12" xfId="0" applyNumberFormat="1" applyFont="1" applyBorder="1" applyAlignment="1">
      <alignment vertical="center"/>
    </xf>
    <xf numFmtId="176" fontId="7" fillId="0" borderId="3" xfId="0" applyNumberFormat="1" applyFont="1" applyBorder="1" applyAlignment="1">
      <alignment vertical="center"/>
    </xf>
    <xf numFmtId="176" fontId="7" fillId="0" borderId="27" xfId="0" applyNumberFormat="1" applyFont="1" applyBorder="1" applyAlignment="1">
      <alignment horizontal="centerContinuous" vertical="center"/>
    </xf>
    <xf numFmtId="176" fontId="7" fillId="0" borderId="14" xfId="0" applyNumberFormat="1" applyFont="1" applyBorder="1" applyAlignment="1">
      <alignment horizontal="centerContinuous" vertical="center"/>
    </xf>
    <xf numFmtId="176" fontId="7" fillId="0" borderId="28" xfId="0" applyNumberFormat="1" applyFont="1" applyBorder="1" applyAlignment="1">
      <alignment horizontal="centerContinuous" vertical="center"/>
    </xf>
    <xf numFmtId="176" fontId="7" fillId="0" borderId="23" xfId="0" applyNumberFormat="1" applyFont="1" applyBorder="1" applyAlignment="1">
      <alignment horizontal="centerContinuous" vertical="center"/>
    </xf>
    <xf numFmtId="176" fontId="7" fillId="0" borderId="6" xfId="0" applyNumberFormat="1" applyFont="1" applyBorder="1" applyAlignment="1">
      <alignment horizontal="centerContinuous" vertical="center"/>
    </xf>
    <xf numFmtId="176" fontId="7" fillId="0" borderId="15" xfId="0" applyNumberFormat="1" applyFont="1" applyBorder="1" applyAlignment="1">
      <alignment vertical="center" justifyLastLine="1"/>
    </xf>
    <xf numFmtId="176" fontId="7" fillId="0" borderId="13" xfId="0" applyNumberFormat="1" applyFont="1" applyBorder="1" applyAlignment="1">
      <alignment horizontal="center" vertical="center" justifyLastLine="1"/>
    </xf>
    <xf numFmtId="176" fontId="7" fillId="0" borderId="15" xfId="0" applyNumberFormat="1" applyFont="1" applyBorder="1" applyAlignment="1">
      <alignment horizontal="center" vertical="center" wrapText="1" justifyLastLine="1"/>
    </xf>
    <xf numFmtId="176" fontId="7" fillId="0" borderId="15" xfId="0" applyNumberFormat="1" applyFont="1" applyBorder="1" applyAlignment="1">
      <alignment horizontal="center" vertical="center" justifyLastLine="1"/>
    </xf>
    <xf numFmtId="176" fontId="7" fillId="0" borderId="10" xfId="0" applyNumberFormat="1" applyFont="1" applyBorder="1" applyAlignment="1">
      <alignment horizontal="center" vertical="center" justifyLastLine="1"/>
    </xf>
    <xf numFmtId="176" fontId="7" fillId="0" borderId="8" xfId="0" applyNumberFormat="1" applyFont="1" applyBorder="1" applyAlignment="1">
      <alignment horizontal="center" vertical="center" justifyLastLine="1"/>
    </xf>
    <xf numFmtId="176" fontId="10" fillId="0" borderId="0" xfId="0" applyNumberFormat="1" applyFont="1" applyBorder="1" applyAlignment="1">
      <alignment vertical="center"/>
    </xf>
    <xf numFmtId="176" fontId="5" fillId="0" borderId="0" xfId="0" applyNumberFormat="1" applyFont="1" applyAlignment="1">
      <alignment vertical="center"/>
    </xf>
    <xf numFmtId="176" fontId="4" fillId="0" borderId="0" xfId="0" applyNumberFormat="1" applyFont="1" applyAlignment="1">
      <alignment horizontal="centerContinuous" vertical="center"/>
    </xf>
    <xf numFmtId="176" fontId="7" fillId="0" borderId="8" xfId="0" applyNumberFormat="1" applyFont="1" applyBorder="1" applyAlignment="1">
      <alignment horizontal="centerContinuous" vertical="center"/>
    </xf>
    <xf numFmtId="176" fontId="7" fillId="0" borderId="9" xfId="0" applyNumberFormat="1" applyFont="1" applyBorder="1" applyAlignment="1">
      <alignment horizontal="centerContinuous" vertical="center"/>
    </xf>
    <xf numFmtId="176" fontId="7" fillId="0" borderId="24" xfId="0" applyNumberFormat="1" applyFont="1" applyBorder="1" applyAlignment="1">
      <alignment horizontal="centerContinuous" vertical="center"/>
    </xf>
    <xf numFmtId="176" fontId="7" fillId="0" borderId="4" xfId="0" applyNumberFormat="1" applyFont="1" applyBorder="1" applyAlignment="1">
      <alignment horizontal="centerContinuous" vertical="center"/>
    </xf>
    <xf numFmtId="176" fontId="49" fillId="0" borderId="0" xfId="14" applyNumberFormat="1" applyFont="1" applyAlignment="1">
      <alignment horizontal="distributed" vertical="center"/>
    </xf>
    <xf numFmtId="176" fontId="47" fillId="0" borderId="0" xfId="14" applyNumberFormat="1" applyFont="1" applyAlignment="1">
      <alignment horizontal="centerContinuous"/>
    </xf>
    <xf numFmtId="0" fontId="7" fillId="0" borderId="27" xfId="5" applyFont="1" applyBorder="1" applyAlignment="1">
      <alignment horizontal="center" vertical="center"/>
    </xf>
    <xf numFmtId="0" fontId="7" fillId="0" borderId="14" xfId="5" applyFont="1" applyBorder="1" applyAlignment="1">
      <alignment horizontal="center" vertical="center"/>
    </xf>
    <xf numFmtId="0" fontId="7" fillId="0" borderId="34" xfId="5" applyFont="1" applyBorder="1" applyAlignment="1">
      <alignment horizontal="center" vertical="center"/>
    </xf>
    <xf numFmtId="0" fontId="7" fillId="0" borderId="33" xfId="5" applyFont="1" applyBorder="1" applyAlignment="1">
      <alignment horizontal="center" vertical="center"/>
    </xf>
    <xf numFmtId="0" fontId="7" fillId="0" borderId="35" xfId="5" applyFont="1" applyBorder="1" applyAlignment="1">
      <alignment horizontal="center" vertical="center"/>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xf>
    <xf numFmtId="176" fontId="9" fillId="0" borderId="3" xfId="11" applyNumberFormat="1" applyFont="1" applyBorder="1" applyAlignment="1">
      <alignment horizontal="center" vertical="center" justifyLastLine="1"/>
    </xf>
    <xf numFmtId="176" fontId="49" fillId="0" borderId="27" xfId="14" applyNumberFormat="1" applyFont="1" applyBorder="1" applyAlignment="1">
      <alignment horizontal="centerContinuous" vertical="center"/>
    </xf>
    <xf numFmtId="176" fontId="49" fillId="0" borderId="14" xfId="14" applyNumberFormat="1" applyFont="1" applyBorder="1" applyAlignment="1">
      <alignment horizontal="centerContinuous" vertical="center"/>
    </xf>
    <xf numFmtId="176" fontId="49" fillId="0" borderId="26" xfId="14" applyNumberFormat="1" applyFont="1" applyBorder="1" applyAlignment="1">
      <alignment horizontal="center" vertical="center" justifyLastLine="1"/>
    </xf>
    <xf numFmtId="176" fontId="50" fillId="0" borderId="8" xfId="14" applyNumberFormat="1" applyFont="1" applyBorder="1" applyAlignment="1">
      <alignment horizontal="center" vertical="center"/>
    </xf>
    <xf numFmtId="176" fontId="49" fillId="0" borderId="9" xfId="14" applyNumberFormat="1" applyFont="1" applyBorder="1" applyAlignment="1">
      <alignment horizontal="center" vertical="center" justifyLastLine="1"/>
    </xf>
    <xf numFmtId="176" fontId="49" fillId="0" borderId="4" xfId="14" applyNumberFormat="1" applyFont="1" applyBorder="1" applyAlignment="1">
      <alignment horizontal="center" vertical="center" justifyLastLine="1"/>
    </xf>
    <xf numFmtId="176" fontId="49" fillId="0" borderId="0" xfId="14" applyNumberFormat="1" applyFont="1" applyAlignment="1">
      <alignment horizontal="centerContinuous" vertical="center"/>
    </xf>
    <xf numFmtId="176" fontId="49" fillId="0" borderId="2" xfId="14" applyNumberFormat="1" applyFont="1" applyBorder="1" applyAlignment="1">
      <alignment horizontal="centerContinuous" vertical="center"/>
    </xf>
    <xf numFmtId="176" fontId="51" fillId="0" borderId="0" xfId="14" applyNumberFormat="1" applyFont="1" applyAlignment="1">
      <alignment horizontal="centerContinuous" vertical="center"/>
    </xf>
    <xf numFmtId="176" fontId="51" fillId="0" borderId="2" xfId="14" applyNumberFormat="1" applyFont="1" applyBorder="1" applyAlignment="1">
      <alignment horizontal="centerContinuous" vertical="center"/>
    </xf>
    <xf numFmtId="176" fontId="49" fillId="0" borderId="0" xfId="14" applyNumberFormat="1" applyFont="1" applyAlignment="1">
      <alignment horizontal="justify" vertical="center"/>
    </xf>
    <xf numFmtId="176" fontId="50" fillId="0" borderId="0" xfId="14" applyNumberFormat="1" applyFont="1" applyAlignment="1">
      <alignment vertical="center"/>
    </xf>
    <xf numFmtId="176" fontId="49" fillId="0" borderId="0" xfId="14" applyNumberFormat="1" applyFont="1" applyAlignment="1">
      <alignment vertical="center" wrapText="1"/>
    </xf>
    <xf numFmtId="176" fontId="48" fillId="0" borderId="0" xfId="14" applyNumberFormat="1" applyFont="1" applyAlignment="1">
      <alignment vertical="center" wrapText="1"/>
    </xf>
    <xf numFmtId="176" fontId="48" fillId="0" borderId="0" xfId="14" applyNumberFormat="1" applyFont="1" applyAlignment="1">
      <alignment vertical="center"/>
    </xf>
    <xf numFmtId="176" fontId="65" fillId="0" borderId="9" xfId="14" applyNumberFormat="1" applyFont="1" applyBorder="1" applyAlignment="1">
      <alignment vertical="center"/>
    </xf>
    <xf numFmtId="176" fontId="47" fillId="0" borderId="0" xfId="15" applyNumberFormat="1" applyFont="1" applyAlignment="1">
      <alignment horizontal="centerContinuous" vertical="center"/>
    </xf>
    <xf numFmtId="176" fontId="55" fillId="0" borderId="8" xfId="15" applyNumberFormat="1" applyFont="1" applyBorder="1" applyAlignment="1">
      <alignment horizontal="centerContinuous" vertical="center"/>
    </xf>
    <xf numFmtId="176" fontId="55" fillId="0" borderId="9" xfId="15" applyNumberFormat="1" applyFont="1" applyBorder="1" applyAlignment="1">
      <alignment horizontal="centerContinuous" vertical="center"/>
    </xf>
    <xf numFmtId="176" fontId="55" fillId="0" borderId="4" xfId="15" applyNumberFormat="1" applyFont="1" applyBorder="1" applyAlignment="1">
      <alignment horizontal="center" vertical="center" justifyLastLine="1"/>
    </xf>
    <xf numFmtId="176" fontId="47" fillId="0" borderId="0" xfId="14" applyNumberFormat="1" applyFont="1" applyAlignment="1"/>
    <xf numFmtId="176" fontId="39" fillId="0" borderId="0" xfId="14" applyNumberFormat="1" applyFont="1" applyAlignment="1"/>
    <xf numFmtId="0" fontId="22" fillId="0" borderId="0" xfId="5" applyFont="1" applyAlignment="1">
      <alignment horizontal="centerContinuous" vertical="center"/>
    </xf>
    <xf numFmtId="0" fontId="20" fillId="0" borderId="7" xfId="5" applyFont="1" applyBorder="1" applyAlignment="1">
      <alignment horizontal="centerContinuous" vertical="center"/>
    </xf>
    <xf numFmtId="0" fontId="20" fillId="0" borderId="11" xfId="5" applyFont="1" applyBorder="1" applyAlignment="1">
      <alignment horizontal="centerContinuous" vertical="center"/>
    </xf>
    <xf numFmtId="49" fontId="20" fillId="0" borderId="0" xfId="5" applyNumberFormat="1" applyFont="1" applyAlignment="1">
      <alignment horizontal="centerContinuous" vertical="center" wrapText="1"/>
    </xf>
    <xf numFmtId="49" fontId="20" fillId="0" borderId="2" xfId="5" applyNumberFormat="1" applyFont="1" applyBorder="1" applyAlignment="1">
      <alignment horizontal="centerContinuous" vertical="center"/>
    </xf>
    <xf numFmtId="49" fontId="31" fillId="0" borderId="9" xfId="5" applyNumberFormat="1" applyFont="1" applyBorder="1" applyAlignment="1">
      <alignment horizontal="centerContinuous" vertical="center"/>
    </xf>
    <xf numFmtId="49" fontId="31" fillId="0" borderId="3" xfId="5" applyNumberFormat="1" applyFont="1" applyBorder="1" applyAlignment="1">
      <alignment horizontal="centerContinuous" vertical="center"/>
    </xf>
    <xf numFmtId="0" fontId="7" fillId="0" borderId="14" xfId="5" applyFont="1" applyBorder="1" applyAlignment="1">
      <alignment horizontal="centerContinuous" vertical="center"/>
    </xf>
    <xf numFmtId="0" fontId="20" fillId="0" borderId="14" xfId="5" applyFont="1" applyBorder="1" applyAlignment="1">
      <alignment vertical="center"/>
    </xf>
    <xf numFmtId="49" fontId="20" fillId="0" borderId="0" xfId="5" applyNumberFormat="1" applyFont="1" applyBorder="1" applyAlignment="1">
      <alignment horizontal="center" vertical="center"/>
    </xf>
    <xf numFmtId="49" fontId="31" fillId="0" borderId="9" xfId="5" applyNumberFormat="1" applyFont="1" applyBorder="1" applyAlignment="1">
      <alignment horizontal="center" vertical="center"/>
    </xf>
    <xf numFmtId="0" fontId="7" fillId="0" borderId="35" xfId="5" applyFont="1" applyBorder="1" applyAlignment="1">
      <alignment horizontal="centerContinuous" vertical="center"/>
    </xf>
    <xf numFmtId="0" fontId="20" fillId="0" borderId="11" xfId="5" applyFont="1" applyBorder="1" applyAlignment="1">
      <alignment horizontal="center" vertical="center"/>
    </xf>
    <xf numFmtId="186" fontId="20" fillId="0" borderId="7" xfId="5" applyNumberFormat="1" applyFont="1" applyBorder="1" applyAlignment="1">
      <alignment horizontal="center" vertical="center"/>
    </xf>
    <xf numFmtId="186" fontId="20" fillId="0" borderId="0" xfId="5" applyNumberFormat="1" applyFont="1" applyAlignment="1">
      <alignment horizontal="center" vertical="center"/>
    </xf>
    <xf numFmtId="186" fontId="20" fillId="0" borderId="5" xfId="5" applyNumberFormat="1" applyFont="1" applyBorder="1" applyAlignment="1">
      <alignment horizontal="centerContinuous" vertical="center"/>
    </xf>
    <xf numFmtId="186" fontId="20" fillId="0" borderId="0" xfId="5" applyNumberFormat="1" applyFont="1" applyBorder="1" applyAlignment="1">
      <alignment horizontal="centerContinuous" vertical="center"/>
    </xf>
    <xf numFmtId="186" fontId="31" fillId="0" borderId="8" xfId="5" applyNumberFormat="1" applyFont="1" applyBorder="1" applyAlignment="1">
      <alignment horizontal="centerContinuous" vertical="center"/>
    </xf>
    <xf numFmtId="186" fontId="31" fillId="0" borderId="9" xfId="5" applyNumberFormat="1" applyFont="1" applyBorder="1" applyAlignment="1">
      <alignment horizontal="centerContinuous" vertical="center"/>
    </xf>
    <xf numFmtId="186" fontId="20" fillId="0" borderId="0" xfId="5" applyNumberFormat="1" applyFont="1" applyBorder="1" applyAlignment="1">
      <alignment horizontal="center" vertical="center"/>
    </xf>
    <xf numFmtId="186" fontId="31" fillId="0" borderId="9" xfId="5" applyNumberFormat="1" applyFont="1" applyBorder="1" applyAlignment="1">
      <alignment horizontal="center" vertical="center"/>
    </xf>
    <xf numFmtId="176" fontId="9" fillId="0" borderId="27" xfId="16" applyNumberFormat="1" applyFont="1" applyBorder="1" applyAlignment="1">
      <alignment horizontal="centerContinuous" vertical="center"/>
    </xf>
    <xf numFmtId="176" fontId="9" fillId="0" borderId="14" xfId="16" applyNumberFormat="1" applyFont="1" applyBorder="1" applyAlignment="1">
      <alignment horizontal="centerContinuous" vertical="center"/>
    </xf>
    <xf numFmtId="176" fontId="17" fillId="0" borderId="14" xfId="16" applyNumberFormat="1" applyFont="1" applyBorder="1" applyAlignment="1">
      <alignment horizontal="centerContinuous" vertical="center"/>
    </xf>
    <xf numFmtId="176" fontId="9" fillId="0" borderId="23" xfId="16" applyNumberFormat="1" applyFont="1" applyBorder="1" applyAlignment="1">
      <alignment horizontal="centerContinuous" vertical="center"/>
    </xf>
    <xf numFmtId="176" fontId="9" fillId="0" borderId="24" xfId="16" applyNumberFormat="1" applyFont="1" applyBorder="1" applyAlignment="1">
      <alignment horizontal="centerContinuous" vertical="center"/>
    </xf>
    <xf numFmtId="176" fontId="9" fillId="0" borderId="6" xfId="16" applyNumberFormat="1" applyFont="1" applyBorder="1" applyAlignment="1">
      <alignment horizontal="centerContinuous" vertical="center"/>
    </xf>
    <xf numFmtId="176" fontId="9" fillId="0" borderId="0" xfId="16" applyNumberFormat="1" applyFont="1" applyAlignment="1">
      <alignment horizontal="centerContinuous" vertical="center"/>
    </xf>
    <xf numFmtId="176" fontId="9" fillId="0" borderId="2" xfId="16" applyNumberFormat="1" applyFont="1" applyBorder="1" applyAlignment="1">
      <alignment horizontal="centerContinuous" vertical="center"/>
    </xf>
    <xf numFmtId="176" fontId="18" fillId="0" borderId="0" xfId="16" applyNumberFormat="1" applyFont="1" applyAlignment="1">
      <alignment horizontal="centerContinuous" vertical="center" wrapText="1"/>
    </xf>
    <xf numFmtId="176" fontId="18" fillId="0" borderId="2" xfId="16" applyNumberFormat="1" applyFont="1" applyBorder="1" applyAlignment="1">
      <alignment horizontal="centerContinuous" vertical="center" wrapText="1"/>
    </xf>
    <xf numFmtId="176" fontId="5" fillId="0" borderId="0" xfId="16" applyNumberFormat="1" applyFont="1" applyAlignment="1">
      <alignment horizontal="centerContinuous"/>
    </xf>
    <xf numFmtId="176" fontId="9" fillId="0" borderId="26" xfId="16" applyNumberFormat="1" applyFont="1" applyBorder="1" applyAlignment="1">
      <alignment vertical="distributed" textRotation="255"/>
    </xf>
    <xf numFmtId="176" fontId="9" fillId="0" borderId="5" xfId="16" applyNumberFormat="1" applyFont="1" applyBorder="1" applyAlignment="1">
      <alignment vertical="distributed" textRotation="255"/>
    </xf>
    <xf numFmtId="176" fontId="9" fillId="0" borderId="8" xfId="16" applyNumberFormat="1" applyFont="1" applyBorder="1" applyAlignment="1">
      <alignment vertical="distributed" textRotation="255"/>
    </xf>
    <xf numFmtId="0" fontId="9" fillId="0" borderId="0" xfId="17" applyFont="1" applyAlignment="1">
      <alignment horizontal="centerContinuous"/>
    </xf>
    <xf numFmtId="0" fontId="5" fillId="0" borderId="0" xfId="17" applyFont="1" applyAlignment="1">
      <alignment horizontal="centerContinuous"/>
    </xf>
    <xf numFmtId="0" fontId="4" fillId="0" borderId="30" xfId="17" applyFont="1" applyBorder="1" applyAlignment="1">
      <alignment horizontal="center" vertical="center" justifyLastLine="1"/>
    </xf>
    <xf numFmtId="0" fontId="4" fillId="0" borderId="27" xfId="17" applyFont="1" applyBorder="1" applyAlignment="1">
      <alignment horizontal="center" vertical="center" justifyLastLine="1"/>
    </xf>
    <xf numFmtId="0" fontId="5" fillId="0" borderId="0" xfId="18" applyFont="1" applyAlignment="1">
      <alignment horizontal="centerContinuous" vertical="center"/>
    </xf>
    <xf numFmtId="0" fontId="4" fillId="0" borderId="14" xfId="18" applyFont="1" applyBorder="1" applyAlignment="1">
      <alignment horizontal="centerContinuous" vertical="center"/>
    </xf>
    <xf numFmtId="0" fontId="4" fillId="0" borderId="28" xfId="18" applyFont="1" applyBorder="1" applyAlignment="1">
      <alignment horizontal="centerContinuous" vertical="center"/>
    </xf>
    <xf numFmtId="0" fontId="4" fillId="0" borderId="27" xfId="18" applyFont="1" applyBorder="1" applyAlignment="1">
      <alignment horizontal="centerContinuous" vertical="center"/>
    </xf>
    <xf numFmtId="0" fontId="4" fillId="0" borderId="9" xfId="18" applyFont="1" applyBorder="1" applyAlignment="1">
      <alignment horizontal="centerContinuous" vertical="center"/>
    </xf>
    <xf numFmtId="0" fontId="1" fillId="0" borderId="9" xfId="18" applyBorder="1" applyAlignment="1">
      <alignment horizontal="centerContinuous" vertical="center"/>
    </xf>
    <xf numFmtId="0" fontId="4" fillId="0" borderId="23" xfId="18" applyFont="1" applyBorder="1" applyAlignment="1">
      <alignment horizontal="centerContinuous" vertical="center"/>
    </xf>
    <xf numFmtId="0" fontId="1" fillId="0" borderId="24" xfId="18" applyBorder="1" applyAlignment="1">
      <alignment horizontal="centerContinuous" vertical="center"/>
    </xf>
    <xf numFmtId="0" fontId="4" fillId="0" borderId="8" xfId="18" applyFont="1" applyBorder="1" applyAlignment="1">
      <alignment horizontal="centerContinuous" vertical="center"/>
    </xf>
    <xf numFmtId="0" fontId="4" fillId="0" borderId="3" xfId="18" applyFont="1" applyBorder="1" applyAlignment="1">
      <alignment horizontal="centerContinuous" vertical="center"/>
    </xf>
    <xf numFmtId="0" fontId="4" fillId="0" borderId="12" xfId="19" applyFont="1" applyBorder="1" applyAlignment="1"/>
    <xf numFmtId="0" fontId="4" fillId="0" borderId="3" xfId="19" applyFont="1" applyBorder="1" applyAlignment="1"/>
    <xf numFmtId="0" fontId="4" fillId="0" borderId="15" xfId="19" applyFont="1" applyBorder="1" applyAlignment="1">
      <alignment vertical="center" justifyLastLine="1"/>
    </xf>
    <xf numFmtId="0" fontId="4" fillId="0" borderId="3" xfId="19" applyFont="1" applyBorder="1" applyAlignment="1">
      <alignment vertical="center" justifyLastLine="1"/>
    </xf>
    <xf numFmtId="0" fontId="4" fillId="0" borderId="25" xfId="19" applyFont="1" applyBorder="1" applyAlignment="1">
      <alignment horizontal="center" vertical="center" justifyLastLine="1"/>
    </xf>
    <xf numFmtId="0" fontId="4" fillId="0" borderId="12" xfId="19" applyFont="1" applyBorder="1" applyAlignment="1">
      <alignment horizontal="center" vertical="center" justifyLastLine="1"/>
    </xf>
    <xf numFmtId="0" fontId="4" fillId="0" borderId="14" xfId="19" applyFont="1" applyBorder="1" applyAlignment="1">
      <alignment horizontal="centerContinuous" vertical="center"/>
    </xf>
    <xf numFmtId="0" fontId="4" fillId="0" borderId="28" xfId="19" applyFont="1" applyBorder="1" applyAlignment="1">
      <alignment horizontal="centerContinuous" vertical="center"/>
    </xf>
    <xf numFmtId="0" fontId="4" fillId="0" borderId="4" xfId="19" applyFont="1" applyBorder="1" applyAlignment="1">
      <alignment horizontal="center" vertical="center" justifyLastLine="1"/>
    </xf>
    <xf numFmtId="0" fontId="4" fillId="0" borderId="25" xfId="19" applyFont="1" applyBorder="1" applyAlignment="1">
      <alignment horizontal="center" vertical="center" wrapText="1" justifyLastLine="1"/>
    </xf>
    <xf numFmtId="0" fontId="4" fillId="0" borderId="15" xfId="19" applyFont="1" applyBorder="1" applyAlignment="1">
      <alignment horizontal="center" vertical="center" wrapText="1" justifyLastLine="1"/>
    </xf>
    <xf numFmtId="0" fontId="4" fillId="0" borderId="16" xfId="19" applyFont="1" applyBorder="1" applyAlignment="1">
      <alignment horizontal="center" vertical="center" wrapText="1" justifyLastLine="1"/>
    </xf>
    <xf numFmtId="0" fontId="4" fillId="0" borderId="9" xfId="19" applyFont="1" applyBorder="1" applyAlignment="1">
      <alignment horizontal="center" vertical="center" justifyLastLine="1"/>
    </xf>
    <xf numFmtId="0" fontId="5" fillId="0" borderId="0" xfId="19" applyFont="1" applyAlignment="1">
      <alignment horizontal="centerContinuous"/>
    </xf>
    <xf numFmtId="0" fontId="7" fillId="0" borderId="15" xfId="0" applyFont="1" applyBorder="1" applyAlignment="1">
      <alignment vertical="center"/>
    </xf>
    <xf numFmtId="0" fontId="7" fillId="0" borderId="4" xfId="0" applyFont="1" applyBorder="1" applyAlignment="1">
      <alignment horizontal="center" vertical="center"/>
    </xf>
    <xf numFmtId="0" fontId="7" fillId="0" borderId="27" xfId="0" applyFont="1" applyBorder="1" applyAlignment="1">
      <alignment horizontal="centerContinuous" vertical="center"/>
    </xf>
    <xf numFmtId="0" fontId="7" fillId="0" borderId="14" xfId="0" applyFont="1" applyBorder="1" applyAlignment="1">
      <alignment horizontal="centerContinuous" vertical="center"/>
    </xf>
    <xf numFmtId="0" fontId="7" fillId="0" borderId="2" xfId="0" applyFont="1" applyBorder="1" applyAlignment="1">
      <alignment horizontal="center" wrapText="1"/>
    </xf>
    <xf numFmtId="0" fontId="7" fillId="0" borderId="29" xfId="0" applyFont="1" applyBorder="1" applyAlignment="1">
      <alignment horizontal="center"/>
    </xf>
    <xf numFmtId="0" fontId="7" fillId="0" borderId="2" xfId="0" applyFont="1" applyBorder="1" applyAlignment="1">
      <alignment horizontal="center" vertical="top" wrapText="1"/>
    </xf>
    <xf numFmtId="176" fontId="7" fillId="0" borderId="23" xfId="10" applyNumberFormat="1" applyFont="1" applyBorder="1" applyAlignment="1">
      <alignment horizontal="centerContinuous" vertical="center"/>
    </xf>
    <xf numFmtId="176" fontId="7" fillId="0" borderId="24" xfId="10" applyNumberFormat="1" applyFont="1" applyBorder="1" applyAlignment="1">
      <alignment horizontal="centerContinuous" vertical="center"/>
    </xf>
    <xf numFmtId="176" fontId="7" fillId="0" borderId="27" xfId="10" applyNumberFormat="1" applyFont="1" applyBorder="1" applyAlignment="1">
      <alignment horizontal="centerContinuous" vertical="center"/>
    </xf>
    <xf numFmtId="176" fontId="14" fillId="0" borderId="14" xfId="10" applyNumberFormat="1" applyFont="1" applyBorder="1" applyAlignment="1">
      <alignment horizontal="centerContinuous" vertical="center"/>
    </xf>
    <xf numFmtId="176" fontId="14" fillId="0" borderId="28" xfId="10" applyNumberFormat="1" applyFont="1" applyBorder="1" applyAlignment="1">
      <alignment horizontal="centerContinuous" vertical="center"/>
    </xf>
    <xf numFmtId="176" fontId="7" fillId="0" borderId="13" xfId="10" applyNumberFormat="1" applyFont="1" applyBorder="1" applyAlignment="1">
      <alignment horizontal="center" vertical="center" justifyLastLine="1"/>
    </xf>
    <xf numFmtId="176" fontId="7" fillId="0" borderId="29" xfId="10" applyNumberFormat="1" applyFont="1" applyBorder="1" applyAlignment="1">
      <alignment horizontal="center" vertical="center" justifyLastLine="1"/>
    </xf>
    <xf numFmtId="176" fontId="7" fillId="0" borderId="15" xfId="10" applyNumberFormat="1" applyFont="1" applyBorder="1" applyAlignment="1">
      <alignment horizontal="center" vertical="center" justifyLastLine="1"/>
    </xf>
    <xf numFmtId="176" fontId="7" fillId="0" borderId="26" xfId="10" applyNumberFormat="1" applyFont="1" applyBorder="1" applyAlignment="1">
      <alignment horizontal="center" vertical="center" wrapText="1" justifyLastLine="1"/>
    </xf>
    <xf numFmtId="176" fontId="7" fillId="0" borderId="5" xfId="10" applyNumberFormat="1" applyFont="1" applyBorder="1" applyAlignment="1">
      <alignment horizontal="center" vertical="center" wrapText="1" justifyLastLine="1"/>
    </xf>
    <xf numFmtId="176" fontId="7" fillId="0" borderId="8" xfId="10" applyNumberFormat="1" applyFont="1" applyBorder="1" applyAlignment="1">
      <alignment horizontal="center" vertical="center" wrapText="1" justifyLastLine="1"/>
    </xf>
    <xf numFmtId="176" fontId="5" fillId="0" borderId="0" xfId="10" applyNumberFormat="1" applyFont="1" applyAlignment="1">
      <alignment horizontal="centerContinuous"/>
    </xf>
    <xf numFmtId="176" fontId="18" fillId="0" borderId="0" xfId="11" applyNumberFormat="1" applyFont="1" applyAlignment="1">
      <alignment vertical="center" justifyLastLine="1"/>
    </xf>
    <xf numFmtId="176" fontId="18" fillId="0" borderId="2" xfId="11" applyNumberFormat="1" applyFont="1" applyBorder="1" applyAlignment="1">
      <alignment vertical="center" justifyLastLine="1"/>
    </xf>
    <xf numFmtId="176" fontId="9" fillId="0" borderId="7" xfId="11" applyNumberFormat="1" applyFont="1" applyBorder="1" applyAlignment="1">
      <alignment horizontal="centerContinuous" vertical="center"/>
    </xf>
    <xf numFmtId="176" fontId="9" fillId="0" borderId="11" xfId="11" applyNumberFormat="1" applyFont="1" applyBorder="1" applyAlignment="1">
      <alignment horizontal="centerContinuous" vertical="center"/>
    </xf>
    <xf numFmtId="176" fontId="9" fillId="0" borderId="0" xfId="11" applyNumberFormat="1" applyFont="1" applyAlignment="1">
      <alignment horizontal="centerContinuous" vertical="center"/>
    </xf>
    <xf numFmtId="176" fontId="9" fillId="0" borderId="2" xfId="11" applyNumberFormat="1" applyFont="1" applyBorder="1" applyAlignment="1">
      <alignment horizontal="centerContinuous" vertical="center"/>
    </xf>
    <xf numFmtId="176" fontId="18" fillId="0" borderId="0" xfId="11" applyNumberFormat="1" applyFont="1" applyAlignment="1">
      <alignment horizontal="centerContinuous" vertical="center"/>
    </xf>
    <xf numFmtId="176" fontId="18" fillId="0" borderId="2" xfId="11" applyNumberFormat="1" applyFont="1" applyBorder="1" applyAlignment="1">
      <alignment horizontal="centerContinuous" vertical="center"/>
    </xf>
    <xf numFmtId="176" fontId="5" fillId="0" borderId="0" xfId="11" applyNumberFormat="1" applyFont="1" applyAlignment="1">
      <alignment horizontal="centerContinuous" vertical="center"/>
    </xf>
    <xf numFmtId="176" fontId="9" fillId="0" borderId="16" xfId="11" applyNumberFormat="1" applyFont="1" applyBorder="1" applyAlignment="1">
      <alignment vertical="center" justifyLastLine="1"/>
    </xf>
    <xf numFmtId="176" fontId="9" fillId="0" borderId="12" xfId="11" applyNumberFormat="1" applyFont="1" applyBorder="1" applyAlignment="1">
      <alignment vertical="center" justifyLastLine="1"/>
    </xf>
    <xf numFmtId="176" fontId="9" fillId="0" borderId="9" xfId="11" applyNumberFormat="1" applyFont="1" applyBorder="1" applyAlignment="1">
      <alignment horizontal="centerContinuous" vertical="center" wrapText="1"/>
    </xf>
    <xf numFmtId="176" fontId="9" fillId="0" borderId="3" xfId="11" applyNumberFormat="1" applyFont="1" applyBorder="1" applyAlignment="1">
      <alignment horizontal="centerContinuous" vertical="center" wrapText="1"/>
    </xf>
    <xf numFmtId="176" fontId="9" fillId="0" borderId="27" xfId="11" applyNumberFormat="1" applyFont="1" applyBorder="1" applyAlignment="1">
      <alignment horizontal="centerContinuous" vertical="center"/>
    </xf>
    <xf numFmtId="176" fontId="9" fillId="0" borderId="14" xfId="11" applyNumberFormat="1" applyFont="1" applyBorder="1" applyAlignment="1">
      <alignment horizontal="centerContinuous" vertical="center"/>
    </xf>
    <xf numFmtId="176" fontId="9" fillId="0" borderId="28" xfId="11" applyNumberFormat="1" applyFont="1" applyBorder="1" applyAlignment="1">
      <alignment horizontal="centerContinuous" vertical="center"/>
    </xf>
    <xf numFmtId="176" fontId="9" fillId="0" borderId="12" xfId="11" applyNumberFormat="1" applyFont="1" applyBorder="1" applyAlignment="1">
      <alignment horizontal="center" vertical="center" wrapText="1" justifyLastLine="1"/>
    </xf>
    <xf numFmtId="176" fontId="9" fillId="0" borderId="0" xfId="11" applyNumberFormat="1" applyFont="1" applyAlignment="1">
      <alignment vertical="distributed" textRotation="255" justifyLastLine="1"/>
    </xf>
    <xf numFmtId="176" fontId="9" fillId="0" borderId="0" xfId="11" applyNumberFormat="1" applyFont="1" applyAlignment="1">
      <alignment horizontal="left" vertical="center"/>
    </xf>
    <xf numFmtId="176" fontId="9" fillId="0" borderId="0" xfId="11" applyNumberFormat="1" applyFont="1" applyAlignment="1">
      <alignment vertical="center" textRotation="255"/>
    </xf>
    <xf numFmtId="176" fontId="9" fillId="0" borderId="5" xfId="11" applyNumberFormat="1" applyFont="1" applyBorder="1" applyAlignment="1">
      <alignment vertical="distributed" textRotation="255" justifyLastLine="1"/>
    </xf>
    <xf numFmtId="176" fontId="9" fillId="0" borderId="8" xfId="11" applyNumberFormat="1" applyFont="1" applyBorder="1" applyAlignment="1">
      <alignment vertical="distributed" textRotation="255" justifyLastLine="1"/>
    </xf>
    <xf numFmtId="176" fontId="9" fillId="0" borderId="10" xfId="11" applyNumberFormat="1" applyFont="1" applyBorder="1" applyAlignment="1">
      <alignment vertical="center"/>
    </xf>
    <xf numFmtId="176" fontId="5" fillId="0" borderId="0" xfId="9" applyNumberFormat="1" applyFont="1" applyAlignment="1">
      <alignment horizontal="centerContinuous"/>
    </xf>
    <xf numFmtId="176" fontId="9" fillId="0" borderId="0" xfId="9" applyNumberFormat="1" applyFont="1" applyAlignment="1">
      <alignment horizontal="centerContinuous"/>
    </xf>
    <xf numFmtId="0" fontId="9" fillId="0" borderId="30" xfId="0" applyFont="1" applyBorder="1" applyAlignment="1">
      <alignment horizontal="centerContinuous"/>
    </xf>
    <xf numFmtId="0" fontId="9" fillId="0" borderId="27" xfId="0" applyFont="1" applyBorder="1" applyAlignment="1">
      <alignment horizontal="centerContinuous"/>
    </xf>
    <xf numFmtId="0" fontId="9" fillId="0" borderId="3" xfId="0" applyFont="1" applyBorder="1" applyAlignment="1"/>
    <xf numFmtId="0" fontId="9" fillId="0" borderId="12" xfId="0" applyFont="1" applyBorder="1" applyAlignment="1">
      <alignment horizontal="center"/>
    </xf>
    <xf numFmtId="0" fontId="7" fillId="0" borderId="2" xfId="12" applyFont="1" applyBorder="1" applyAlignment="1">
      <alignment horizontal="center" vertical="center" wrapText="1"/>
    </xf>
    <xf numFmtId="187" fontId="3" fillId="0" borderId="9" xfId="12" applyNumberFormat="1" applyFont="1" applyBorder="1" applyAlignment="1">
      <alignment vertical="center"/>
    </xf>
    <xf numFmtId="187" fontId="4" fillId="0" borderId="0" xfId="12" applyNumberFormat="1" applyFont="1" applyAlignment="1">
      <alignment vertical="center"/>
    </xf>
    <xf numFmtId="187" fontId="3" fillId="0" borderId="8" xfId="12" applyNumberFormat="1" applyFont="1" applyBorder="1" applyAlignment="1">
      <alignment vertical="center"/>
    </xf>
    <xf numFmtId="0" fontId="4" fillId="0" borderId="15" xfId="12" applyNumberFormat="1" applyFont="1" applyBorder="1" applyAlignment="1">
      <alignment horizontal="centerContinuous" vertical="center"/>
    </xf>
    <xf numFmtId="0" fontId="4" fillId="0" borderId="8" xfId="12" applyNumberFormat="1" applyFont="1" applyBorder="1" applyAlignment="1">
      <alignment horizontal="centerContinuous" vertical="center"/>
    </xf>
    <xf numFmtId="0" fontId="4" fillId="0" borderId="4" xfId="12" applyNumberFormat="1" applyFont="1" applyBorder="1" applyAlignment="1">
      <alignment horizontal="centerContinuous" vertical="center"/>
    </xf>
    <xf numFmtId="0" fontId="4" fillId="0" borderId="23" xfId="12" applyNumberFormat="1" applyFont="1" applyBorder="1" applyAlignment="1">
      <alignment horizontal="centerContinuous" vertical="center"/>
    </xf>
    <xf numFmtId="0" fontId="5" fillId="0" borderId="0" xfId="12" applyFont="1" applyAlignment="1">
      <alignment horizontal="centerContinuous"/>
    </xf>
    <xf numFmtId="176" fontId="5" fillId="0" borderId="0" xfId="13" applyNumberFormat="1" applyFont="1" applyAlignment="1">
      <alignment horizontal="centerContinuous"/>
    </xf>
    <xf numFmtId="176" fontId="7" fillId="0" borderId="3" xfId="13" applyNumberFormat="1" applyFont="1" applyBorder="1" applyAlignment="1">
      <alignment horizontal="centerContinuous" vertical="center"/>
    </xf>
    <xf numFmtId="176" fontId="7" fillId="0" borderId="15" xfId="13" applyNumberFormat="1" applyFont="1" applyBorder="1" applyAlignment="1">
      <alignment horizontal="centerContinuous" vertical="center"/>
    </xf>
    <xf numFmtId="176" fontId="7" fillId="0" borderId="14" xfId="13" applyNumberFormat="1" applyFont="1" applyBorder="1" applyAlignment="1">
      <alignment horizontal="centerContinuous" vertical="center"/>
    </xf>
    <xf numFmtId="176" fontId="7" fillId="0" borderId="0" xfId="13" applyNumberFormat="1" applyFont="1" applyBorder="1"/>
    <xf numFmtId="176" fontId="7" fillId="0" borderId="0" xfId="13" applyNumberFormat="1" applyFont="1" applyBorder="1" applyAlignment="1">
      <alignment horizontal="distributed" vertical="center" wrapText="1" justifyLastLine="1"/>
    </xf>
    <xf numFmtId="176" fontId="7" fillId="0" borderId="16" xfId="13" applyNumberFormat="1" applyFont="1" applyBorder="1" applyAlignment="1">
      <alignment horizontal="distributed" vertical="center" wrapText="1" justifyLastLine="1"/>
    </xf>
    <xf numFmtId="41" fontId="53" fillId="0" borderId="16" xfId="2" applyNumberFormat="1" applyFont="1" applyFill="1" applyBorder="1" applyAlignment="1">
      <alignment vertical="center"/>
    </xf>
    <xf numFmtId="41" fontId="53" fillId="0" borderId="8" xfId="2" applyNumberFormat="1" applyFont="1" applyFill="1" applyBorder="1" applyAlignment="1">
      <alignment vertical="center"/>
    </xf>
    <xf numFmtId="176" fontId="7" fillId="0" borderId="9" xfId="13" applyNumberFormat="1" applyFont="1" applyBorder="1" applyAlignment="1">
      <alignment horizontal="distributed" vertical="center" wrapText="1" justifyLastLine="1"/>
    </xf>
    <xf numFmtId="41" fontId="53" fillId="0" borderId="9" xfId="2" applyNumberFormat="1" applyFont="1" applyFill="1" applyBorder="1" applyAlignment="1">
      <alignment vertical="center"/>
    </xf>
    <xf numFmtId="176" fontId="7" fillId="0" borderId="7" xfId="13" applyNumberFormat="1" applyFont="1" applyBorder="1" applyAlignment="1">
      <alignment horizontal="centerContinuous" vertical="center"/>
    </xf>
    <xf numFmtId="176" fontId="14" fillId="0" borderId="11" xfId="13" applyNumberFormat="1" applyFont="1" applyBorder="1" applyAlignment="1">
      <alignment horizontal="centerContinuous" vertical="center"/>
    </xf>
    <xf numFmtId="176" fontId="7" fillId="0" borderId="0" xfId="13" quotePrefix="1" applyNumberFormat="1" applyFont="1" applyAlignment="1">
      <alignment horizontal="centerContinuous" vertical="center"/>
    </xf>
    <xf numFmtId="176" fontId="7" fillId="0" borderId="2" xfId="13" applyNumberFormat="1" applyFont="1" applyBorder="1" applyAlignment="1">
      <alignment horizontal="centerContinuous" vertical="center"/>
    </xf>
    <xf numFmtId="176" fontId="10" fillId="0" borderId="0" xfId="13" quotePrefix="1" applyNumberFormat="1" applyFont="1" applyAlignment="1">
      <alignment horizontal="centerContinuous" vertical="center"/>
    </xf>
    <xf numFmtId="176" fontId="10" fillId="0" borderId="2" xfId="13" quotePrefix="1" applyNumberFormat="1" applyFont="1" applyBorder="1" applyAlignment="1">
      <alignment horizontal="centerContinuous" vertical="center"/>
    </xf>
    <xf numFmtId="176" fontId="5" fillId="0" borderId="0" xfId="0" applyNumberFormat="1" applyFont="1" applyAlignment="1">
      <alignment horizontal="centerContinuous"/>
    </xf>
    <xf numFmtId="176" fontId="37" fillId="0" borderId="15" xfId="0" applyNumberFormat="1" applyFont="1" applyBorder="1" applyAlignment="1">
      <alignment horizontal="centerContinuous" vertical="center"/>
    </xf>
    <xf numFmtId="176" fontId="37" fillId="0" borderId="8" xfId="0" applyNumberFormat="1" applyFont="1" applyBorder="1" applyAlignment="1">
      <alignment horizontal="centerContinuous" vertical="center"/>
    </xf>
    <xf numFmtId="176" fontId="37" fillId="0" borderId="15" xfId="0" applyNumberFormat="1" applyFont="1" applyBorder="1" applyAlignment="1">
      <alignment horizontal="center" vertical="center"/>
    </xf>
    <xf numFmtId="176" fontId="37" fillId="0" borderId="25" xfId="0" applyNumberFormat="1" applyFont="1" applyBorder="1" applyAlignment="1">
      <alignment horizontal="center" vertical="center"/>
    </xf>
    <xf numFmtId="176" fontId="37" fillId="0" borderId="11" xfId="0" applyNumberFormat="1" applyFont="1" applyBorder="1" applyAlignment="1">
      <alignment horizontal="centerContinuous" vertical="center"/>
    </xf>
    <xf numFmtId="176" fontId="37" fillId="0" borderId="2" xfId="0" quotePrefix="1" applyNumberFormat="1" applyFont="1" applyBorder="1" applyAlignment="1">
      <alignment horizontal="centerContinuous" vertical="center"/>
    </xf>
    <xf numFmtId="176" fontId="16" fillId="0" borderId="2" xfId="0" quotePrefix="1" applyNumberFormat="1" applyFont="1" applyBorder="1" applyAlignment="1">
      <alignment horizontal="centerContinuous" vertical="center"/>
    </xf>
    <xf numFmtId="176" fontId="37" fillId="0" borderId="16" xfId="0" applyNumberFormat="1" applyFont="1" applyBorder="1" applyAlignment="1">
      <alignment vertical="center"/>
    </xf>
    <xf numFmtId="176" fontId="37" fillId="0" borderId="12" xfId="0" applyNumberFormat="1" applyFont="1" applyBorder="1" applyAlignment="1">
      <alignment vertical="center"/>
    </xf>
    <xf numFmtId="176" fontId="37" fillId="0" borderId="9" xfId="0" applyNumberFormat="1" applyFont="1" applyBorder="1" applyAlignment="1">
      <alignment vertical="center"/>
    </xf>
    <xf numFmtId="176" fontId="37" fillId="0" borderId="3" xfId="0" applyNumberFormat="1" applyFont="1" applyBorder="1" applyAlignment="1">
      <alignment vertical="center"/>
    </xf>
    <xf numFmtId="176" fontId="37" fillId="0" borderId="2" xfId="0" applyNumberFormat="1" applyFont="1" applyBorder="1" applyAlignment="1">
      <alignment vertical="center"/>
    </xf>
    <xf numFmtId="176" fontId="37" fillId="0" borderId="0" xfId="0" applyNumberFormat="1" applyFont="1" applyAlignment="1">
      <alignment horizontal="distributed" vertical="center"/>
    </xf>
    <xf numFmtId="176" fontId="37" fillId="0" borderId="9" xfId="0" applyNumberFormat="1" applyFont="1" applyBorder="1" applyAlignment="1">
      <alignment horizontal="distributed" vertical="center"/>
    </xf>
    <xf numFmtId="176" fontId="37" fillId="0" borderId="7" xfId="0" applyNumberFormat="1" applyFont="1" applyBorder="1" applyAlignment="1">
      <alignment horizontal="distributed" vertical="center"/>
    </xf>
    <xf numFmtId="176" fontId="37" fillId="0" borderId="0" xfId="0" quotePrefix="1" applyNumberFormat="1" applyFont="1" applyAlignment="1">
      <alignment horizontal="distributed" vertical="center"/>
    </xf>
    <xf numFmtId="176" fontId="16" fillId="0" borderId="0" xfId="0" quotePrefix="1" applyNumberFormat="1" applyFont="1" applyAlignment="1">
      <alignment horizontal="distributed" vertical="center"/>
    </xf>
    <xf numFmtId="176" fontId="37" fillId="0" borderId="11" xfId="0" applyNumberFormat="1" applyFont="1" applyBorder="1" applyAlignment="1">
      <alignment horizontal="distributed" vertical="center"/>
    </xf>
    <xf numFmtId="176" fontId="37" fillId="0" borderId="2" xfId="0" quotePrefix="1" applyNumberFormat="1" applyFont="1" applyBorder="1" applyAlignment="1">
      <alignment horizontal="distributed" vertical="center"/>
    </xf>
    <xf numFmtId="176" fontId="16" fillId="0" borderId="2" xfId="0" quotePrefix="1" applyNumberFormat="1" applyFont="1" applyBorder="1" applyAlignment="1">
      <alignment horizontal="distributed" vertical="center"/>
    </xf>
    <xf numFmtId="0" fontId="20" fillId="0" borderId="16" xfId="5" applyFont="1" applyBorder="1" applyAlignment="1">
      <alignment horizontal="center" vertical="center"/>
    </xf>
    <xf numFmtId="0" fontId="20" fillId="0" borderId="12" xfId="5" applyFont="1" applyBorder="1" applyAlignment="1">
      <alignment horizontal="center" vertical="center"/>
    </xf>
    <xf numFmtId="0" fontId="20" fillId="0" borderId="9" xfId="5" applyFont="1" applyBorder="1" applyAlignment="1">
      <alignment horizontal="center" vertical="center"/>
    </xf>
    <xf numFmtId="0" fontId="20" fillId="0" borderId="3" xfId="5" applyFont="1" applyBorder="1" applyAlignment="1">
      <alignment horizontal="center" vertical="center"/>
    </xf>
    <xf numFmtId="0" fontId="7" fillId="0" borderId="25" xfId="5" applyFont="1" applyBorder="1" applyAlignment="1">
      <alignment horizontal="center" vertical="center" wrapText="1"/>
    </xf>
    <xf numFmtId="0" fontId="7" fillId="0" borderId="15" xfId="5" applyFont="1" applyBorder="1" applyAlignment="1">
      <alignment horizontal="center" vertical="center"/>
    </xf>
    <xf numFmtId="0" fontId="7" fillId="0" borderId="27" xfId="5" applyFont="1" applyBorder="1" applyAlignment="1">
      <alignment horizontal="center" vertical="center"/>
    </xf>
    <xf numFmtId="0" fontId="7" fillId="0" borderId="14" xfId="5" applyFont="1" applyBorder="1" applyAlignment="1">
      <alignment horizontal="center" vertical="center"/>
    </xf>
    <xf numFmtId="176" fontId="7" fillId="0" borderId="29" xfId="10" applyNumberFormat="1" applyFont="1" applyBorder="1" applyAlignment="1">
      <alignment horizontal="distributed" vertical="center" justifyLastLine="1"/>
    </xf>
    <xf numFmtId="176" fontId="14" fillId="0" borderId="15" xfId="10" applyNumberFormat="1" applyFont="1" applyBorder="1" applyAlignment="1">
      <alignment horizontal="distributed" vertical="center" justifyLastLine="1"/>
    </xf>
    <xf numFmtId="176" fontId="7" fillId="0" borderId="5" xfId="10" applyNumberFormat="1" applyFont="1" applyBorder="1" applyAlignment="1">
      <alignment horizontal="distributed" vertical="center" justifyLastLine="1"/>
    </xf>
    <xf numFmtId="41" fontId="37" fillId="0" borderId="5" xfId="2" applyNumberFormat="1" applyFont="1" applyFill="1" applyBorder="1" applyAlignment="1">
      <alignment vertical="center"/>
    </xf>
    <xf numFmtId="176" fontId="37" fillId="0" borderId="0" xfId="0" applyNumberFormat="1" applyFont="1" applyAlignment="1">
      <alignment horizontal="center" vertical="center" justifyLastLine="1"/>
    </xf>
    <xf numFmtId="176" fontId="37" fillId="0" borderId="2" xfId="0" applyNumberFormat="1" applyFont="1" applyBorder="1" applyAlignment="1">
      <alignment horizontal="center" vertical="center" justifyLastLine="1"/>
    </xf>
  </cellXfs>
  <cellStyles count="21">
    <cellStyle name="ハイパーリンク" xfId="1" builtinId="8"/>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8" xr:uid="{00000000-0005-0000-0000-000008000000}"/>
    <cellStyle name="標準_10　不就学学齢児童･生徒数" xfId="9" xr:uid="{00000000-0005-0000-0000-000009000000}"/>
    <cellStyle name="標準_11　各種学校･専修学校の学校数と課程別生徒数等(1)学校数" xfId="10" xr:uid="{00000000-0005-0000-0000-00000A000000}"/>
    <cellStyle name="標準_11　各種学校･専修学校の学校数と課程別生徒数等(2)課程別生徒数" xfId="11" xr:uid="{00000000-0005-0000-0000-00000B000000}"/>
    <cellStyle name="標準_12　中学校･高等学校卒業者の進学率･就職率" xfId="12" xr:uid="{00000000-0005-0000-0000-00000C000000}"/>
    <cellStyle name="標準_13　学校卒業者の状況(1)進路別卒業者数" xfId="13" xr:uid="{00000000-0005-0000-0000-00000D000000}"/>
    <cellStyle name="標準_4　職名別教員数" xfId="14" xr:uid="{00000000-0005-0000-0000-00000E000000}"/>
    <cellStyle name="標準_5　小・中学校の編成方式別学級数および児童・生徒数" xfId="15" xr:uid="{00000000-0005-0000-0000-00000F000000}"/>
    <cellStyle name="標準_6　高等学校の学科数と生徒数" xfId="16" xr:uid="{00000000-0005-0000-0000-000010000000}"/>
    <cellStyle name="標準_7　盲･ろう･養護学校の在学者数" xfId="17" xr:uid="{00000000-0005-0000-0000-000011000000}"/>
    <cellStyle name="標準_8　大学･短期大学･高等専門学校学生数" xfId="18" xr:uid="{00000000-0005-0000-0000-000012000000}"/>
    <cellStyle name="標準_9　高等学校通信教育" xfId="19" xr:uid="{00000000-0005-0000-0000-000013000000}"/>
    <cellStyle name="標準_速報HG" xfId="20" xr:uid="{00000000-0005-0000-0000-000014000000}"/>
  </cellStyles>
  <dxfs count="4">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9525</xdr:colOff>
      <xdr:row>11</xdr:row>
      <xdr:rowOff>0</xdr:rowOff>
    </xdr:from>
    <xdr:to>
      <xdr:col>1</xdr:col>
      <xdr:colOff>38100</xdr:colOff>
      <xdr:row>13</xdr:row>
      <xdr:rowOff>0</xdr:rowOff>
    </xdr:to>
    <xdr:sp macro="" textlink="">
      <xdr:nvSpPr>
        <xdr:cNvPr id="5121" name="AutoShape 1">
          <a:extLst>
            <a:ext uri="{FF2B5EF4-FFF2-40B4-BE49-F238E27FC236}">
              <a16:creationId xmlns:a16="http://schemas.microsoft.com/office/drawing/2014/main" id="{BBD9FB68-4AA7-4C6C-89C8-4424E9999A20}"/>
            </a:ext>
          </a:extLst>
        </xdr:cNvPr>
        <xdr:cNvSpPr>
          <a:spLocks/>
        </xdr:cNvSpPr>
      </xdr:nvSpPr>
      <xdr:spPr bwMode="auto">
        <a:xfrm>
          <a:off x="790575" y="2457450"/>
          <a:ext cx="28575" cy="533400"/>
        </a:xfrm>
        <a:prstGeom prst="leftBracket">
          <a:avLst>
            <a:gd name="adj" fmla="val 2698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771525</xdr:colOff>
      <xdr:row>13</xdr:row>
      <xdr:rowOff>38100</xdr:rowOff>
    </xdr:from>
    <xdr:to>
      <xdr:col>1</xdr:col>
      <xdr:colOff>38100</xdr:colOff>
      <xdr:row>14</xdr:row>
      <xdr:rowOff>257175</xdr:rowOff>
    </xdr:to>
    <xdr:sp macro="" textlink="">
      <xdr:nvSpPr>
        <xdr:cNvPr id="5122" name="AutoShape 2">
          <a:extLst>
            <a:ext uri="{FF2B5EF4-FFF2-40B4-BE49-F238E27FC236}">
              <a16:creationId xmlns:a16="http://schemas.microsoft.com/office/drawing/2014/main" id="{14291C1A-C9E9-47C4-A210-C6521010E602}"/>
            </a:ext>
          </a:extLst>
        </xdr:cNvPr>
        <xdr:cNvSpPr>
          <a:spLocks/>
        </xdr:cNvSpPr>
      </xdr:nvSpPr>
      <xdr:spPr bwMode="auto">
        <a:xfrm>
          <a:off x="771525" y="3295650"/>
          <a:ext cx="47625" cy="485775"/>
        </a:xfrm>
        <a:prstGeom prst="leftBracket">
          <a:avLst>
            <a:gd name="adj" fmla="val 36769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18</xdr:row>
      <xdr:rowOff>9525</xdr:rowOff>
    </xdr:from>
    <xdr:to>
      <xdr:col>1</xdr:col>
      <xdr:colOff>57150</xdr:colOff>
      <xdr:row>20</xdr:row>
      <xdr:rowOff>180975</xdr:rowOff>
    </xdr:to>
    <xdr:sp macro="" textlink="">
      <xdr:nvSpPr>
        <xdr:cNvPr id="5123" name="AutoShape 4">
          <a:extLst>
            <a:ext uri="{FF2B5EF4-FFF2-40B4-BE49-F238E27FC236}">
              <a16:creationId xmlns:a16="http://schemas.microsoft.com/office/drawing/2014/main" id="{3C311FE0-C7FD-4D36-A781-336581973954}"/>
            </a:ext>
          </a:extLst>
        </xdr:cNvPr>
        <xdr:cNvSpPr>
          <a:spLocks/>
        </xdr:cNvSpPr>
      </xdr:nvSpPr>
      <xdr:spPr bwMode="auto">
        <a:xfrm>
          <a:off x="800100" y="4600575"/>
          <a:ext cx="38100" cy="704850"/>
        </a:xfrm>
        <a:prstGeom prst="leftBracket">
          <a:avLst>
            <a:gd name="adj" fmla="val 15185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23</xdr:row>
      <xdr:rowOff>57150</xdr:rowOff>
    </xdr:from>
    <xdr:to>
      <xdr:col>1</xdr:col>
      <xdr:colOff>38100</xdr:colOff>
      <xdr:row>24</xdr:row>
      <xdr:rowOff>228600</xdr:rowOff>
    </xdr:to>
    <xdr:sp macro="" textlink="">
      <xdr:nvSpPr>
        <xdr:cNvPr id="5124" name="AutoShape 7">
          <a:extLst>
            <a:ext uri="{FF2B5EF4-FFF2-40B4-BE49-F238E27FC236}">
              <a16:creationId xmlns:a16="http://schemas.microsoft.com/office/drawing/2014/main" id="{2A4E43BA-BBB9-4F85-AB57-088604852768}"/>
            </a:ext>
          </a:extLst>
        </xdr:cNvPr>
        <xdr:cNvSpPr>
          <a:spLocks/>
        </xdr:cNvSpPr>
      </xdr:nvSpPr>
      <xdr:spPr bwMode="auto">
        <a:xfrm>
          <a:off x="790575" y="6248400"/>
          <a:ext cx="28575" cy="438150"/>
        </a:xfrm>
        <a:prstGeom prst="leftBracket">
          <a:avLst>
            <a:gd name="adj" fmla="val 12621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16</xdr:row>
      <xdr:rowOff>57150</xdr:rowOff>
    </xdr:from>
    <xdr:to>
      <xdr:col>1</xdr:col>
      <xdr:colOff>38100</xdr:colOff>
      <xdr:row>17</xdr:row>
      <xdr:rowOff>228600</xdr:rowOff>
    </xdr:to>
    <xdr:sp macro="" textlink="">
      <xdr:nvSpPr>
        <xdr:cNvPr id="5125" name="AutoShape 7">
          <a:extLst>
            <a:ext uri="{FF2B5EF4-FFF2-40B4-BE49-F238E27FC236}">
              <a16:creationId xmlns:a16="http://schemas.microsoft.com/office/drawing/2014/main" id="{C92A1298-4F58-4941-BEB8-2D2C16517E4B}"/>
            </a:ext>
          </a:extLst>
        </xdr:cNvPr>
        <xdr:cNvSpPr>
          <a:spLocks/>
        </xdr:cNvSpPr>
      </xdr:nvSpPr>
      <xdr:spPr bwMode="auto">
        <a:xfrm>
          <a:off x="790575" y="4114800"/>
          <a:ext cx="28575" cy="438150"/>
        </a:xfrm>
        <a:prstGeom prst="leftBracket">
          <a:avLst>
            <a:gd name="adj" fmla="val 12621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19049</xdr:colOff>
      <xdr:row>21</xdr:row>
      <xdr:rowOff>9525</xdr:rowOff>
    </xdr:from>
    <xdr:to>
      <xdr:col>1</xdr:col>
      <xdr:colOff>64768</xdr:colOff>
      <xdr:row>22</xdr:row>
      <xdr:rowOff>180975</xdr:rowOff>
    </xdr:to>
    <xdr:sp macro="" textlink="">
      <xdr:nvSpPr>
        <xdr:cNvPr id="5126" name="AutoShape 4">
          <a:extLst>
            <a:ext uri="{FF2B5EF4-FFF2-40B4-BE49-F238E27FC236}">
              <a16:creationId xmlns:a16="http://schemas.microsoft.com/office/drawing/2014/main" id="{90C4FC26-0C29-45C2-927D-FB2D5ED44EAC}"/>
            </a:ext>
          </a:extLst>
        </xdr:cNvPr>
        <xdr:cNvSpPr>
          <a:spLocks/>
        </xdr:cNvSpPr>
      </xdr:nvSpPr>
      <xdr:spPr bwMode="auto">
        <a:xfrm>
          <a:off x="800099" y="5400675"/>
          <a:ext cx="45719" cy="438150"/>
        </a:xfrm>
        <a:prstGeom prst="leftBracket">
          <a:avLst>
            <a:gd name="adj" fmla="val 15185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2</xdr:col>
      <xdr:colOff>504825</xdr:colOff>
      <xdr:row>8</xdr:row>
      <xdr:rowOff>295275</xdr:rowOff>
    </xdr:to>
    <xdr:sp macro="" textlink="">
      <xdr:nvSpPr>
        <xdr:cNvPr id="2" name="Line 1">
          <a:extLst>
            <a:ext uri="{FF2B5EF4-FFF2-40B4-BE49-F238E27FC236}">
              <a16:creationId xmlns:a16="http://schemas.microsoft.com/office/drawing/2014/main" id="{3EE4C8A0-4C1F-4AF0-9843-173E0000C81F}"/>
            </a:ext>
          </a:extLst>
        </xdr:cNvPr>
        <xdr:cNvSpPr>
          <a:spLocks noChangeShapeType="1"/>
        </xdr:cNvSpPr>
      </xdr:nvSpPr>
      <xdr:spPr bwMode="auto">
        <a:xfrm>
          <a:off x="0" y="1000125"/>
          <a:ext cx="1743075" cy="962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2</xdr:col>
      <xdr:colOff>676275</xdr:colOff>
      <xdr:row>8</xdr:row>
      <xdr:rowOff>295275</xdr:rowOff>
    </xdr:to>
    <xdr:sp macro="" textlink="">
      <xdr:nvSpPr>
        <xdr:cNvPr id="3" name="Line 1">
          <a:extLst>
            <a:ext uri="{FF2B5EF4-FFF2-40B4-BE49-F238E27FC236}">
              <a16:creationId xmlns:a16="http://schemas.microsoft.com/office/drawing/2014/main" id="{992874AE-758A-456F-AF9F-DE889055BDDE}"/>
            </a:ext>
          </a:extLst>
        </xdr:cNvPr>
        <xdr:cNvSpPr>
          <a:spLocks noChangeShapeType="1"/>
        </xdr:cNvSpPr>
      </xdr:nvSpPr>
      <xdr:spPr bwMode="auto">
        <a:xfrm>
          <a:off x="0" y="1000125"/>
          <a:ext cx="1743075" cy="962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2</xdr:col>
      <xdr:colOff>676275</xdr:colOff>
      <xdr:row>8</xdr:row>
      <xdr:rowOff>295275</xdr:rowOff>
    </xdr:to>
    <xdr:sp macro="" textlink="">
      <xdr:nvSpPr>
        <xdr:cNvPr id="4" name="Line 1">
          <a:extLst>
            <a:ext uri="{FF2B5EF4-FFF2-40B4-BE49-F238E27FC236}">
              <a16:creationId xmlns:a16="http://schemas.microsoft.com/office/drawing/2014/main" id="{F77E1F82-91C7-4A01-8AA8-F44D65A23681}"/>
            </a:ext>
          </a:extLst>
        </xdr:cNvPr>
        <xdr:cNvSpPr>
          <a:spLocks noChangeShapeType="1"/>
        </xdr:cNvSpPr>
      </xdr:nvSpPr>
      <xdr:spPr bwMode="auto">
        <a:xfrm>
          <a:off x="0" y="1000125"/>
          <a:ext cx="1743075" cy="962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219075</xdr:colOff>
      <xdr:row>13</xdr:row>
      <xdr:rowOff>38100</xdr:rowOff>
    </xdr:from>
    <xdr:to>
      <xdr:col>1</xdr:col>
      <xdr:colOff>323850</xdr:colOff>
      <xdr:row>16</xdr:row>
      <xdr:rowOff>9525</xdr:rowOff>
    </xdr:to>
    <xdr:sp macro="" textlink="">
      <xdr:nvSpPr>
        <xdr:cNvPr id="9217" name="AutoShape 2">
          <a:extLst>
            <a:ext uri="{FF2B5EF4-FFF2-40B4-BE49-F238E27FC236}">
              <a16:creationId xmlns:a16="http://schemas.microsoft.com/office/drawing/2014/main" id="{7107FEB3-D714-4BDB-83D9-020E2F4BEE34}"/>
            </a:ext>
          </a:extLst>
        </xdr:cNvPr>
        <xdr:cNvSpPr>
          <a:spLocks/>
        </xdr:cNvSpPr>
      </xdr:nvSpPr>
      <xdr:spPr bwMode="auto">
        <a:xfrm>
          <a:off x="2181225" y="2457450"/>
          <a:ext cx="104775" cy="571500"/>
        </a:xfrm>
        <a:prstGeom prst="rightBrace">
          <a:avLst>
            <a:gd name="adj1" fmla="val 63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209550</xdr:colOff>
      <xdr:row>16</xdr:row>
      <xdr:rowOff>47625</xdr:rowOff>
    </xdr:from>
    <xdr:to>
      <xdr:col>1</xdr:col>
      <xdr:colOff>314325</xdr:colOff>
      <xdr:row>29</xdr:row>
      <xdr:rowOff>171450</xdr:rowOff>
    </xdr:to>
    <xdr:sp macro="" textlink="">
      <xdr:nvSpPr>
        <xdr:cNvPr id="9218" name="AutoShape 3">
          <a:extLst>
            <a:ext uri="{FF2B5EF4-FFF2-40B4-BE49-F238E27FC236}">
              <a16:creationId xmlns:a16="http://schemas.microsoft.com/office/drawing/2014/main" id="{FF83F079-EB1B-4C32-B045-C660E0C69846}"/>
            </a:ext>
          </a:extLst>
        </xdr:cNvPr>
        <xdr:cNvSpPr>
          <a:spLocks/>
        </xdr:cNvSpPr>
      </xdr:nvSpPr>
      <xdr:spPr bwMode="auto">
        <a:xfrm>
          <a:off x="2171700" y="3067050"/>
          <a:ext cx="104775" cy="2724150"/>
        </a:xfrm>
        <a:prstGeom prst="rightBrace">
          <a:avLst>
            <a:gd name="adj1" fmla="val 228463"/>
            <a:gd name="adj2" fmla="val 3896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219075</xdr:colOff>
      <xdr:row>11</xdr:row>
      <xdr:rowOff>9525</xdr:rowOff>
    </xdr:from>
    <xdr:to>
      <xdr:col>1</xdr:col>
      <xdr:colOff>323850</xdr:colOff>
      <xdr:row>12</xdr:row>
      <xdr:rowOff>190500</xdr:rowOff>
    </xdr:to>
    <xdr:sp macro="" textlink="">
      <xdr:nvSpPr>
        <xdr:cNvPr id="9219" name="AutoShape 2">
          <a:extLst>
            <a:ext uri="{FF2B5EF4-FFF2-40B4-BE49-F238E27FC236}">
              <a16:creationId xmlns:a16="http://schemas.microsoft.com/office/drawing/2014/main" id="{F362FA8D-1D97-484C-95F7-45F5BA1A64C3}"/>
            </a:ext>
          </a:extLst>
        </xdr:cNvPr>
        <xdr:cNvSpPr>
          <a:spLocks/>
        </xdr:cNvSpPr>
      </xdr:nvSpPr>
      <xdr:spPr bwMode="auto">
        <a:xfrm>
          <a:off x="2181225" y="2028825"/>
          <a:ext cx="104775" cy="381000"/>
        </a:xfrm>
        <a:prstGeom prst="rightBrace">
          <a:avLst>
            <a:gd name="adj1" fmla="val 638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CA7E8-5A51-4AC6-9D82-CDFF54FB919F}">
  <dimension ref="A1:C26"/>
  <sheetViews>
    <sheetView tabSelected="1" workbookViewId="0"/>
  </sheetViews>
  <sheetFormatPr defaultRowHeight="13.5"/>
  <cols>
    <col min="1" max="1" width="3.5" style="117" customWidth="1"/>
    <col min="2" max="2" width="10.75" style="117" customWidth="1"/>
    <col min="3" max="256" width="9" style="117"/>
    <col min="257" max="257" width="3.5" style="117" customWidth="1"/>
    <col min="258" max="258" width="10.75" style="117" customWidth="1"/>
    <col min="259" max="512" width="9" style="117"/>
    <col min="513" max="513" width="3.5" style="117" customWidth="1"/>
    <col min="514" max="514" width="10.75" style="117" customWidth="1"/>
    <col min="515" max="768" width="9" style="117"/>
    <col min="769" max="769" width="3.5" style="117" customWidth="1"/>
    <col min="770" max="770" width="10.75" style="117" customWidth="1"/>
    <col min="771" max="1024" width="9" style="117"/>
    <col min="1025" max="1025" width="3.5" style="117" customWidth="1"/>
    <col min="1026" max="1026" width="10.75" style="117" customWidth="1"/>
    <col min="1027" max="1280" width="9" style="117"/>
    <col min="1281" max="1281" width="3.5" style="117" customWidth="1"/>
    <col min="1282" max="1282" width="10.75" style="117" customWidth="1"/>
    <col min="1283" max="1536" width="9" style="117"/>
    <col min="1537" max="1537" width="3.5" style="117" customWidth="1"/>
    <col min="1538" max="1538" width="10.75" style="117" customWidth="1"/>
    <col min="1539" max="1792" width="9" style="117"/>
    <col min="1793" max="1793" width="3.5" style="117" customWidth="1"/>
    <col min="1794" max="1794" width="10.75" style="117" customWidth="1"/>
    <col min="1795" max="2048" width="9" style="117"/>
    <col min="2049" max="2049" width="3.5" style="117" customWidth="1"/>
    <col min="2050" max="2050" width="10.75" style="117" customWidth="1"/>
    <col min="2051" max="2304" width="9" style="117"/>
    <col min="2305" max="2305" width="3.5" style="117" customWidth="1"/>
    <col min="2306" max="2306" width="10.75" style="117" customWidth="1"/>
    <col min="2307" max="2560" width="9" style="117"/>
    <col min="2561" max="2561" width="3.5" style="117" customWidth="1"/>
    <col min="2562" max="2562" width="10.75" style="117" customWidth="1"/>
    <col min="2563" max="2816" width="9" style="117"/>
    <col min="2817" max="2817" width="3.5" style="117" customWidth="1"/>
    <col min="2818" max="2818" width="10.75" style="117" customWidth="1"/>
    <col min="2819" max="3072" width="9" style="117"/>
    <col min="3073" max="3073" width="3.5" style="117" customWidth="1"/>
    <col min="3074" max="3074" width="10.75" style="117" customWidth="1"/>
    <col min="3075" max="3328" width="9" style="117"/>
    <col min="3329" max="3329" width="3.5" style="117" customWidth="1"/>
    <col min="3330" max="3330" width="10.75" style="117" customWidth="1"/>
    <col min="3331" max="3584" width="9" style="117"/>
    <col min="3585" max="3585" width="3.5" style="117" customWidth="1"/>
    <col min="3586" max="3586" width="10.75" style="117" customWidth="1"/>
    <col min="3587" max="3840" width="9" style="117"/>
    <col min="3841" max="3841" width="3.5" style="117" customWidth="1"/>
    <col min="3842" max="3842" width="10.75" style="117" customWidth="1"/>
    <col min="3843" max="4096" width="9" style="117"/>
    <col min="4097" max="4097" width="3.5" style="117" customWidth="1"/>
    <col min="4098" max="4098" width="10.75" style="117" customWidth="1"/>
    <col min="4099" max="4352" width="9" style="117"/>
    <col min="4353" max="4353" width="3.5" style="117" customWidth="1"/>
    <col min="4354" max="4354" width="10.75" style="117" customWidth="1"/>
    <col min="4355" max="4608" width="9" style="117"/>
    <col min="4609" max="4609" width="3.5" style="117" customWidth="1"/>
    <col min="4610" max="4610" width="10.75" style="117" customWidth="1"/>
    <col min="4611" max="4864" width="9" style="117"/>
    <col min="4865" max="4865" width="3.5" style="117" customWidth="1"/>
    <col min="4866" max="4866" width="10.75" style="117" customWidth="1"/>
    <col min="4867" max="5120" width="9" style="117"/>
    <col min="5121" max="5121" width="3.5" style="117" customWidth="1"/>
    <col min="5122" max="5122" width="10.75" style="117" customWidth="1"/>
    <col min="5123" max="5376" width="9" style="117"/>
    <col min="5377" max="5377" width="3.5" style="117" customWidth="1"/>
    <col min="5378" max="5378" width="10.75" style="117" customWidth="1"/>
    <col min="5379" max="5632" width="9" style="117"/>
    <col min="5633" max="5633" width="3.5" style="117" customWidth="1"/>
    <col min="5634" max="5634" width="10.75" style="117" customWidth="1"/>
    <col min="5635" max="5888" width="9" style="117"/>
    <col min="5889" max="5889" width="3.5" style="117" customWidth="1"/>
    <col min="5890" max="5890" width="10.75" style="117" customWidth="1"/>
    <col min="5891" max="6144" width="9" style="117"/>
    <col min="6145" max="6145" width="3.5" style="117" customWidth="1"/>
    <col min="6146" max="6146" width="10.75" style="117" customWidth="1"/>
    <col min="6147" max="6400" width="9" style="117"/>
    <col min="6401" max="6401" width="3.5" style="117" customWidth="1"/>
    <col min="6402" max="6402" width="10.75" style="117" customWidth="1"/>
    <col min="6403" max="6656" width="9" style="117"/>
    <col min="6657" max="6657" width="3.5" style="117" customWidth="1"/>
    <col min="6658" max="6658" width="10.75" style="117" customWidth="1"/>
    <col min="6659" max="6912" width="9" style="117"/>
    <col min="6913" max="6913" width="3.5" style="117" customWidth="1"/>
    <col min="6914" max="6914" width="10.75" style="117" customWidth="1"/>
    <col min="6915" max="7168" width="9" style="117"/>
    <col min="7169" max="7169" width="3.5" style="117" customWidth="1"/>
    <col min="7170" max="7170" width="10.75" style="117" customWidth="1"/>
    <col min="7171" max="7424" width="9" style="117"/>
    <col min="7425" max="7425" width="3.5" style="117" customWidth="1"/>
    <col min="7426" max="7426" width="10.75" style="117" customWidth="1"/>
    <col min="7427" max="7680" width="9" style="117"/>
    <col min="7681" max="7681" width="3.5" style="117" customWidth="1"/>
    <col min="7682" max="7682" width="10.75" style="117" customWidth="1"/>
    <col min="7683" max="7936" width="9" style="117"/>
    <col min="7937" max="7937" width="3.5" style="117" customWidth="1"/>
    <col min="7938" max="7938" width="10.75" style="117" customWidth="1"/>
    <col min="7939" max="8192" width="9" style="117"/>
    <col min="8193" max="8193" width="3.5" style="117" customWidth="1"/>
    <col min="8194" max="8194" width="10.75" style="117" customWidth="1"/>
    <col min="8195" max="8448" width="9" style="117"/>
    <col min="8449" max="8449" width="3.5" style="117" customWidth="1"/>
    <col min="8450" max="8450" width="10.75" style="117" customWidth="1"/>
    <col min="8451" max="8704" width="9" style="117"/>
    <col min="8705" max="8705" width="3.5" style="117" customWidth="1"/>
    <col min="8706" max="8706" width="10.75" style="117" customWidth="1"/>
    <col min="8707" max="8960" width="9" style="117"/>
    <col min="8961" max="8961" width="3.5" style="117" customWidth="1"/>
    <col min="8962" max="8962" width="10.75" style="117" customWidth="1"/>
    <col min="8963" max="9216" width="9" style="117"/>
    <col min="9217" max="9217" width="3.5" style="117" customWidth="1"/>
    <col min="9218" max="9218" width="10.75" style="117" customWidth="1"/>
    <col min="9219" max="9472" width="9" style="117"/>
    <col min="9473" max="9473" width="3.5" style="117" customWidth="1"/>
    <col min="9474" max="9474" width="10.75" style="117" customWidth="1"/>
    <col min="9475" max="9728" width="9" style="117"/>
    <col min="9729" max="9729" width="3.5" style="117" customWidth="1"/>
    <col min="9730" max="9730" width="10.75" style="117" customWidth="1"/>
    <col min="9731" max="9984" width="9" style="117"/>
    <col min="9985" max="9985" width="3.5" style="117" customWidth="1"/>
    <col min="9986" max="9986" width="10.75" style="117" customWidth="1"/>
    <col min="9987" max="10240" width="9" style="117"/>
    <col min="10241" max="10241" width="3.5" style="117" customWidth="1"/>
    <col min="10242" max="10242" width="10.75" style="117" customWidth="1"/>
    <col min="10243" max="10496" width="9" style="117"/>
    <col min="10497" max="10497" width="3.5" style="117" customWidth="1"/>
    <col min="10498" max="10498" width="10.75" style="117" customWidth="1"/>
    <col min="10499" max="10752" width="9" style="117"/>
    <col min="10753" max="10753" width="3.5" style="117" customWidth="1"/>
    <col min="10754" max="10754" width="10.75" style="117" customWidth="1"/>
    <col min="10755" max="11008" width="9" style="117"/>
    <col min="11009" max="11009" width="3.5" style="117" customWidth="1"/>
    <col min="11010" max="11010" width="10.75" style="117" customWidth="1"/>
    <col min="11011" max="11264" width="9" style="117"/>
    <col min="11265" max="11265" width="3.5" style="117" customWidth="1"/>
    <col min="11266" max="11266" width="10.75" style="117" customWidth="1"/>
    <col min="11267" max="11520" width="9" style="117"/>
    <col min="11521" max="11521" width="3.5" style="117" customWidth="1"/>
    <col min="11522" max="11522" width="10.75" style="117" customWidth="1"/>
    <col min="11523" max="11776" width="9" style="117"/>
    <col min="11777" max="11777" width="3.5" style="117" customWidth="1"/>
    <col min="11778" max="11778" width="10.75" style="117" customWidth="1"/>
    <col min="11779" max="12032" width="9" style="117"/>
    <col min="12033" max="12033" width="3.5" style="117" customWidth="1"/>
    <col min="12034" max="12034" width="10.75" style="117" customWidth="1"/>
    <col min="12035" max="12288" width="9" style="117"/>
    <col min="12289" max="12289" width="3.5" style="117" customWidth="1"/>
    <col min="12290" max="12290" width="10.75" style="117" customWidth="1"/>
    <col min="12291" max="12544" width="9" style="117"/>
    <col min="12545" max="12545" width="3.5" style="117" customWidth="1"/>
    <col min="12546" max="12546" width="10.75" style="117" customWidth="1"/>
    <col min="12547" max="12800" width="9" style="117"/>
    <col min="12801" max="12801" width="3.5" style="117" customWidth="1"/>
    <col min="12802" max="12802" width="10.75" style="117" customWidth="1"/>
    <col min="12803" max="13056" width="9" style="117"/>
    <col min="13057" max="13057" width="3.5" style="117" customWidth="1"/>
    <col min="13058" max="13058" width="10.75" style="117" customWidth="1"/>
    <col min="13059" max="13312" width="9" style="117"/>
    <col min="13313" max="13313" width="3.5" style="117" customWidth="1"/>
    <col min="13314" max="13314" width="10.75" style="117" customWidth="1"/>
    <col min="13315" max="13568" width="9" style="117"/>
    <col min="13569" max="13569" width="3.5" style="117" customWidth="1"/>
    <col min="13570" max="13570" width="10.75" style="117" customWidth="1"/>
    <col min="13571" max="13824" width="9" style="117"/>
    <col min="13825" max="13825" width="3.5" style="117" customWidth="1"/>
    <col min="13826" max="13826" width="10.75" style="117" customWidth="1"/>
    <col min="13827" max="14080" width="9" style="117"/>
    <col min="14081" max="14081" width="3.5" style="117" customWidth="1"/>
    <col min="14082" max="14082" width="10.75" style="117" customWidth="1"/>
    <col min="14083" max="14336" width="9" style="117"/>
    <col min="14337" max="14337" width="3.5" style="117" customWidth="1"/>
    <col min="14338" max="14338" width="10.75" style="117" customWidth="1"/>
    <col min="14339" max="14592" width="9" style="117"/>
    <col min="14593" max="14593" width="3.5" style="117" customWidth="1"/>
    <col min="14594" max="14594" width="10.75" style="117" customWidth="1"/>
    <col min="14595" max="14848" width="9" style="117"/>
    <col min="14849" max="14849" width="3.5" style="117" customWidth="1"/>
    <col min="14850" max="14850" width="10.75" style="117" customWidth="1"/>
    <col min="14851" max="15104" width="9" style="117"/>
    <col min="15105" max="15105" width="3.5" style="117" customWidth="1"/>
    <col min="15106" max="15106" width="10.75" style="117" customWidth="1"/>
    <col min="15107" max="15360" width="9" style="117"/>
    <col min="15361" max="15361" width="3.5" style="117" customWidth="1"/>
    <col min="15362" max="15362" width="10.75" style="117" customWidth="1"/>
    <col min="15363" max="15616" width="9" style="117"/>
    <col min="15617" max="15617" width="3.5" style="117" customWidth="1"/>
    <col min="15618" max="15618" width="10.75" style="117" customWidth="1"/>
    <col min="15619" max="15872" width="9" style="117"/>
    <col min="15873" max="15873" width="3.5" style="117" customWidth="1"/>
    <col min="15874" max="15874" width="10.75" style="117" customWidth="1"/>
    <col min="15875" max="16128" width="9" style="117"/>
    <col min="16129" max="16129" width="3.5" style="117" customWidth="1"/>
    <col min="16130" max="16130" width="10.75" style="117" customWidth="1"/>
    <col min="16131" max="16384" width="9" style="117"/>
  </cols>
  <sheetData>
    <row r="1" spans="1:3" ht="18.75">
      <c r="A1" s="483" t="s">
        <v>551</v>
      </c>
    </row>
    <row r="2" spans="1:3" ht="18.75">
      <c r="B2" s="483" t="s">
        <v>0</v>
      </c>
    </row>
    <row r="4" spans="1:3">
      <c r="B4" s="484" t="s">
        <v>1</v>
      </c>
      <c r="C4" s="117" t="s">
        <v>2</v>
      </c>
    </row>
    <row r="5" spans="1:3">
      <c r="B5" s="484" t="s">
        <v>3</v>
      </c>
      <c r="C5" s="117" t="s">
        <v>4</v>
      </c>
    </row>
    <row r="6" spans="1:3">
      <c r="B6" s="484" t="s">
        <v>5</v>
      </c>
      <c r="C6" s="117" t="s">
        <v>6</v>
      </c>
    </row>
    <row r="7" spans="1:3">
      <c r="B7" s="484" t="s">
        <v>7</v>
      </c>
      <c r="C7" s="117" t="s">
        <v>8</v>
      </c>
    </row>
    <row r="8" spans="1:3">
      <c r="B8" s="484" t="s">
        <v>9</v>
      </c>
      <c r="C8" s="117" t="s">
        <v>10</v>
      </c>
    </row>
    <row r="9" spans="1:3">
      <c r="B9" s="484" t="s">
        <v>11</v>
      </c>
      <c r="C9" s="117" t="s">
        <v>12</v>
      </c>
    </row>
    <row r="10" spans="1:3">
      <c r="B10" s="484" t="s">
        <v>13</v>
      </c>
      <c r="C10" s="117" t="s">
        <v>14</v>
      </c>
    </row>
    <row r="11" spans="1:3">
      <c r="B11" s="484" t="s">
        <v>15</v>
      </c>
      <c r="C11" s="117" t="s">
        <v>16</v>
      </c>
    </row>
    <row r="12" spans="1:3">
      <c r="B12" s="484" t="s">
        <v>17</v>
      </c>
      <c r="C12" s="117" t="s">
        <v>18</v>
      </c>
    </row>
    <row r="13" spans="1:3">
      <c r="B13" s="484" t="s">
        <v>19</v>
      </c>
      <c r="C13" s="117" t="s">
        <v>20</v>
      </c>
    </row>
    <row r="14" spans="1:3">
      <c r="B14" s="484" t="s">
        <v>21</v>
      </c>
      <c r="C14" s="117" t="s">
        <v>22</v>
      </c>
    </row>
    <row r="15" spans="1:3">
      <c r="B15" s="484" t="s">
        <v>23</v>
      </c>
      <c r="C15" s="117" t="s">
        <v>24</v>
      </c>
    </row>
    <row r="16" spans="1:3">
      <c r="B16" s="484" t="s">
        <v>25</v>
      </c>
      <c r="C16" s="117" t="s">
        <v>26</v>
      </c>
    </row>
    <row r="17" spans="2:3">
      <c r="B17" s="484" t="s">
        <v>27</v>
      </c>
      <c r="C17" s="117" t="s">
        <v>28</v>
      </c>
    </row>
    <row r="18" spans="2:3">
      <c r="B18" s="484" t="s">
        <v>29</v>
      </c>
      <c r="C18" s="117" t="s">
        <v>30</v>
      </c>
    </row>
    <row r="19" spans="2:3">
      <c r="B19" s="484" t="s">
        <v>31</v>
      </c>
      <c r="C19" s="117" t="s">
        <v>32</v>
      </c>
    </row>
    <row r="20" spans="2:3">
      <c r="B20" s="267" t="s">
        <v>33</v>
      </c>
      <c r="C20" s="117" t="s">
        <v>34</v>
      </c>
    </row>
    <row r="21" spans="2:3">
      <c r="B21" s="267" t="s">
        <v>35</v>
      </c>
      <c r="C21" s="117" t="s">
        <v>36</v>
      </c>
    </row>
    <row r="22" spans="2:3">
      <c r="B22" s="267" t="s">
        <v>37</v>
      </c>
      <c r="C22" s="117" t="s">
        <v>38</v>
      </c>
    </row>
    <row r="23" spans="2:3">
      <c r="B23" s="267" t="s">
        <v>39</v>
      </c>
      <c r="C23" s="117" t="s">
        <v>40</v>
      </c>
    </row>
    <row r="24" spans="2:3">
      <c r="B24" s="267" t="s">
        <v>41</v>
      </c>
      <c r="C24" s="117" t="s">
        <v>42</v>
      </c>
    </row>
    <row r="25" spans="2:3">
      <c r="B25" s="267" t="s">
        <v>43</v>
      </c>
      <c r="C25" s="117" t="s">
        <v>44</v>
      </c>
    </row>
    <row r="26" spans="2:3">
      <c r="B26" s="267" t="s">
        <v>45</v>
      </c>
      <c r="C26" s="117" t="s">
        <v>46</v>
      </c>
    </row>
  </sheetData>
  <phoneticPr fontId="2"/>
  <hyperlinks>
    <hyperlink ref="B4" location="'20-1'!Print_Area" display="20-1" xr:uid="{A6F4D1C5-53EF-439C-B1A2-9678DFEE1D69}"/>
    <hyperlink ref="B5" location="'20-2'!A1" display="20-2" xr:uid="{E7D02140-7BEB-46ED-89B8-7833E609C614}"/>
    <hyperlink ref="B6" location="'20-3'!A1" display="20-3" xr:uid="{13F06873-50C5-482F-B685-F0BAD57B0E17}"/>
    <hyperlink ref="B7" location="'20-4'!A1" display="20-4" xr:uid="{26CFF721-10C8-4D09-9CF4-9872C9BACD2D}"/>
    <hyperlink ref="B8" location="'20-5'!A1" display="20-5" xr:uid="{EEA9B544-9ADC-446B-9DF7-C859161F1969}"/>
    <hyperlink ref="B9" location="'20-6'!A1" display="20-6(1)(2)" xr:uid="{0A87B109-C966-419E-8302-C646B64DB0F2}"/>
    <hyperlink ref="B10" location="'20-7'!A1" display="20-7(1)(2)" xr:uid="{4561EB28-0474-4021-B25E-AB0F10814B6A}"/>
    <hyperlink ref="B11" location="'20-8'!A1" display="20-8" xr:uid="{30209144-2F65-4DBB-9C0B-035C7F4985E1}"/>
    <hyperlink ref="B12" location="'20-9'!A1" display="20-9" xr:uid="{9C8E6FF4-75A9-49C0-B7E4-B2E115A5B4D3}"/>
    <hyperlink ref="B13" location="'20-10'!A1" display="20-10" xr:uid="{79293D78-7015-4B50-B2C4-3EA44AFA7F24}"/>
    <hyperlink ref="B14" location="'20-11'!A1" display="20-11" xr:uid="{7776364C-1CB7-4334-A344-62DF46E21821}"/>
    <hyperlink ref="B15" location="'20-12'!A1" display="20-12" xr:uid="{14D08589-3DD5-4287-AC12-DCE4B47AE1B2}"/>
    <hyperlink ref="B16" location="'20-13(1)'!A1" display="20-13(1)" xr:uid="{8FF153C8-CEB3-4744-91A1-41C6AD04EFFD}"/>
    <hyperlink ref="B17" location="'20-13(2)'!A1" display="20-13(2)" xr:uid="{971FEC27-1FE4-4B2C-BAB3-D7929F69CD42}"/>
    <hyperlink ref="B18" location="'20-14'!A1" display="20-14" xr:uid="{B2111060-1A84-44D7-9E22-F6D6B6AD866E}"/>
    <hyperlink ref="B19" location="'20-15'!A1" display="20-15" xr:uid="{3078CC47-BF4F-4C0B-9B5A-B995269B31B9}"/>
    <hyperlink ref="B20" location="'20-16'!A1" display="20-16" xr:uid="{9EE99DE3-B298-4707-AE60-B11A2985F62F}"/>
    <hyperlink ref="B21" location="'20-17(1)'!A1" display="20-17(1)" xr:uid="{AE6D3440-CCFB-4CF1-93D3-D1ECD185D47C}"/>
    <hyperlink ref="B22" location="'20-17(2)(3)'!A1" display="20-17(2)(3)" xr:uid="{F99C01A4-5AFD-4191-8C01-FD58F28151D5}"/>
    <hyperlink ref="B23" location="'20-18(1)'!A1" display="20-18(1)" xr:uid="{A7529AC6-CE75-467F-8D78-98CF7A9D4D6F}"/>
    <hyperlink ref="B24" location="'20-18(2)'!A1" display="20-18(2)" xr:uid="{0708CC17-CE98-4581-B5E5-25C06FB52A92}"/>
    <hyperlink ref="B25" location="'20-19(1)'!A1" display="20-19(1)" xr:uid="{3FB61709-B5ED-4A50-8620-046B5A3D8F6D}"/>
    <hyperlink ref="B26" location="'20-19(2)'!A1" display="20-19(2)" xr:uid="{74FA8488-3549-4F98-B01A-3E45FF24B05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0"/>
  <sheetViews>
    <sheetView showGridLines="0" view="pageBreakPreview" zoomScaleNormal="100" zoomScaleSheetLayoutView="100" workbookViewId="0"/>
  </sheetViews>
  <sheetFormatPr defaultColWidth="9" defaultRowHeight="13.5"/>
  <cols>
    <col min="1" max="1" width="13.75" style="268" customWidth="1"/>
    <col min="2" max="6" width="15.625" style="268" customWidth="1"/>
    <col min="7" max="16384" width="9" style="268"/>
  </cols>
  <sheetData>
    <row r="1" spans="1:6">
      <c r="A1" s="267" t="s">
        <v>47</v>
      </c>
    </row>
    <row r="2" spans="1:6">
      <c r="A2" s="269" t="s">
        <v>486</v>
      </c>
    </row>
    <row r="3" spans="1:6" ht="17.25">
      <c r="A3" s="723" t="s">
        <v>192</v>
      </c>
      <c r="B3" s="723"/>
      <c r="C3" s="723"/>
      <c r="D3" s="723"/>
      <c r="E3" s="723"/>
      <c r="F3" s="723"/>
    </row>
    <row r="4" spans="1:6" ht="17.25">
      <c r="A4" s="270"/>
      <c r="B4" s="270"/>
      <c r="C4" s="722" t="s">
        <v>466</v>
      </c>
      <c r="D4" s="722"/>
      <c r="E4" s="270"/>
      <c r="F4" s="271" t="s">
        <v>110</v>
      </c>
    </row>
    <row r="5" spans="1:6" ht="6" customHeight="1" thickBot="1"/>
    <row r="6" spans="1:6" ht="27.75" customHeight="1" thickTop="1">
      <c r="A6" s="272"/>
      <c r="B6" s="724" t="s">
        <v>111</v>
      </c>
      <c r="C6" s="724" t="s">
        <v>193</v>
      </c>
      <c r="D6" s="724" t="s">
        <v>194</v>
      </c>
      <c r="E6" s="724" t="s">
        <v>195</v>
      </c>
      <c r="F6" s="725" t="s">
        <v>196</v>
      </c>
    </row>
    <row r="7" spans="1:6" ht="22.5" customHeight="1">
      <c r="A7" s="273" t="s">
        <v>89</v>
      </c>
      <c r="B7" s="274">
        <v>977</v>
      </c>
      <c r="C7" s="275">
        <v>14</v>
      </c>
      <c r="D7" s="275">
        <v>308</v>
      </c>
      <c r="E7" s="275">
        <v>181</v>
      </c>
      <c r="F7" s="275">
        <v>474</v>
      </c>
    </row>
    <row r="8" spans="1:6" ht="22.5" customHeight="1">
      <c r="A8" s="276">
        <v>2</v>
      </c>
      <c r="B8" s="274">
        <v>287</v>
      </c>
      <c r="C8" s="275">
        <v>13</v>
      </c>
      <c r="D8" s="275">
        <v>310</v>
      </c>
      <c r="E8" s="275">
        <v>197</v>
      </c>
      <c r="F8" s="275">
        <v>460</v>
      </c>
    </row>
    <row r="9" spans="1:6" s="269" customFormat="1" ht="22.5" customHeight="1">
      <c r="A9" s="277">
        <v>3</v>
      </c>
      <c r="B9" s="278">
        <f>SUM(C9:F9)</f>
        <v>994</v>
      </c>
      <c r="C9" s="279">
        <v>12</v>
      </c>
      <c r="D9" s="279">
        <v>322</v>
      </c>
      <c r="E9" s="279">
        <v>229</v>
      </c>
      <c r="F9" s="279">
        <v>431</v>
      </c>
    </row>
    <row r="10" spans="1:6" ht="15.75" customHeight="1">
      <c r="A10" s="280" t="s">
        <v>503</v>
      </c>
    </row>
  </sheetData>
  <phoneticPr fontId="2"/>
  <hyperlinks>
    <hyperlink ref="A1" location="'20教育目次'!A1" display="20　教育　目次へ＜＜" xr:uid="{00000000-0004-0000-08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0"/>
  <sheetViews>
    <sheetView showGridLines="0" view="pageBreakPreview" zoomScaleNormal="100" zoomScaleSheetLayoutView="100" workbookViewId="0"/>
  </sheetViews>
  <sheetFormatPr defaultColWidth="9" defaultRowHeight="13.5"/>
  <cols>
    <col min="1" max="1" width="11.875" style="281" customWidth="1"/>
    <col min="2" max="10" width="8.875" style="281" customWidth="1"/>
    <col min="11" max="16384" width="9" style="281"/>
  </cols>
  <sheetData>
    <row r="1" spans="1:10">
      <c r="A1" s="267" t="s">
        <v>47</v>
      </c>
    </row>
    <row r="2" spans="1:10">
      <c r="A2" s="282" t="s">
        <v>486</v>
      </c>
    </row>
    <row r="3" spans="1:10" ht="17.25">
      <c r="A3" s="726" t="s">
        <v>197</v>
      </c>
      <c r="B3" s="726"/>
      <c r="C3" s="726"/>
      <c r="D3" s="726"/>
      <c r="E3" s="726"/>
      <c r="F3" s="726"/>
      <c r="G3" s="726"/>
      <c r="H3" s="726"/>
      <c r="I3" s="726"/>
      <c r="J3" s="726"/>
    </row>
    <row r="4" spans="1:10" ht="17.25">
      <c r="A4" s="283"/>
      <c r="B4" s="283"/>
      <c r="C4" s="283"/>
      <c r="D4" s="283"/>
      <c r="E4" s="722" t="s">
        <v>466</v>
      </c>
      <c r="F4" s="722"/>
      <c r="G4" s="283"/>
      <c r="H4" s="283"/>
      <c r="I4" s="283"/>
      <c r="J4" s="271" t="s">
        <v>110</v>
      </c>
    </row>
    <row r="5" spans="1:10" ht="6" customHeight="1" thickBot="1"/>
    <row r="6" spans="1:10" ht="18" thickTop="1">
      <c r="A6" s="284"/>
      <c r="B6" s="729" t="s">
        <v>198</v>
      </c>
      <c r="C6" s="727"/>
      <c r="D6" s="727"/>
      <c r="E6" s="727"/>
      <c r="F6" s="727"/>
      <c r="G6" s="727"/>
      <c r="H6" s="727"/>
      <c r="I6" s="727"/>
      <c r="J6" s="727"/>
    </row>
    <row r="7" spans="1:10" ht="19.5" customHeight="1">
      <c r="A7" s="285"/>
      <c r="B7" s="734" t="s">
        <v>54</v>
      </c>
      <c r="C7" s="730"/>
      <c r="D7" s="735"/>
      <c r="E7" s="734" t="s">
        <v>55</v>
      </c>
      <c r="F7" s="730"/>
      <c r="G7" s="735"/>
      <c r="H7" s="730" t="s">
        <v>56</v>
      </c>
      <c r="I7" s="731"/>
      <c r="J7" s="731"/>
    </row>
    <row r="8" spans="1:10" ht="19.5" customHeight="1">
      <c r="A8" s="286"/>
      <c r="B8" s="287" t="s">
        <v>118</v>
      </c>
      <c r="C8" s="287" t="s">
        <v>65</v>
      </c>
      <c r="D8" s="287" t="s">
        <v>66</v>
      </c>
      <c r="E8" s="287" t="s">
        <v>118</v>
      </c>
      <c r="F8" s="287" t="s">
        <v>65</v>
      </c>
      <c r="G8" s="287" t="s">
        <v>66</v>
      </c>
      <c r="H8" s="287" t="s">
        <v>118</v>
      </c>
      <c r="I8" s="287" t="s">
        <v>65</v>
      </c>
      <c r="J8" s="288" t="s">
        <v>66</v>
      </c>
    </row>
    <row r="9" spans="1:10" ht="19.5" customHeight="1">
      <c r="A9" s="289" t="s">
        <v>89</v>
      </c>
      <c r="B9" s="274">
        <v>5080</v>
      </c>
      <c r="C9" s="275">
        <v>3499</v>
      </c>
      <c r="D9" s="275">
        <v>1581</v>
      </c>
      <c r="E9" s="275">
        <v>2110</v>
      </c>
      <c r="F9" s="275">
        <v>912</v>
      </c>
      <c r="G9" s="275">
        <v>1198</v>
      </c>
      <c r="H9" s="275">
        <v>4094</v>
      </c>
      <c r="I9" s="275">
        <v>2610</v>
      </c>
      <c r="J9" s="275">
        <v>1484</v>
      </c>
    </row>
    <row r="10" spans="1:10" ht="19.5" customHeight="1">
      <c r="A10" s="290">
        <v>2</v>
      </c>
      <c r="B10" s="274">
        <v>3944</v>
      </c>
      <c r="C10" s="275">
        <v>2658</v>
      </c>
      <c r="D10" s="275">
        <v>1286</v>
      </c>
      <c r="E10" s="275">
        <v>1915</v>
      </c>
      <c r="F10" s="275">
        <v>835</v>
      </c>
      <c r="G10" s="275">
        <v>1080</v>
      </c>
      <c r="H10" s="275">
        <v>4209</v>
      </c>
      <c r="I10" s="275">
        <v>2632</v>
      </c>
      <c r="J10" s="275">
        <v>1577</v>
      </c>
    </row>
    <row r="11" spans="1:10" ht="19.5" customHeight="1">
      <c r="A11" s="291">
        <v>3</v>
      </c>
      <c r="B11" s="292">
        <v>4942</v>
      </c>
      <c r="C11" s="279">
        <v>3464</v>
      </c>
      <c r="D11" s="279">
        <v>1478</v>
      </c>
      <c r="E11" s="293">
        <v>2041</v>
      </c>
      <c r="F11" s="279">
        <v>901</v>
      </c>
      <c r="G11" s="279">
        <v>1140</v>
      </c>
      <c r="H11" s="293">
        <v>4223</v>
      </c>
      <c r="I11" s="279">
        <v>2628</v>
      </c>
      <c r="J11" s="279">
        <v>1595</v>
      </c>
    </row>
    <row r="12" spans="1:10" ht="17.25" customHeight="1">
      <c r="A12" s="294"/>
    </row>
    <row r="13" spans="1:10" ht="6" customHeight="1" thickBot="1"/>
    <row r="14" spans="1:10" ht="17.25" customHeight="1" thickTop="1">
      <c r="A14" s="284"/>
      <c r="B14" s="727" t="s">
        <v>199</v>
      </c>
      <c r="C14" s="727"/>
      <c r="D14" s="728"/>
      <c r="E14" s="729" t="s">
        <v>76</v>
      </c>
      <c r="F14" s="727"/>
      <c r="G14" s="727"/>
    </row>
    <row r="15" spans="1:10" ht="17.25" customHeight="1">
      <c r="A15" s="285"/>
      <c r="B15" s="730" t="s">
        <v>56</v>
      </c>
      <c r="C15" s="731"/>
      <c r="D15" s="731"/>
      <c r="E15" s="732" t="s">
        <v>54</v>
      </c>
      <c r="F15" s="733"/>
      <c r="G15" s="733"/>
    </row>
    <row r="16" spans="1:10" ht="17.25" customHeight="1">
      <c r="A16" s="286"/>
      <c r="B16" s="287" t="s">
        <v>118</v>
      </c>
      <c r="C16" s="287" t="s">
        <v>65</v>
      </c>
      <c r="D16" s="288" t="s">
        <v>66</v>
      </c>
      <c r="E16" s="287" t="s">
        <v>118</v>
      </c>
      <c r="F16" s="287" t="s">
        <v>65</v>
      </c>
      <c r="G16" s="288" t="s">
        <v>66</v>
      </c>
    </row>
    <row r="17" spans="1:7" ht="17.25" customHeight="1">
      <c r="A17" s="289" t="s">
        <v>89</v>
      </c>
      <c r="B17" s="295">
        <v>487</v>
      </c>
      <c r="C17" s="295">
        <v>0</v>
      </c>
      <c r="D17" s="295">
        <v>487</v>
      </c>
      <c r="E17" s="295">
        <v>1065</v>
      </c>
      <c r="F17" s="295">
        <v>845</v>
      </c>
      <c r="G17" s="295">
        <v>220</v>
      </c>
    </row>
    <row r="18" spans="1:7" ht="17.25" customHeight="1">
      <c r="A18" s="290">
        <v>2</v>
      </c>
      <c r="B18" s="295">
        <v>461</v>
      </c>
      <c r="C18" s="295">
        <v>0</v>
      </c>
      <c r="D18" s="295">
        <v>461</v>
      </c>
      <c r="E18" s="295">
        <v>1052</v>
      </c>
      <c r="F18" s="295">
        <v>836</v>
      </c>
      <c r="G18" s="295">
        <v>216</v>
      </c>
    </row>
    <row r="19" spans="1:7" ht="17.25" customHeight="1">
      <c r="A19" s="291">
        <v>3</v>
      </c>
      <c r="B19" s="292">
        <v>463</v>
      </c>
      <c r="C19" s="279">
        <v>0</v>
      </c>
      <c r="D19" s="279">
        <v>463</v>
      </c>
      <c r="E19" s="293">
        <v>1053</v>
      </c>
      <c r="F19" s="279">
        <v>832</v>
      </c>
      <c r="G19" s="279">
        <v>221</v>
      </c>
    </row>
    <row r="20" spans="1:7" ht="17.25" customHeight="1">
      <c r="A20" s="296" t="s">
        <v>507</v>
      </c>
    </row>
  </sheetData>
  <phoneticPr fontId="2"/>
  <hyperlinks>
    <hyperlink ref="A1" location="'20教育目次'!A1" display="20　教育　目次へ＜＜" xr:uid="{00000000-0004-0000-09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1"/>
  <sheetViews>
    <sheetView showGridLines="0" view="pageBreakPreview" zoomScaleNormal="100" zoomScaleSheetLayoutView="100" workbookViewId="0"/>
  </sheetViews>
  <sheetFormatPr defaultColWidth="9" defaultRowHeight="13.5"/>
  <cols>
    <col min="1" max="1" width="10.875" style="297" customWidth="1"/>
    <col min="2" max="7" width="13.5" style="297" customWidth="1"/>
    <col min="8" max="16384" width="9" style="297"/>
  </cols>
  <sheetData>
    <row r="1" spans="1:7">
      <c r="A1" s="267" t="s">
        <v>47</v>
      </c>
    </row>
    <row r="2" spans="1:7">
      <c r="A2" s="298" t="s">
        <v>486</v>
      </c>
    </row>
    <row r="3" spans="1:7" ht="17.25">
      <c r="A3" s="749" t="s">
        <v>200</v>
      </c>
      <c r="B3" s="749"/>
      <c r="C3" s="749"/>
      <c r="D3" s="749"/>
      <c r="E3" s="749"/>
      <c r="F3" s="749"/>
      <c r="G3" s="749"/>
    </row>
    <row r="4" spans="1:7" ht="17.25">
      <c r="A4" s="299"/>
      <c r="B4" s="299"/>
      <c r="C4" s="299"/>
      <c r="D4" s="300" t="s">
        <v>201</v>
      </c>
      <c r="E4" s="299"/>
      <c r="F4" s="299"/>
      <c r="G4" s="271" t="s">
        <v>202</v>
      </c>
    </row>
    <row r="5" spans="1:7" ht="6" customHeight="1" thickBot="1">
      <c r="A5" s="301"/>
      <c r="B5" s="301"/>
      <c r="C5" s="301"/>
      <c r="D5" s="301"/>
      <c r="E5" s="301"/>
      <c r="F5" s="301"/>
      <c r="G5" s="301"/>
    </row>
    <row r="6" spans="1:7" ht="16.5" customHeight="1" thickTop="1">
      <c r="A6" s="736"/>
      <c r="B6" s="740" t="s">
        <v>57</v>
      </c>
      <c r="C6" s="741" t="s">
        <v>71</v>
      </c>
      <c r="D6" s="742" t="s">
        <v>203</v>
      </c>
      <c r="E6" s="743"/>
      <c r="F6" s="745" t="s">
        <v>510</v>
      </c>
      <c r="G6" s="747" t="s">
        <v>512</v>
      </c>
    </row>
    <row r="7" spans="1:7" ht="16.5" customHeight="1">
      <c r="A7" s="737"/>
      <c r="B7" s="738"/>
      <c r="C7" s="739"/>
      <c r="D7" s="744" t="s">
        <v>204</v>
      </c>
      <c r="E7" s="744" t="s">
        <v>205</v>
      </c>
      <c r="F7" s="746" t="s">
        <v>511</v>
      </c>
      <c r="G7" s="748" t="s">
        <v>513</v>
      </c>
    </row>
    <row r="8" spans="1:7" ht="19.5" customHeight="1">
      <c r="A8" s="302" t="s">
        <v>89</v>
      </c>
      <c r="B8" s="274">
        <v>2</v>
      </c>
      <c r="C8" s="275">
        <v>709</v>
      </c>
      <c r="D8" s="275">
        <v>62</v>
      </c>
      <c r="E8" s="275">
        <v>99</v>
      </c>
      <c r="F8" s="275">
        <v>134</v>
      </c>
      <c r="G8" s="275">
        <v>17</v>
      </c>
    </row>
    <row r="9" spans="1:7" ht="19.5" customHeight="1">
      <c r="A9" s="303">
        <v>2</v>
      </c>
      <c r="B9" s="274">
        <v>3</v>
      </c>
      <c r="C9" s="275">
        <v>780</v>
      </c>
      <c r="D9" s="275">
        <v>107</v>
      </c>
      <c r="E9" s="275">
        <v>73</v>
      </c>
      <c r="F9" s="275">
        <v>131</v>
      </c>
      <c r="G9" s="275">
        <v>21</v>
      </c>
    </row>
    <row r="10" spans="1:7" s="298" customFormat="1" ht="19.5" customHeight="1">
      <c r="A10" s="304">
        <v>3</v>
      </c>
      <c r="B10" s="305">
        <v>3</v>
      </c>
      <c r="C10" s="279">
        <v>779</v>
      </c>
      <c r="D10" s="279">
        <v>107</v>
      </c>
      <c r="E10" s="279">
        <v>141</v>
      </c>
      <c r="F10" s="279">
        <v>187</v>
      </c>
      <c r="G10" s="279">
        <v>22</v>
      </c>
    </row>
    <row r="11" spans="1:7" ht="18.75" customHeight="1">
      <c r="A11" s="306" t="s">
        <v>508</v>
      </c>
    </row>
  </sheetData>
  <phoneticPr fontId="2"/>
  <hyperlinks>
    <hyperlink ref="A1" location="'20教育目次'!A1" display="20　教育　目次へ＜＜" xr:uid="{00000000-0004-0000-0A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DFD0F-508A-40CF-A388-F995C1920816}">
  <dimension ref="A1:L25"/>
  <sheetViews>
    <sheetView showGridLines="0" view="pageBreakPreview" zoomScaleNormal="100" zoomScaleSheetLayoutView="100" workbookViewId="0"/>
  </sheetViews>
  <sheetFormatPr defaultColWidth="9" defaultRowHeight="13.5"/>
  <cols>
    <col min="1" max="1" width="6.125" style="38" customWidth="1"/>
    <col min="2" max="2" width="10" style="38" customWidth="1"/>
    <col min="3" max="3" width="6.625" style="39" customWidth="1"/>
    <col min="4" max="6" width="6.25" style="38" customWidth="1"/>
    <col min="7" max="7" width="6" style="38" customWidth="1"/>
    <col min="8" max="8" width="10.75" style="38" customWidth="1"/>
    <col min="9" max="9" width="6" style="38" customWidth="1"/>
    <col min="10" max="10" width="10.75" style="38" customWidth="1"/>
    <col min="11" max="11" width="6" style="38" customWidth="1"/>
    <col min="12" max="12" width="10.75" style="38" customWidth="1"/>
    <col min="13" max="16384" width="9" style="38"/>
  </cols>
  <sheetData>
    <row r="1" spans="1:12">
      <c r="A1" s="6" t="s">
        <v>47</v>
      </c>
    </row>
    <row r="2" spans="1:12">
      <c r="A2" s="118" t="s">
        <v>486</v>
      </c>
    </row>
    <row r="3" spans="1:12" ht="18.75">
      <c r="A3" s="687" t="s">
        <v>206</v>
      </c>
      <c r="B3" s="687"/>
      <c r="C3" s="687"/>
      <c r="D3" s="687"/>
      <c r="E3" s="687"/>
      <c r="F3" s="687"/>
      <c r="G3" s="687"/>
      <c r="H3" s="687"/>
      <c r="I3" s="687"/>
      <c r="J3" s="687"/>
      <c r="K3" s="687"/>
      <c r="L3" s="687"/>
    </row>
    <row r="5" spans="1:12" s="40" customFormat="1">
      <c r="A5" s="40" t="s">
        <v>207</v>
      </c>
      <c r="C5" s="41"/>
      <c r="L5" s="60" t="s">
        <v>208</v>
      </c>
    </row>
    <row r="6" spans="1:12" s="40" customFormat="1" ht="6" customHeight="1" thickBot="1">
      <c r="A6" s="119"/>
      <c r="B6" s="119"/>
      <c r="C6" s="120"/>
      <c r="D6" s="119"/>
      <c r="E6" s="119"/>
      <c r="F6" s="119"/>
      <c r="G6" s="119"/>
      <c r="H6" s="119"/>
      <c r="I6" s="119"/>
      <c r="J6" s="119"/>
      <c r="K6" s="119"/>
      <c r="L6" s="121"/>
    </row>
    <row r="7" spans="1:12" s="127" customFormat="1" ht="29.25" customHeight="1" thickTop="1">
      <c r="A7" s="122"/>
      <c r="B7" s="122"/>
      <c r="C7" s="123" t="s">
        <v>209</v>
      </c>
      <c r="D7" s="124" t="s">
        <v>210</v>
      </c>
      <c r="E7" s="125"/>
      <c r="F7" s="126"/>
      <c r="G7" s="752" t="s">
        <v>211</v>
      </c>
      <c r="H7" s="753"/>
      <c r="I7" s="753"/>
      <c r="J7" s="753"/>
      <c r="K7" s="753"/>
      <c r="L7" s="753"/>
    </row>
    <row r="8" spans="1:12" s="127" customFormat="1" ht="23.25" customHeight="1">
      <c r="A8" s="1"/>
      <c r="B8" s="1"/>
      <c r="C8" s="63"/>
      <c r="D8" s="660" t="s">
        <v>517</v>
      </c>
      <c r="E8" s="660" t="s">
        <v>517</v>
      </c>
      <c r="F8" s="662" t="s">
        <v>517</v>
      </c>
      <c r="G8" s="487" t="s">
        <v>514</v>
      </c>
      <c r="H8" s="488"/>
      <c r="I8" s="487" t="s">
        <v>515</v>
      </c>
      <c r="J8" s="489"/>
      <c r="K8" s="490" t="s">
        <v>453</v>
      </c>
      <c r="L8" s="489"/>
    </row>
    <row r="9" spans="1:12" s="127" customFormat="1" ht="23.25" customHeight="1">
      <c r="A9" s="128" t="s">
        <v>212</v>
      </c>
      <c r="B9" s="128"/>
      <c r="C9" s="129"/>
      <c r="D9" s="661" t="s">
        <v>519</v>
      </c>
      <c r="E9" s="661" t="s">
        <v>518</v>
      </c>
      <c r="F9" s="663" t="s">
        <v>520</v>
      </c>
      <c r="G9" s="491" t="s">
        <v>213</v>
      </c>
      <c r="H9" s="492" t="s">
        <v>214</v>
      </c>
      <c r="I9" s="491" t="s">
        <v>213</v>
      </c>
      <c r="J9" s="492" t="s">
        <v>214</v>
      </c>
      <c r="K9" s="493" t="s">
        <v>213</v>
      </c>
      <c r="L9" s="494" t="s">
        <v>214</v>
      </c>
    </row>
    <row r="10" spans="1:12" s="127" customFormat="1" ht="30" customHeight="1">
      <c r="A10" s="754" t="s">
        <v>521</v>
      </c>
      <c r="B10" s="755" t="s">
        <v>215</v>
      </c>
      <c r="C10" s="130" t="s">
        <v>216</v>
      </c>
      <c r="D10" s="131">
        <v>26</v>
      </c>
      <c r="E10" s="132">
        <v>23</v>
      </c>
      <c r="F10" s="133">
        <v>21</v>
      </c>
      <c r="G10" s="132">
        <v>119</v>
      </c>
      <c r="H10" s="134">
        <v>37218</v>
      </c>
      <c r="I10" s="132">
        <v>100</v>
      </c>
      <c r="J10" s="134">
        <v>30654</v>
      </c>
      <c r="K10" s="135">
        <v>62</v>
      </c>
      <c r="L10" s="136">
        <v>20157</v>
      </c>
    </row>
    <row r="11" spans="1:12" s="127" customFormat="1" ht="30" customHeight="1">
      <c r="A11" s="756" t="s">
        <v>522</v>
      </c>
      <c r="B11" s="750"/>
      <c r="C11" s="137" t="s">
        <v>217</v>
      </c>
      <c r="D11" s="131">
        <v>1</v>
      </c>
      <c r="E11" s="132">
        <v>2</v>
      </c>
      <c r="F11" s="133">
        <v>1</v>
      </c>
      <c r="G11" s="132">
        <v>16</v>
      </c>
      <c r="H11" s="134">
        <v>1512</v>
      </c>
      <c r="I11" s="132">
        <v>10</v>
      </c>
      <c r="J11" s="134">
        <v>876</v>
      </c>
      <c r="K11" s="135">
        <v>3</v>
      </c>
      <c r="L11" s="136">
        <v>228</v>
      </c>
    </row>
    <row r="12" spans="1:12" s="127" customFormat="1" ht="30" customHeight="1">
      <c r="A12" s="138" t="s">
        <v>218</v>
      </c>
      <c r="B12" s="751" t="s">
        <v>198</v>
      </c>
      <c r="C12" s="138" t="s">
        <v>216</v>
      </c>
      <c r="D12" s="139">
        <v>0</v>
      </c>
      <c r="E12" s="140" t="s">
        <v>219</v>
      </c>
      <c r="F12" s="141" t="s">
        <v>219</v>
      </c>
      <c r="G12" s="140">
        <v>29</v>
      </c>
      <c r="H12" s="140">
        <v>18408</v>
      </c>
      <c r="I12" s="140">
        <v>19</v>
      </c>
      <c r="J12" s="140">
        <v>12624</v>
      </c>
      <c r="K12" s="142">
        <v>9</v>
      </c>
      <c r="L12" s="142">
        <v>6084</v>
      </c>
    </row>
    <row r="13" spans="1:12" s="143" customFormat="1" ht="17.25" customHeight="1">
      <c r="A13" s="1" t="s">
        <v>523</v>
      </c>
      <c r="B13" s="1"/>
      <c r="C13" s="10"/>
      <c r="D13" s="1"/>
      <c r="E13" s="1"/>
      <c r="F13" s="1"/>
      <c r="G13" s="1"/>
      <c r="H13" s="1"/>
      <c r="I13" s="1"/>
      <c r="J13" s="1"/>
      <c r="K13" s="1"/>
      <c r="L13" s="1"/>
    </row>
    <row r="14" spans="1:12" s="127" customFormat="1" ht="11.25">
      <c r="C14" s="144"/>
    </row>
    <row r="15" spans="1:12" s="127" customFormat="1" ht="11.25">
      <c r="A15" s="14" t="s">
        <v>220</v>
      </c>
      <c r="B15" s="14" t="s">
        <v>221</v>
      </c>
      <c r="C15" s="14"/>
      <c r="D15" s="14"/>
      <c r="E15" s="14"/>
      <c r="F15" s="14"/>
      <c r="G15" s="14"/>
      <c r="H15" s="14"/>
    </row>
    <row r="16" spans="1:12" s="127" customFormat="1" ht="11.25">
      <c r="A16" s="14"/>
      <c r="B16" s="14" t="s">
        <v>222</v>
      </c>
      <c r="C16" s="14" t="s">
        <v>516</v>
      </c>
      <c r="D16" s="14"/>
      <c r="E16" s="14"/>
      <c r="F16" s="14"/>
      <c r="G16" s="14"/>
      <c r="H16" s="14"/>
    </row>
    <row r="17" spans="1:12" s="127" customFormat="1" ht="11.25">
      <c r="A17" s="14"/>
      <c r="B17" s="14" t="s">
        <v>223</v>
      </c>
      <c r="C17" s="14" t="s">
        <v>224</v>
      </c>
      <c r="D17" s="14"/>
      <c r="E17" s="14"/>
      <c r="F17" s="14"/>
      <c r="G17" s="14"/>
      <c r="H17" s="14"/>
    </row>
    <row r="18" spans="1:12" s="127" customFormat="1" ht="11.25">
      <c r="A18" s="14"/>
      <c r="B18" s="14" t="s">
        <v>225</v>
      </c>
      <c r="C18" s="14"/>
      <c r="D18" s="14"/>
      <c r="E18" s="14"/>
      <c r="F18" s="14"/>
      <c r="G18" s="14"/>
      <c r="H18" s="14"/>
    </row>
    <row r="19" spans="1:12" s="127" customFormat="1" ht="11.25">
      <c r="A19" s="14"/>
      <c r="B19" s="14" t="s">
        <v>226</v>
      </c>
      <c r="C19" s="14"/>
      <c r="D19" s="14"/>
      <c r="E19" s="14"/>
      <c r="F19" s="14"/>
      <c r="G19" s="14"/>
      <c r="H19" s="14"/>
      <c r="I19" s="14"/>
      <c r="J19" s="14"/>
      <c r="K19" s="14"/>
      <c r="L19" s="14"/>
    </row>
    <row r="20" spans="1:12" s="127" customFormat="1" ht="11.25">
      <c r="A20" s="14"/>
      <c r="B20" s="14" t="s">
        <v>227</v>
      </c>
      <c r="C20" s="14"/>
      <c r="D20" s="14"/>
      <c r="E20" s="14"/>
      <c r="F20" s="14"/>
      <c r="G20" s="14"/>
      <c r="H20" s="14"/>
      <c r="I20" s="14"/>
      <c r="J20" s="14"/>
      <c r="K20" s="14"/>
      <c r="L20" s="14"/>
    </row>
    <row r="21" spans="1:12" s="127" customFormat="1" ht="11.25">
      <c r="A21" s="14"/>
      <c r="B21" s="14" t="s">
        <v>228</v>
      </c>
      <c r="C21" s="14"/>
      <c r="D21" s="14"/>
      <c r="E21" s="14"/>
      <c r="F21" s="14"/>
      <c r="G21" s="14"/>
      <c r="H21" s="14"/>
      <c r="I21" s="14"/>
      <c r="J21" s="14"/>
      <c r="K21" s="14"/>
      <c r="L21" s="14"/>
    </row>
    <row r="22" spans="1:12" s="127" customFormat="1" ht="11.25">
      <c r="A22" s="14"/>
      <c r="B22" s="14" t="s">
        <v>229</v>
      </c>
      <c r="C22" s="14"/>
      <c r="D22" s="14"/>
      <c r="E22" s="14"/>
      <c r="F22" s="14"/>
      <c r="G22" s="14"/>
      <c r="H22" s="14"/>
      <c r="I22" s="14"/>
      <c r="J22" s="14"/>
      <c r="K22" s="14"/>
      <c r="L22" s="14"/>
    </row>
    <row r="23" spans="1:12" s="127" customFormat="1" ht="11.25">
      <c r="A23" s="14"/>
      <c r="B23" s="14" t="s">
        <v>230</v>
      </c>
      <c r="C23" s="14"/>
      <c r="D23" s="14"/>
      <c r="E23" s="14"/>
      <c r="F23" s="14"/>
      <c r="G23" s="14"/>
      <c r="H23" s="14"/>
      <c r="I23" s="14"/>
      <c r="J23" s="14"/>
      <c r="K23" s="14"/>
      <c r="L23" s="14"/>
    </row>
    <row r="24" spans="1:12" s="143" customFormat="1" ht="15" customHeight="1">
      <c r="C24" s="145"/>
    </row>
    <row r="25" spans="1:12" s="42" customFormat="1" ht="15" customHeight="1">
      <c r="B25" s="143"/>
      <c r="C25" s="145"/>
      <c r="D25" s="143"/>
      <c r="E25" s="143"/>
      <c r="F25" s="143"/>
      <c r="G25" s="143"/>
      <c r="H25" s="143"/>
      <c r="I25" s="143"/>
      <c r="J25" s="143"/>
    </row>
  </sheetData>
  <phoneticPr fontId="2"/>
  <hyperlinks>
    <hyperlink ref="A1" location="'20教育目次'!A1" display="20　教育　目次へ＜＜" xr:uid="{3EECFC6C-B1FC-472D-89FF-CDF0ACE3958C}"/>
  </hyperlinks>
  <pageMargins left="0.59055118110236227" right="0.59055118110236227" top="0.59055118110236227" bottom="0.39370078740157483" header="0.51181102362204722" footer="0.51181102362204722"/>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7"/>
  <sheetViews>
    <sheetView showGridLines="0" view="pageBreakPreview" zoomScaleNormal="115" zoomScaleSheetLayoutView="100" workbookViewId="0"/>
  </sheetViews>
  <sheetFormatPr defaultColWidth="9" defaultRowHeight="13.5"/>
  <cols>
    <col min="1" max="1" width="9.75" style="307" customWidth="1"/>
    <col min="2" max="11" width="7.375" style="307" customWidth="1"/>
    <col min="12" max="12" width="8.5" style="307" bestFit="1" customWidth="1"/>
    <col min="13" max="13" width="9" style="307"/>
    <col min="14" max="14" width="10.25" style="307" bestFit="1" customWidth="1"/>
    <col min="15" max="16384" width="9" style="307"/>
  </cols>
  <sheetData>
    <row r="1" spans="1:14">
      <c r="A1" s="267" t="s">
        <v>47</v>
      </c>
    </row>
    <row r="2" spans="1:14">
      <c r="A2" s="308" t="s">
        <v>486</v>
      </c>
    </row>
    <row r="3" spans="1:14" ht="17.25">
      <c r="A3" s="768" t="s">
        <v>231</v>
      </c>
      <c r="B3" s="768"/>
      <c r="C3" s="768"/>
      <c r="D3" s="768"/>
      <c r="E3" s="768"/>
      <c r="F3" s="768"/>
      <c r="G3" s="768"/>
      <c r="H3" s="768"/>
      <c r="I3" s="768"/>
      <c r="J3" s="768"/>
      <c r="K3" s="768"/>
      <c r="L3" s="768"/>
    </row>
    <row r="4" spans="1:14">
      <c r="A4" s="307" t="s">
        <v>232</v>
      </c>
      <c r="F4" s="309" t="s">
        <v>524</v>
      </c>
    </row>
    <row r="5" spans="1:14" ht="6" customHeight="1" thickBot="1">
      <c r="A5" s="310"/>
    </row>
    <row r="6" spans="1:14" s="309" customFormat="1" ht="18" customHeight="1" thickTop="1">
      <c r="A6" s="311"/>
      <c r="B6" s="759" t="s">
        <v>57</v>
      </c>
      <c r="C6" s="760"/>
      <c r="D6" s="760"/>
      <c r="E6" s="760"/>
      <c r="F6" s="760"/>
      <c r="G6" s="760"/>
      <c r="H6" s="760"/>
      <c r="I6" s="760"/>
      <c r="J6" s="760"/>
      <c r="K6" s="761"/>
      <c r="L6" s="765" t="s">
        <v>528</v>
      </c>
    </row>
    <row r="7" spans="1:14" s="309" customFormat="1" ht="18" customHeight="1">
      <c r="A7" s="311"/>
      <c r="B7" s="762"/>
      <c r="C7" s="757" t="s">
        <v>233</v>
      </c>
      <c r="D7" s="758"/>
      <c r="E7" s="758"/>
      <c r="F7" s="758"/>
      <c r="G7" s="758"/>
      <c r="H7" s="758"/>
      <c r="I7" s="758"/>
      <c r="J7" s="758"/>
      <c r="K7" s="758"/>
      <c r="L7" s="766" t="s">
        <v>527</v>
      </c>
    </row>
    <row r="8" spans="1:14" s="309" customFormat="1" ht="5.25" customHeight="1">
      <c r="A8" s="311"/>
      <c r="B8" s="763"/>
      <c r="C8" s="853" t="s">
        <v>54</v>
      </c>
      <c r="D8" s="853" t="s">
        <v>55</v>
      </c>
      <c r="E8" s="855" t="s">
        <v>56</v>
      </c>
      <c r="F8" s="312"/>
      <c r="G8" s="311"/>
      <c r="H8" s="311"/>
      <c r="I8" s="311"/>
      <c r="J8" s="311"/>
      <c r="K8" s="311"/>
      <c r="L8" s="766"/>
    </row>
    <row r="9" spans="1:14" s="309" customFormat="1" ht="18" customHeight="1">
      <c r="A9" s="313"/>
      <c r="B9" s="764" t="s">
        <v>525</v>
      </c>
      <c r="C9" s="854"/>
      <c r="D9" s="854"/>
      <c r="E9" s="854"/>
      <c r="F9" s="314" t="s">
        <v>234</v>
      </c>
      <c r="G9" s="314" t="s">
        <v>235</v>
      </c>
      <c r="H9" s="314" t="s">
        <v>236</v>
      </c>
      <c r="I9" s="314" t="s">
        <v>237</v>
      </c>
      <c r="J9" s="314" t="s">
        <v>238</v>
      </c>
      <c r="K9" s="315" t="s">
        <v>239</v>
      </c>
      <c r="L9" s="767" t="s">
        <v>526</v>
      </c>
      <c r="N9" s="316"/>
    </row>
    <row r="10" spans="1:14" s="320" customFormat="1" ht="18" customHeight="1">
      <c r="A10" s="317" t="s">
        <v>89</v>
      </c>
      <c r="B10" s="318">
        <v>32</v>
      </c>
      <c r="C10" s="318">
        <v>0</v>
      </c>
      <c r="D10" s="319">
        <v>2</v>
      </c>
      <c r="E10" s="319">
        <v>30</v>
      </c>
      <c r="F10" s="318">
        <v>4</v>
      </c>
      <c r="G10" s="318">
        <v>20</v>
      </c>
      <c r="H10" s="318">
        <v>0</v>
      </c>
      <c r="I10" s="318">
        <v>3</v>
      </c>
      <c r="J10" s="318">
        <v>2</v>
      </c>
      <c r="K10" s="318">
        <v>1</v>
      </c>
      <c r="L10" s="319">
        <v>394</v>
      </c>
      <c r="N10" s="316"/>
    </row>
    <row r="11" spans="1:14" s="309" customFormat="1" ht="18" customHeight="1">
      <c r="A11" s="317">
        <v>2</v>
      </c>
      <c r="B11" s="318">
        <v>32</v>
      </c>
      <c r="C11" s="318">
        <v>0</v>
      </c>
      <c r="D11" s="319">
        <v>2</v>
      </c>
      <c r="E11" s="319">
        <v>30</v>
      </c>
      <c r="F11" s="318">
        <v>5</v>
      </c>
      <c r="G11" s="318">
        <v>19</v>
      </c>
      <c r="H11" s="318">
        <v>0</v>
      </c>
      <c r="I11" s="318">
        <v>3</v>
      </c>
      <c r="J11" s="318">
        <v>2</v>
      </c>
      <c r="K11" s="318">
        <v>1</v>
      </c>
      <c r="L11" s="319">
        <v>394</v>
      </c>
    </row>
    <row r="12" spans="1:14" s="320" customFormat="1" ht="18" customHeight="1">
      <c r="A12" s="321">
        <v>3</v>
      </c>
      <c r="B12" s="322">
        <f t="shared" ref="B12:L12" si="0">SUM(B14:B15)</f>
        <v>31</v>
      </c>
      <c r="C12" s="323">
        <f t="shared" si="0"/>
        <v>0</v>
      </c>
      <c r="D12" s="323">
        <f t="shared" si="0"/>
        <v>2</v>
      </c>
      <c r="E12" s="323">
        <f t="shared" si="0"/>
        <v>29</v>
      </c>
      <c r="F12" s="323">
        <f t="shared" si="0"/>
        <v>10</v>
      </c>
      <c r="G12" s="323">
        <f t="shared" si="0"/>
        <v>13</v>
      </c>
      <c r="H12" s="323">
        <f t="shared" si="0"/>
        <v>0</v>
      </c>
      <c r="I12" s="323">
        <f t="shared" si="0"/>
        <v>3</v>
      </c>
      <c r="J12" s="323">
        <f t="shared" si="0"/>
        <v>2</v>
      </c>
      <c r="K12" s="323">
        <f t="shared" si="0"/>
        <v>1</v>
      </c>
      <c r="L12" s="323">
        <f t="shared" si="0"/>
        <v>396</v>
      </c>
    </row>
    <row r="13" spans="1:14" s="309" customFormat="1" ht="18" customHeight="1">
      <c r="A13" s="324"/>
      <c r="B13" s="325"/>
      <c r="C13" s="319"/>
      <c r="D13" s="318"/>
      <c r="E13" s="318"/>
      <c r="F13" s="318"/>
      <c r="G13" s="318"/>
      <c r="H13" s="318"/>
      <c r="I13" s="319"/>
      <c r="J13" s="318"/>
      <c r="K13" s="318"/>
      <c r="L13" s="318"/>
    </row>
    <row r="14" spans="1:14" s="309" customFormat="1" ht="18" customHeight="1">
      <c r="A14" s="317" t="s">
        <v>240</v>
      </c>
      <c r="B14" s="326">
        <f>SUM(C14:E14)</f>
        <v>12</v>
      </c>
      <c r="C14" s="318">
        <v>0</v>
      </c>
      <c r="D14" s="318">
        <v>0</v>
      </c>
      <c r="E14" s="326">
        <v>12</v>
      </c>
      <c r="F14" s="318">
        <v>1</v>
      </c>
      <c r="G14" s="318">
        <v>8</v>
      </c>
      <c r="H14" s="318">
        <v>0</v>
      </c>
      <c r="I14" s="318">
        <v>0</v>
      </c>
      <c r="J14" s="318">
        <v>2</v>
      </c>
      <c r="K14" s="318">
        <v>1</v>
      </c>
      <c r="L14" s="318">
        <v>231</v>
      </c>
    </row>
    <row r="15" spans="1:14" s="309" customFormat="1" ht="18" customHeight="1">
      <c r="A15" s="327" t="s">
        <v>241</v>
      </c>
      <c r="B15" s="328">
        <f>SUM(C15:E15)</f>
        <v>19</v>
      </c>
      <c r="C15" s="329">
        <v>0</v>
      </c>
      <c r="D15" s="329">
        <v>2</v>
      </c>
      <c r="E15" s="330">
        <v>17</v>
      </c>
      <c r="F15" s="329">
        <v>9</v>
      </c>
      <c r="G15" s="329">
        <v>5</v>
      </c>
      <c r="H15" s="329">
        <v>0</v>
      </c>
      <c r="I15" s="329">
        <v>3</v>
      </c>
      <c r="J15" s="329">
        <v>0</v>
      </c>
      <c r="K15" s="329">
        <v>0</v>
      </c>
      <c r="L15" s="329">
        <v>165</v>
      </c>
    </row>
    <row r="16" spans="1:14" s="309" customFormat="1" ht="15.75" customHeight="1">
      <c r="A16" s="331" t="s">
        <v>529</v>
      </c>
      <c r="B16" s="332"/>
      <c r="C16" s="332"/>
      <c r="D16" s="332"/>
      <c r="E16" s="332"/>
      <c r="F16" s="332"/>
      <c r="G16" s="332"/>
      <c r="H16" s="332"/>
      <c r="I16" s="332"/>
      <c r="J16" s="332"/>
      <c r="K16" s="332"/>
      <c r="L16" s="332"/>
    </row>
    <row r="17" ht="17.25" customHeight="1"/>
  </sheetData>
  <mergeCells count="3">
    <mergeCell ref="C8:C9"/>
    <mergeCell ref="D8:D9"/>
    <mergeCell ref="E8:E9"/>
  </mergeCells>
  <phoneticPr fontId="2"/>
  <hyperlinks>
    <hyperlink ref="A1" location="'20教育目次'!A1" display="20　教育　目次へ＜＜" xr:uid="{00000000-0004-0000-0C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3"/>
  <sheetViews>
    <sheetView showGridLines="0" view="pageBreakPreview" zoomScaleNormal="100" zoomScaleSheetLayoutView="100" workbookViewId="0"/>
  </sheetViews>
  <sheetFormatPr defaultColWidth="9" defaultRowHeight="13.5"/>
  <cols>
    <col min="1" max="1" width="3.25" style="333" customWidth="1"/>
    <col min="2" max="2" width="16.25" style="333" customWidth="1"/>
    <col min="3" max="6" width="6.625" style="333" customWidth="1"/>
    <col min="7" max="7" width="3.25" style="333" customWidth="1"/>
    <col min="8" max="8" width="16.25" style="333" customWidth="1"/>
    <col min="9" max="12" width="6.625" style="333" customWidth="1"/>
    <col min="13" max="16384" width="9" style="333"/>
  </cols>
  <sheetData>
    <row r="1" spans="1:12">
      <c r="A1" s="6" t="s">
        <v>47</v>
      </c>
    </row>
    <row r="2" spans="1:12">
      <c r="A2" s="334" t="s">
        <v>242</v>
      </c>
      <c r="B2" s="334"/>
    </row>
    <row r="3" spans="1:12" ht="17.25">
      <c r="A3" s="777" t="s">
        <v>231</v>
      </c>
      <c r="B3" s="777"/>
      <c r="C3" s="777"/>
      <c r="D3" s="777"/>
      <c r="E3" s="777"/>
      <c r="F3" s="777"/>
      <c r="G3" s="777"/>
      <c r="H3" s="777"/>
      <c r="I3" s="777"/>
      <c r="J3" s="777"/>
      <c r="K3" s="777"/>
      <c r="L3" s="777"/>
    </row>
    <row r="4" spans="1:12" ht="14.25">
      <c r="A4" s="335" t="s">
        <v>243</v>
      </c>
      <c r="B4" s="335"/>
      <c r="L4" s="271" t="s">
        <v>202</v>
      </c>
    </row>
    <row r="5" spans="1:12" ht="6" customHeight="1" thickBot="1">
      <c r="A5" s="335"/>
      <c r="B5" s="335"/>
    </row>
    <row r="6" spans="1:12" s="336" customFormat="1" ht="18.75" customHeight="1" thickTop="1">
      <c r="A6" s="778"/>
      <c r="B6" s="779"/>
      <c r="C6" s="785" t="s">
        <v>531</v>
      </c>
      <c r="D6" s="782" t="s">
        <v>71</v>
      </c>
      <c r="E6" s="783"/>
      <c r="F6" s="784"/>
      <c r="G6" s="778"/>
      <c r="H6" s="779"/>
      <c r="I6" s="785" t="s">
        <v>531</v>
      </c>
      <c r="J6" s="783" t="s">
        <v>71</v>
      </c>
      <c r="K6" s="783"/>
      <c r="L6" s="783"/>
    </row>
    <row r="7" spans="1:12" s="336" customFormat="1" ht="18.75" customHeight="1">
      <c r="A7" s="780"/>
      <c r="B7" s="781"/>
      <c r="C7" s="664" t="s">
        <v>509</v>
      </c>
      <c r="D7" s="337" t="s">
        <v>118</v>
      </c>
      <c r="E7" s="337" t="s">
        <v>65</v>
      </c>
      <c r="F7" s="338" t="s">
        <v>66</v>
      </c>
      <c r="G7" s="780" t="s">
        <v>530</v>
      </c>
      <c r="H7" s="781"/>
      <c r="I7" s="664" t="s">
        <v>509</v>
      </c>
      <c r="J7" s="337" t="s">
        <v>118</v>
      </c>
      <c r="K7" s="337" t="s">
        <v>65</v>
      </c>
      <c r="L7" s="339" t="s">
        <v>66</v>
      </c>
    </row>
    <row r="8" spans="1:12" s="336" customFormat="1" ht="18.75" customHeight="1">
      <c r="A8" s="771" t="s">
        <v>89</v>
      </c>
      <c r="B8" s="772"/>
      <c r="C8" s="252">
        <v>53</v>
      </c>
      <c r="D8" s="252">
        <v>3433</v>
      </c>
      <c r="E8" s="252">
        <v>1833</v>
      </c>
      <c r="F8" s="340">
        <v>1600</v>
      </c>
      <c r="G8" s="791" t="s">
        <v>532</v>
      </c>
      <c r="H8" s="341"/>
      <c r="I8" s="255">
        <f>SUM(I9:I32)</f>
        <v>39</v>
      </c>
      <c r="J8" s="256">
        <f>SUM(J9:J32)</f>
        <v>1265</v>
      </c>
      <c r="K8" s="256">
        <f>SUM(K9:K32)</f>
        <v>487</v>
      </c>
      <c r="L8" s="256">
        <f>SUM(L9:L32)</f>
        <v>778</v>
      </c>
    </row>
    <row r="9" spans="1:12" s="336" customFormat="1" ht="18.75" customHeight="1">
      <c r="A9" s="773">
        <v>2</v>
      </c>
      <c r="B9" s="774"/>
      <c r="C9" s="252">
        <v>52</v>
      </c>
      <c r="D9" s="252">
        <v>3333</v>
      </c>
      <c r="E9" s="252">
        <v>1714</v>
      </c>
      <c r="F9" s="342">
        <v>1619</v>
      </c>
      <c r="G9" s="789"/>
      <c r="H9" s="343" t="s">
        <v>244</v>
      </c>
      <c r="I9" s="251">
        <v>1</v>
      </c>
      <c r="J9" s="256">
        <f t="shared" ref="J9:J32" si="0">SUM(K9:L9)</f>
        <v>13</v>
      </c>
      <c r="K9" s="344">
        <v>13</v>
      </c>
      <c r="L9" s="252">
        <v>0</v>
      </c>
    </row>
    <row r="10" spans="1:12" s="336" customFormat="1" ht="18.75" customHeight="1">
      <c r="A10" s="775">
        <v>3</v>
      </c>
      <c r="B10" s="776"/>
      <c r="C10" s="254">
        <f>+C12+C24</f>
        <v>51</v>
      </c>
      <c r="D10" s="254">
        <f>+D12+D24</f>
        <v>3561</v>
      </c>
      <c r="E10" s="254">
        <f>+E12+E24</f>
        <v>1890</v>
      </c>
      <c r="F10" s="345">
        <f>+F12+F24</f>
        <v>1671</v>
      </c>
      <c r="G10" s="789"/>
      <c r="H10" s="343" t="s">
        <v>189</v>
      </c>
      <c r="I10" s="251">
        <v>2</v>
      </c>
      <c r="J10" s="256">
        <f t="shared" si="0"/>
        <v>229</v>
      </c>
      <c r="K10" s="252">
        <v>30</v>
      </c>
      <c r="L10" s="252">
        <v>199</v>
      </c>
    </row>
    <row r="11" spans="1:12" s="346" customFormat="1" ht="18.75" customHeight="1">
      <c r="B11" s="347"/>
      <c r="C11" s="348"/>
      <c r="D11" s="348"/>
      <c r="E11" s="348"/>
      <c r="F11" s="349"/>
      <c r="G11" s="789"/>
      <c r="H11" s="343" t="s">
        <v>245</v>
      </c>
      <c r="I11" s="251">
        <v>1</v>
      </c>
      <c r="J11" s="256">
        <f t="shared" si="0"/>
        <v>83</v>
      </c>
      <c r="K11" s="350">
        <v>0</v>
      </c>
      <c r="L11" s="252">
        <v>83</v>
      </c>
    </row>
    <row r="12" spans="1:12" s="336" customFormat="1" ht="18.75" customHeight="1">
      <c r="A12" s="769" t="s">
        <v>246</v>
      </c>
      <c r="B12" s="770"/>
      <c r="C12" s="254">
        <f>+C14</f>
        <v>10</v>
      </c>
      <c r="D12" s="254">
        <f>+D14</f>
        <v>2082</v>
      </c>
      <c r="E12" s="254">
        <f>+E14</f>
        <v>1387</v>
      </c>
      <c r="F12" s="345">
        <f>+F14</f>
        <v>695</v>
      </c>
      <c r="G12" s="789"/>
      <c r="H12" s="343" t="s">
        <v>247</v>
      </c>
      <c r="I12" s="251">
        <v>1</v>
      </c>
      <c r="J12" s="256">
        <f t="shared" si="0"/>
        <v>35</v>
      </c>
      <c r="K12" s="252">
        <v>24</v>
      </c>
      <c r="L12" s="252">
        <v>11</v>
      </c>
    </row>
    <row r="13" spans="1:12" s="336" customFormat="1" ht="18.75" customHeight="1">
      <c r="B13" s="351"/>
      <c r="C13" s="252"/>
      <c r="D13" s="252"/>
      <c r="E13" s="252"/>
      <c r="F13" s="342"/>
      <c r="G13" s="789"/>
      <c r="H13" s="343" t="s">
        <v>248</v>
      </c>
      <c r="I13" s="251">
        <v>4</v>
      </c>
      <c r="J13" s="256">
        <f t="shared" si="0"/>
        <v>74</v>
      </c>
      <c r="K13" s="252">
        <v>42</v>
      </c>
      <c r="L13" s="252">
        <v>32</v>
      </c>
    </row>
    <row r="14" spans="1:12" s="336" customFormat="1" ht="18.75" customHeight="1">
      <c r="A14" s="787" t="s">
        <v>532</v>
      </c>
      <c r="B14" s="774"/>
      <c r="C14" s="256">
        <f>SUM(C15:C21)</f>
        <v>10</v>
      </c>
      <c r="D14" s="256">
        <f>SUM(D15:D21)</f>
        <v>2082</v>
      </c>
      <c r="E14" s="256">
        <f>SUM(E15:E21)</f>
        <v>1387</v>
      </c>
      <c r="F14" s="256">
        <f>SUM(F15:F21)</f>
        <v>695</v>
      </c>
      <c r="G14" s="789"/>
      <c r="H14" s="343" t="s">
        <v>249</v>
      </c>
      <c r="I14" s="251">
        <v>1</v>
      </c>
      <c r="J14" s="256">
        <f t="shared" si="0"/>
        <v>9</v>
      </c>
      <c r="K14" s="252">
        <v>6</v>
      </c>
      <c r="L14" s="350">
        <v>3</v>
      </c>
    </row>
    <row r="15" spans="1:12" s="336" customFormat="1" ht="18.75" customHeight="1">
      <c r="A15" s="786"/>
      <c r="B15" s="343" t="s">
        <v>256</v>
      </c>
      <c r="C15" s="252">
        <v>10</v>
      </c>
      <c r="D15" s="256">
        <f>SUM(E15:F15)</f>
        <v>2082</v>
      </c>
      <c r="E15" s="252">
        <v>1387</v>
      </c>
      <c r="F15" s="342">
        <v>695</v>
      </c>
      <c r="G15" s="789"/>
      <c r="H15" s="343" t="s">
        <v>250</v>
      </c>
      <c r="I15" s="251">
        <v>2</v>
      </c>
      <c r="J15" s="256">
        <f t="shared" si="0"/>
        <v>86</v>
      </c>
      <c r="K15" s="252">
        <v>17</v>
      </c>
      <c r="L15" s="252">
        <v>69</v>
      </c>
    </row>
    <row r="16" spans="1:12" s="336" customFormat="1" ht="18.75" customHeight="1">
      <c r="A16" s="786"/>
      <c r="B16" s="343"/>
      <c r="C16" s="252"/>
      <c r="D16" s="256"/>
      <c r="E16" s="350"/>
      <c r="F16" s="342"/>
      <c r="G16" s="789"/>
      <c r="H16" s="343" t="s">
        <v>252</v>
      </c>
      <c r="I16" s="251">
        <v>3</v>
      </c>
      <c r="J16" s="256">
        <f t="shared" si="0"/>
        <v>36</v>
      </c>
      <c r="K16" s="350">
        <v>10</v>
      </c>
      <c r="L16" s="252">
        <v>26</v>
      </c>
    </row>
    <row r="17" spans="1:12" s="336" customFormat="1" ht="18.75" customHeight="1">
      <c r="A17" s="786"/>
      <c r="B17" s="343"/>
      <c r="C17" s="252"/>
      <c r="D17" s="256"/>
      <c r="E17" s="252"/>
      <c r="F17" s="342"/>
      <c r="G17" s="789"/>
      <c r="H17" s="343" t="s">
        <v>253</v>
      </c>
      <c r="I17" s="251">
        <v>1</v>
      </c>
      <c r="J17" s="256">
        <f t="shared" si="0"/>
        <v>22</v>
      </c>
      <c r="K17" s="350">
        <v>0</v>
      </c>
      <c r="L17" s="252">
        <v>22</v>
      </c>
    </row>
    <row r="18" spans="1:12" s="336" customFormat="1" ht="18.75" customHeight="1">
      <c r="A18" s="786"/>
      <c r="B18" s="343"/>
      <c r="C18" s="258"/>
      <c r="D18" s="256"/>
      <c r="E18" s="258"/>
      <c r="F18" s="352"/>
      <c r="G18" s="789"/>
      <c r="H18" s="343" t="s">
        <v>254</v>
      </c>
      <c r="I18" s="251">
        <v>1</v>
      </c>
      <c r="J18" s="256">
        <f t="shared" si="0"/>
        <v>21</v>
      </c>
      <c r="K18" s="252">
        <v>8</v>
      </c>
      <c r="L18" s="252">
        <v>13</v>
      </c>
    </row>
    <row r="19" spans="1:12" s="336" customFormat="1" ht="18.75" customHeight="1">
      <c r="A19" s="786"/>
      <c r="B19" s="343"/>
      <c r="C19" s="252"/>
      <c r="D19" s="256"/>
      <c r="E19" s="252"/>
      <c r="F19" s="342"/>
      <c r="G19" s="789"/>
      <c r="H19" s="343" t="s">
        <v>255</v>
      </c>
      <c r="I19" s="251">
        <v>3</v>
      </c>
      <c r="J19" s="256">
        <f t="shared" si="0"/>
        <v>138</v>
      </c>
      <c r="K19" s="252">
        <v>43</v>
      </c>
      <c r="L19" s="252">
        <v>95</v>
      </c>
    </row>
    <row r="20" spans="1:12" s="336" customFormat="1" ht="18.75" customHeight="1">
      <c r="A20" s="786"/>
      <c r="B20" s="343"/>
      <c r="C20" s="252"/>
      <c r="D20" s="256"/>
      <c r="E20" s="252"/>
      <c r="F20" s="342"/>
      <c r="G20" s="789"/>
      <c r="H20" s="353" t="s">
        <v>257</v>
      </c>
      <c r="I20" s="251">
        <v>1</v>
      </c>
      <c r="J20" s="256">
        <f t="shared" si="0"/>
        <v>36</v>
      </c>
      <c r="K20" s="252">
        <v>0</v>
      </c>
      <c r="L20" s="252">
        <v>36</v>
      </c>
    </row>
    <row r="21" spans="1:12" s="336" customFormat="1" ht="18.75" customHeight="1">
      <c r="A21" s="786"/>
      <c r="B21" s="343"/>
      <c r="C21" s="252"/>
      <c r="D21" s="256"/>
      <c r="E21" s="252"/>
      <c r="F21" s="342"/>
      <c r="G21" s="789"/>
      <c r="H21" s="343" t="s">
        <v>258</v>
      </c>
      <c r="I21" s="251">
        <v>2</v>
      </c>
      <c r="J21" s="256">
        <f t="shared" si="0"/>
        <v>21</v>
      </c>
      <c r="K21" s="252">
        <v>19</v>
      </c>
      <c r="L21" s="252">
        <v>2</v>
      </c>
    </row>
    <row r="22" spans="1:12" s="336" customFormat="1" ht="18.75" customHeight="1">
      <c r="A22" s="786"/>
      <c r="B22" s="343"/>
      <c r="C22" s="252"/>
      <c r="D22" s="256"/>
      <c r="E22" s="252"/>
      <c r="F22" s="342"/>
      <c r="G22" s="789"/>
      <c r="H22" s="343" t="s">
        <v>259</v>
      </c>
      <c r="I22" s="251">
        <v>1</v>
      </c>
      <c r="J22" s="256">
        <f t="shared" si="0"/>
        <v>18</v>
      </c>
      <c r="K22" s="252">
        <v>10</v>
      </c>
      <c r="L22" s="252">
        <v>8</v>
      </c>
    </row>
    <row r="23" spans="1:12" s="336" customFormat="1" ht="18.75" customHeight="1">
      <c r="B23" s="351"/>
      <c r="C23" s="252"/>
      <c r="D23" s="252"/>
      <c r="E23" s="252"/>
      <c r="F23" s="342"/>
      <c r="G23" s="789"/>
      <c r="H23" s="343" t="s">
        <v>260</v>
      </c>
      <c r="I23" s="251">
        <v>1</v>
      </c>
      <c r="J23" s="256">
        <f>SUM(K23:L23)</f>
        <v>26</v>
      </c>
      <c r="K23" s="252">
        <v>17</v>
      </c>
      <c r="L23" s="252">
        <v>9</v>
      </c>
    </row>
    <row r="24" spans="1:12" s="336" customFormat="1" ht="18.75" customHeight="1">
      <c r="A24" s="769" t="s">
        <v>261</v>
      </c>
      <c r="B24" s="351"/>
      <c r="C24" s="254">
        <f>+C26+I8</f>
        <v>41</v>
      </c>
      <c r="D24" s="254">
        <f>+D26+J8</f>
        <v>1479</v>
      </c>
      <c r="E24" s="254">
        <f>+E26+K8</f>
        <v>503</v>
      </c>
      <c r="F24" s="345">
        <f>+F26+L8</f>
        <v>976</v>
      </c>
      <c r="G24" s="789"/>
      <c r="H24" s="343" t="s">
        <v>262</v>
      </c>
      <c r="I24" s="251">
        <v>1</v>
      </c>
      <c r="J24" s="256">
        <f t="shared" si="0"/>
        <v>67</v>
      </c>
      <c r="K24" s="252">
        <v>61</v>
      </c>
      <c r="L24" s="252">
        <v>6</v>
      </c>
    </row>
    <row r="25" spans="1:12" s="336" customFormat="1" ht="18.75" customHeight="1">
      <c r="B25" s="351"/>
      <c r="C25" s="252"/>
      <c r="D25" s="252"/>
      <c r="E25" s="252"/>
      <c r="F25" s="342"/>
      <c r="G25" s="789"/>
      <c r="H25" s="343" t="s">
        <v>263</v>
      </c>
      <c r="I25" s="251">
        <v>1</v>
      </c>
      <c r="J25" s="256">
        <f t="shared" si="0"/>
        <v>25</v>
      </c>
      <c r="K25" s="252">
        <v>0</v>
      </c>
      <c r="L25" s="252">
        <v>25</v>
      </c>
    </row>
    <row r="26" spans="1:12" s="336" customFormat="1" ht="18.75" customHeight="1">
      <c r="A26" s="787" t="s">
        <v>533</v>
      </c>
      <c r="B26" s="343"/>
      <c r="C26" s="256">
        <f>+C27</f>
        <v>2</v>
      </c>
      <c r="D26" s="256">
        <f>+D27</f>
        <v>214</v>
      </c>
      <c r="E26" s="256">
        <f>+E27</f>
        <v>16</v>
      </c>
      <c r="F26" s="355">
        <f>+F27</f>
        <v>198</v>
      </c>
      <c r="G26" s="789"/>
      <c r="H26" s="356" t="s">
        <v>264</v>
      </c>
      <c r="I26" s="251">
        <v>3</v>
      </c>
      <c r="J26" s="256">
        <f t="shared" si="0"/>
        <v>197</v>
      </c>
      <c r="K26" s="350">
        <v>138</v>
      </c>
      <c r="L26" s="252">
        <v>59</v>
      </c>
    </row>
    <row r="27" spans="1:12" s="336" customFormat="1" ht="18.75" customHeight="1">
      <c r="A27" s="788"/>
      <c r="B27" s="343" t="s">
        <v>189</v>
      </c>
      <c r="C27" s="252">
        <v>2</v>
      </c>
      <c r="D27" s="256">
        <f>SUM(E27:F27)</f>
        <v>214</v>
      </c>
      <c r="E27" s="252">
        <v>16</v>
      </c>
      <c r="F27" s="342">
        <v>198</v>
      </c>
      <c r="G27" s="789"/>
      <c r="H27" s="343" t="s">
        <v>251</v>
      </c>
      <c r="I27" s="251">
        <v>2</v>
      </c>
      <c r="J27" s="256">
        <f t="shared" si="0"/>
        <v>9</v>
      </c>
      <c r="K27" s="252">
        <v>2</v>
      </c>
      <c r="L27" s="252">
        <v>7</v>
      </c>
    </row>
    <row r="28" spans="1:12" s="336" customFormat="1" ht="18.75" customHeight="1">
      <c r="A28" s="354"/>
      <c r="B28" s="343"/>
      <c r="C28" s="252"/>
      <c r="D28" s="256"/>
      <c r="E28" s="252"/>
      <c r="F28" s="342"/>
      <c r="G28" s="789"/>
      <c r="H28" s="343" t="s">
        <v>265</v>
      </c>
      <c r="I28" s="251">
        <v>1</v>
      </c>
      <c r="J28" s="256">
        <f t="shared" si="0"/>
        <v>6</v>
      </c>
      <c r="K28" s="344">
        <v>2</v>
      </c>
      <c r="L28" s="252">
        <v>4</v>
      </c>
    </row>
    <row r="29" spans="1:12" s="336" customFormat="1" ht="18.75" customHeight="1">
      <c r="A29" s="354"/>
      <c r="B29" s="343"/>
      <c r="C29" s="252"/>
      <c r="D29" s="256"/>
      <c r="E29" s="252"/>
      <c r="F29" s="342"/>
      <c r="G29" s="789"/>
      <c r="H29" s="343" t="s">
        <v>266</v>
      </c>
      <c r="I29" s="251">
        <v>2</v>
      </c>
      <c r="J29" s="256">
        <f t="shared" si="0"/>
        <v>58</v>
      </c>
      <c r="K29" s="344">
        <v>9</v>
      </c>
      <c r="L29" s="252">
        <v>49</v>
      </c>
    </row>
    <row r="30" spans="1:12" s="336" customFormat="1" ht="18.75" customHeight="1">
      <c r="A30" s="354"/>
      <c r="B30" s="343"/>
      <c r="C30" s="252"/>
      <c r="D30" s="256"/>
      <c r="E30" s="252"/>
      <c r="F30" s="342"/>
      <c r="G30" s="789"/>
      <c r="H30" s="343" t="s">
        <v>267</v>
      </c>
      <c r="I30" s="251">
        <v>1</v>
      </c>
      <c r="J30" s="256">
        <f>SUM(K30:L30)</f>
        <v>2</v>
      </c>
      <c r="K30" s="344">
        <v>1</v>
      </c>
      <c r="L30" s="252">
        <v>1</v>
      </c>
    </row>
    <row r="31" spans="1:12" s="336" customFormat="1" ht="18.75" customHeight="1">
      <c r="A31" s="354"/>
      <c r="B31" s="343"/>
      <c r="C31" s="252"/>
      <c r="D31" s="256"/>
      <c r="E31" s="252"/>
      <c r="F31" s="342"/>
      <c r="G31" s="789"/>
      <c r="H31" s="343" t="s">
        <v>268</v>
      </c>
      <c r="I31" s="251">
        <v>1</v>
      </c>
      <c r="J31" s="256">
        <f t="shared" si="0"/>
        <v>28</v>
      </c>
      <c r="K31" s="344">
        <v>22</v>
      </c>
      <c r="L31" s="252">
        <v>6</v>
      </c>
    </row>
    <row r="32" spans="1:12" s="336" customFormat="1" ht="18.75" customHeight="1">
      <c r="A32" s="357"/>
      <c r="B32" s="358"/>
      <c r="C32" s="357"/>
      <c r="D32" s="357"/>
      <c r="E32" s="357"/>
      <c r="F32" s="358"/>
      <c r="G32" s="790"/>
      <c r="H32" s="359" t="s">
        <v>269</v>
      </c>
      <c r="I32" s="262">
        <v>2</v>
      </c>
      <c r="J32" s="263">
        <f t="shared" si="0"/>
        <v>26</v>
      </c>
      <c r="K32" s="264">
        <v>13</v>
      </c>
      <c r="L32" s="264">
        <v>13</v>
      </c>
    </row>
    <row r="33" spans="1:6" ht="18" customHeight="1">
      <c r="A33" s="306" t="s">
        <v>480</v>
      </c>
      <c r="B33" s="336"/>
      <c r="C33" s="336"/>
      <c r="D33" s="336"/>
      <c r="E33" s="336"/>
      <c r="F33" s="336"/>
    </row>
  </sheetData>
  <phoneticPr fontId="2"/>
  <hyperlinks>
    <hyperlink ref="A1" location="'20教育目次'!A1" display="20　教育　目次へ＜＜" xr:uid="{00000000-0004-0000-0D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0"/>
  <sheetViews>
    <sheetView showGridLines="0" view="pageBreakPreview" zoomScaleNormal="100" zoomScaleSheetLayoutView="100" workbookViewId="0"/>
  </sheetViews>
  <sheetFormatPr defaultColWidth="9" defaultRowHeight="13.5"/>
  <cols>
    <col min="1" max="1" width="10.875" style="360" customWidth="1"/>
    <col min="2" max="5" width="16.25" style="360" customWidth="1"/>
    <col min="6" max="16384" width="9" style="360"/>
  </cols>
  <sheetData>
    <row r="1" spans="1:5">
      <c r="A1" s="267" t="s">
        <v>47</v>
      </c>
    </row>
    <row r="2" spans="1:5">
      <c r="A2" s="361" t="s">
        <v>486</v>
      </c>
    </row>
    <row r="3" spans="1:5" ht="17.25">
      <c r="A3" s="792" t="s">
        <v>270</v>
      </c>
      <c r="B3" s="792"/>
      <c r="C3" s="792"/>
      <c r="D3" s="792"/>
      <c r="E3" s="792"/>
    </row>
    <row r="4" spans="1:5" ht="13.5" customHeight="1">
      <c r="A4" s="793" t="s">
        <v>201</v>
      </c>
      <c r="B4" s="793"/>
      <c r="C4" s="793"/>
      <c r="D4" s="793"/>
      <c r="E4" s="793"/>
    </row>
    <row r="5" spans="1:5" ht="10.5" customHeight="1" thickBot="1">
      <c r="A5" s="362"/>
      <c r="D5" s="362"/>
      <c r="E5" s="271" t="s">
        <v>110</v>
      </c>
    </row>
    <row r="6" spans="1:5" ht="42.75" customHeight="1" thickTop="1">
      <c r="A6" s="363"/>
      <c r="B6" s="364" t="s">
        <v>271</v>
      </c>
      <c r="C6" s="364" t="s">
        <v>272</v>
      </c>
      <c r="D6" s="365" t="s">
        <v>273</v>
      </c>
      <c r="E6" s="366" t="s">
        <v>274</v>
      </c>
    </row>
    <row r="7" spans="1:5" ht="20.25" customHeight="1">
      <c r="A7" s="367" t="s">
        <v>89</v>
      </c>
      <c r="B7" s="368">
        <v>2</v>
      </c>
      <c r="C7" s="369" t="s">
        <v>219</v>
      </c>
      <c r="D7" s="369">
        <v>1</v>
      </c>
      <c r="E7" s="369">
        <v>3</v>
      </c>
    </row>
    <row r="8" spans="1:5" ht="20.25" customHeight="1">
      <c r="A8" s="370">
        <v>2</v>
      </c>
      <c r="B8" s="368">
        <v>5</v>
      </c>
      <c r="C8" s="369">
        <v>0</v>
      </c>
      <c r="D8" s="369">
        <v>0</v>
      </c>
      <c r="E8" s="369">
        <v>6</v>
      </c>
    </row>
    <row r="9" spans="1:5" s="361" customFormat="1" ht="20.25" customHeight="1">
      <c r="A9" s="371">
        <v>3</v>
      </c>
      <c r="B9" s="372">
        <v>4</v>
      </c>
      <c r="C9" s="373">
        <v>1</v>
      </c>
      <c r="D9" s="373">
        <v>0</v>
      </c>
      <c r="E9" s="373">
        <v>3</v>
      </c>
    </row>
    <row r="10" spans="1:5" s="374" customFormat="1" ht="16.5" customHeight="1">
      <c r="A10" s="306" t="s">
        <v>480</v>
      </c>
    </row>
  </sheetData>
  <phoneticPr fontId="2"/>
  <hyperlinks>
    <hyperlink ref="A1" location="'20教育目次'!A1" display="20　教育　目次へ＜＜" xr:uid="{00000000-0004-0000-0E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59"/>
  <sheetViews>
    <sheetView showGridLines="0" view="pageBreakPreview" zoomScaleNormal="100" zoomScaleSheetLayoutView="100" workbookViewId="0"/>
  </sheetViews>
  <sheetFormatPr defaultColWidth="9" defaultRowHeight="13.5"/>
  <cols>
    <col min="1" max="1" width="8.125" style="333" customWidth="1"/>
    <col min="2" max="7" width="15" style="333" customWidth="1"/>
    <col min="8" max="16384" width="9" style="333"/>
  </cols>
  <sheetData>
    <row r="1" spans="1:12">
      <c r="A1" s="6" t="s">
        <v>47</v>
      </c>
    </row>
    <row r="2" spans="1:12">
      <c r="A2" s="334" t="s">
        <v>242</v>
      </c>
      <c r="B2" s="334"/>
    </row>
    <row r="3" spans="1:12" s="376" customFormat="1" ht="18" customHeight="1">
      <c r="A3" s="777" t="s">
        <v>275</v>
      </c>
      <c r="B3" s="777"/>
      <c r="C3" s="777"/>
      <c r="D3" s="777"/>
      <c r="E3" s="777"/>
      <c r="F3" s="777"/>
      <c r="G3" s="777"/>
      <c r="H3" s="375"/>
      <c r="I3" s="375"/>
      <c r="J3" s="375"/>
      <c r="K3" s="375"/>
      <c r="L3" s="375"/>
    </row>
    <row r="4" spans="1:12" s="376" customFormat="1" ht="18" customHeight="1" thickBot="1">
      <c r="B4" s="377"/>
      <c r="C4" s="377"/>
      <c r="D4" s="377"/>
      <c r="E4" s="377"/>
      <c r="F4" s="377"/>
      <c r="G4" s="377" t="s">
        <v>110</v>
      </c>
    </row>
    <row r="5" spans="1:12" s="376" customFormat="1" ht="18" customHeight="1" thickTop="1">
      <c r="A5" s="797" t="s">
        <v>276</v>
      </c>
      <c r="B5" s="794" t="s">
        <v>277</v>
      </c>
      <c r="C5" s="794"/>
      <c r="D5" s="794"/>
      <c r="E5" s="794" t="s">
        <v>278</v>
      </c>
      <c r="F5" s="794"/>
      <c r="G5" s="795"/>
    </row>
    <row r="6" spans="1:12" s="376" customFormat="1" ht="18" customHeight="1">
      <c r="A6" s="796"/>
      <c r="B6" s="378" t="s">
        <v>279</v>
      </c>
      <c r="C6" s="378" t="s">
        <v>280</v>
      </c>
      <c r="D6" s="379" t="s">
        <v>534</v>
      </c>
      <c r="E6" s="378" t="s">
        <v>279</v>
      </c>
      <c r="F6" s="378" t="s">
        <v>280</v>
      </c>
      <c r="G6" s="379" t="s">
        <v>534</v>
      </c>
    </row>
    <row r="7" spans="1:12" s="376" customFormat="1" ht="13.5" customHeight="1">
      <c r="A7" s="380" t="s">
        <v>281</v>
      </c>
      <c r="B7" s="381">
        <v>3949</v>
      </c>
      <c r="C7" s="381">
        <v>4076</v>
      </c>
      <c r="D7" s="382">
        <v>4104</v>
      </c>
      <c r="E7" s="383">
        <v>378</v>
      </c>
      <c r="F7" s="383">
        <v>372</v>
      </c>
      <c r="G7" s="384">
        <v>366</v>
      </c>
    </row>
    <row r="8" spans="1:12" s="376" customFormat="1" ht="13.5" customHeight="1">
      <c r="A8" s="380"/>
      <c r="B8" s="386"/>
      <c r="C8" s="386"/>
      <c r="D8" s="387"/>
      <c r="E8" s="388"/>
      <c r="F8" s="388"/>
      <c r="G8" s="389"/>
    </row>
    <row r="9" spans="1:12" s="376" customFormat="1" ht="13.5" customHeight="1">
      <c r="A9" s="380" t="s">
        <v>282</v>
      </c>
      <c r="B9" s="385">
        <v>16</v>
      </c>
      <c r="C9" s="385">
        <v>22</v>
      </c>
      <c r="D9" s="390">
        <v>21</v>
      </c>
      <c r="E9" s="388">
        <v>0</v>
      </c>
      <c r="F9" s="388">
        <v>0</v>
      </c>
      <c r="G9" s="389">
        <v>0</v>
      </c>
    </row>
    <row r="10" spans="1:12" s="376" customFormat="1" ht="13.5" customHeight="1">
      <c r="A10" s="380" t="s">
        <v>283</v>
      </c>
      <c r="B10" s="385">
        <v>1</v>
      </c>
      <c r="C10" s="385">
        <v>2</v>
      </c>
      <c r="D10" s="390">
        <v>0</v>
      </c>
      <c r="E10" s="388">
        <v>0</v>
      </c>
      <c r="F10" s="388">
        <v>0</v>
      </c>
      <c r="G10" s="389">
        <v>0</v>
      </c>
    </row>
    <row r="11" spans="1:12" s="376" customFormat="1" ht="13.5" customHeight="1">
      <c r="A11" s="380" t="s">
        <v>284</v>
      </c>
      <c r="B11" s="385">
        <v>2</v>
      </c>
      <c r="C11" s="385">
        <v>0</v>
      </c>
      <c r="D11" s="390">
        <v>2</v>
      </c>
      <c r="E11" s="388">
        <v>0</v>
      </c>
      <c r="F11" s="388">
        <v>0</v>
      </c>
      <c r="G11" s="389">
        <v>0</v>
      </c>
    </row>
    <row r="12" spans="1:12" s="376" customFormat="1" ht="13.5" customHeight="1">
      <c r="A12" s="380" t="s">
        <v>285</v>
      </c>
      <c r="B12" s="385">
        <v>8</v>
      </c>
      <c r="C12" s="385">
        <v>12</v>
      </c>
      <c r="D12" s="390">
        <v>9</v>
      </c>
      <c r="E12" s="388">
        <v>0</v>
      </c>
      <c r="F12" s="388">
        <v>0</v>
      </c>
      <c r="G12" s="389">
        <v>0</v>
      </c>
    </row>
    <row r="13" spans="1:12" s="376" customFormat="1" ht="13.5" customHeight="1">
      <c r="A13" s="380" t="s">
        <v>286</v>
      </c>
      <c r="B13" s="385">
        <v>2</v>
      </c>
      <c r="C13" s="385">
        <v>1</v>
      </c>
      <c r="D13" s="390">
        <v>5</v>
      </c>
      <c r="E13" s="388">
        <v>0</v>
      </c>
      <c r="F13" s="388">
        <v>0</v>
      </c>
      <c r="G13" s="389">
        <v>0</v>
      </c>
    </row>
    <row r="14" spans="1:12" s="376" customFormat="1" ht="13.5" customHeight="1">
      <c r="A14" s="380" t="s">
        <v>287</v>
      </c>
      <c r="B14" s="385">
        <v>1</v>
      </c>
      <c r="C14" s="385">
        <v>0</v>
      </c>
      <c r="D14" s="390">
        <v>2</v>
      </c>
      <c r="E14" s="388">
        <v>0</v>
      </c>
      <c r="F14" s="388">
        <v>1</v>
      </c>
      <c r="G14" s="389">
        <v>1</v>
      </c>
    </row>
    <row r="15" spans="1:12" s="376" customFormat="1" ht="13.5" customHeight="1">
      <c r="A15" s="380" t="s">
        <v>288</v>
      </c>
      <c r="B15" s="385">
        <v>4</v>
      </c>
      <c r="C15" s="385">
        <v>1</v>
      </c>
      <c r="D15" s="390">
        <v>2</v>
      </c>
      <c r="E15" s="388">
        <v>0</v>
      </c>
      <c r="F15" s="388">
        <v>0</v>
      </c>
      <c r="G15" s="389">
        <v>0</v>
      </c>
    </row>
    <row r="16" spans="1:12" s="376" customFormat="1" ht="13.5" customHeight="1">
      <c r="A16" s="380" t="s">
        <v>289</v>
      </c>
      <c r="B16" s="385">
        <v>18</v>
      </c>
      <c r="C16" s="385">
        <v>22</v>
      </c>
      <c r="D16" s="390">
        <v>27</v>
      </c>
      <c r="E16" s="388">
        <v>0</v>
      </c>
      <c r="F16" s="388">
        <v>0</v>
      </c>
      <c r="G16" s="389">
        <v>0</v>
      </c>
    </row>
    <row r="17" spans="1:7" s="376" customFormat="1" ht="13.5" customHeight="1">
      <c r="A17" s="380" t="s">
        <v>290</v>
      </c>
      <c r="B17" s="385">
        <v>8</v>
      </c>
      <c r="C17" s="385">
        <v>9</v>
      </c>
      <c r="D17" s="390">
        <v>7</v>
      </c>
      <c r="E17" s="388">
        <v>0</v>
      </c>
      <c r="F17" s="388">
        <v>0</v>
      </c>
      <c r="G17" s="389">
        <v>0</v>
      </c>
    </row>
    <row r="18" spans="1:7" s="376" customFormat="1" ht="13.5" customHeight="1">
      <c r="A18" s="380" t="s">
        <v>291</v>
      </c>
      <c r="B18" s="385">
        <v>25</v>
      </c>
      <c r="C18" s="385">
        <v>14</v>
      </c>
      <c r="D18" s="390">
        <v>23</v>
      </c>
      <c r="E18" s="388">
        <v>0</v>
      </c>
      <c r="F18" s="388">
        <v>0</v>
      </c>
      <c r="G18" s="389">
        <v>0</v>
      </c>
    </row>
    <row r="19" spans="1:7" s="376" customFormat="1" ht="13.5" customHeight="1">
      <c r="A19" s="380" t="s">
        <v>292</v>
      </c>
      <c r="B19" s="385">
        <v>33</v>
      </c>
      <c r="C19" s="385">
        <v>30</v>
      </c>
      <c r="D19" s="390">
        <v>44</v>
      </c>
      <c r="E19" s="388">
        <v>1</v>
      </c>
      <c r="F19" s="388">
        <v>0</v>
      </c>
      <c r="G19" s="389">
        <v>0</v>
      </c>
    </row>
    <row r="20" spans="1:7" s="376" customFormat="1" ht="13.5" customHeight="1">
      <c r="A20" s="380" t="s">
        <v>293</v>
      </c>
      <c r="B20" s="385">
        <v>36</v>
      </c>
      <c r="C20" s="385">
        <v>44</v>
      </c>
      <c r="D20" s="390">
        <v>33</v>
      </c>
      <c r="E20" s="388">
        <v>1</v>
      </c>
      <c r="F20" s="388">
        <v>0</v>
      </c>
      <c r="G20" s="389">
        <v>1</v>
      </c>
    </row>
    <row r="21" spans="1:7" s="376" customFormat="1" ht="13.5" customHeight="1">
      <c r="A21" s="380" t="s">
        <v>294</v>
      </c>
      <c r="B21" s="385">
        <v>301</v>
      </c>
      <c r="C21" s="385">
        <v>273</v>
      </c>
      <c r="D21" s="390">
        <v>290</v>
      </c>
      <c r="E21" s="388">
        <v>8</v>
      </c>
      <c r="F21" s="388">
        <v>7</v>
      </c>
      <c r="G21" s="389">
        <v>7</v>
      </c>
    </row>
    <row r="22" spans="1:7" s="376" customFormat="1" ht="13.5" customHeight="1">
      <c r="A22" s="380" t="s">
        <v>295</v>
      </c>
      <c r="B22" s="385">
        <v>91</v>
      </c>
      <c r="C22" s="385">
        <v>94</v>
      </c>
      <c r="D22" s="390">
        <v>74</v>
      </c>
      <c r="E22" s="388">
        <v>1</v>
      </c>
      <c r="F22" s="388">
        <v>4</v>
      </c>
      <c r="G22" s="389">
        <v>1</v>
      </c>
    </row>
    <row r="23" spans="1:7" s="376" customFormat="1" ht="13.5" customHeight="1">
      <c r="A23" s="380" t="s">
        <v>296</v>
      </c>
      <c r="B23" s="385">
        <v>29</v>
      </c>
      <c r="C23" s="385">
        <v>31</v>
      </c>
      <c r="D23" s="390">
        <v>47</v>
      </c>
      <c r="E23" s="388">
        <v>0</v>
      </c>
      <c r="F23" s="388">
        <v>0</v>
      </c>
      <c r="G23" s="389">
        <v>0</v>
      </c>
    </row>
    <row r="24" spans="1:7" s="376" customFormat="1" ht="13.5" customHeight="1">
      <c r="A24" s="380" t="s">
        <v>297</v>
      </c>
      <c r="B24" s="385">
        <v>99</v>
      </c>
      <c r="C24" s="385">
        <v>114</v>
      </c>
      <c r="D24" s="390">
        <v>84</v>
      </c>
      <c r="E24" s="388">
        <v>2</v>
      </c>
      <c r="F24" s="388">
        <v>1</v>
      </c>
      <c r="G24" s="389">
        <v>0</v>
      </c>
    </row>
    <row r="25" spans="1:7" s="376" customFormat="1" ht="13.5" customHeight="1">
      <c r="A25" s="380" t="s">
        <v>298</v>
      </c>
      <c r="B25" s="385">
        <v>394</v>
      </c>
      <c r="C25" s="385">
        <v>419</v>
      </c>
      <c r="D25" s="390">
        <v>328</v>
      </c>
      <c r="E25" s="388">
        <v>21</v>
      </c>
      <c r="F25" s="388">
        <v>17</v>
      </c>
      <c r="G25" s="389">
        <v>19</v>
      </c>
    </row>
    <row r="26" spans="1:7" s="376" customFormat="1" ht="13.5" customHeight="1">
      <c r="A26" s="380" t="s">
        <v>299</v>
      </c>
      <c r="B26" s="385">
        <v>1198</v>
      </c>
      <c r="C26" s="385">
        <v>1235</v>
      </c>
      <c r="D26" s="390">
        <v>1279</v>
      </c>
      <c r="E26" s="388">
        <v>218</v>
      </c>
      <c r="F26" s="388">
        <v>225</v>
      </c>
      <c r="G26" s="389">
        <v>227</v>
      </c>
    </row>
    <row r="27" spans="1:7" s="376" customFormat="1" ht="13.5" customHeight="1">
      <c r="A27" s="380" t="s">
        <v>300</v>
      </c>
      <c r="B27" s="385">
        <v>30</v>
      </c>
      <c r="C27" s="385">
        <v>18</v>
      </c>
      <c r="D27" s="390">
        <v>42</v>
      </c>
      <c r="E27" s="388">
        <v>0</v>
      </c>
      <c r="F27" s="388">
        <v>0</v>
      </c>
      <c r="G27" s="389">
        <v>0</v>
      </c>
    </row>
    <row r="28" spans="1:7" s="376" customFormat="1" ht="13.5" customHeight="1">
      <c r="A28" s="380" t="s">
        <v>301</v>
      </c>
      <c r="B28" s="385">
        <v>30</v>
      </c>
      <c r="C28" s="385">
        <v>38</v>
      </c>
      <c r="D28" s="390">
        <v>41</v>
      </c>
      <c r="E28" s="388">
        <v>0</v>
      </c>
      <c r="F28" s="388">
        <v>1</v>
      </c>
      <c r="G28" s="389">
        <v>1</v>
      </c>
    </row>
    <row r="29" spans="1:7" s="376" customFormat="1" ht="13.5" customHeight="1">
      <c r="A29" s="380" t="s">
        <v>302</v>
      </c>
      <c r="B29" s="385">
        <v>80</v>
      </c>
      <c r="C29" s="385">
        <v>91</v>
      </c>
      <c r="D29" s="390">
        <v>65</v>
      </c>
      <c r="E29" s="388">
        <v>22</v>
      </c>
      <c r="F29" s="388">
        <v>17</v>
      </c>
      <c r="G29" s="389">
        <v>17</v>
      </c>
    </row>
    <row r="30" spans="1:7" s="376" customFormat="1" ht="13.5" customHeight="1">
      <c r="A30" s="380" t="s">
        <v>303</v>
      </c>
      <c r="B30" s="385">
        <v>39</v>
      </c>
      <c r="C30" s="385">
        <v>58</v>
      </c>
      <c r="D30" s="390">
        <v>46</v>
      </c>
      <c r="E30" s="388">
        <v>1</v>
      </c>
      <c r="F30" s="388">
        <v>0</v>
      </c>
      <c r="G30" s="389">
        <v>2</v>
      </c>
    </row>
    <row r="31" spans="1:7" s="376" customFormat="1" ht="13.5" customHeight="1">
      <c r="A31" s="380" t="s">
        <v>304</v>
      </c>
      <c r="B31" s="385">
        <v>306</v>
      </c>
      <c r="C31" s="385">
        <v>293</v>
      </c>
      <c r="D31" s="390">
        <v>313</v>
      </c>
      <c r="E31" s="388">
        <v>15</v>
      </c>
      <c r="F31" s="388">
        <v>9</v>
      </c>
      <c r="G31" s="389">
        <v>8</v>
      </c>
    </row>
    <row r="32" spans="1:7" s="376" customFormat="1" ht="13.5" customHeight="1">
      <c r="A32" s="380" t="s">
        <v>305</v>
      </c>
      <c r="B32" s="385">
        <v>15</v>
      </c>
      <c r="C32" s="385">
        <v>19</v>
      </c>
      <c r="D32" s="390">
        <v>14</v>
      </c>
      <c r="E32" s="388">
        <v>4</v>
      </c>
      <c r="F32" s="388">
        <v>4</v>
      </c>
      <c r="G32" s="389">
        <v>3</v>
      </c>
    </row>
    <row r="33" spans="1:7" s="376" customFormat="1" ht="13.5" customHeight="1">
      <c r="A33" s="380" t="s">
        <v>306</v>
      </c>
      <c r="B33" s="385">
        <v>98</v>
      </c>
      <c r="C33" s="385">
        <v>105</v>
      </c>
      <c r="D33" s="390">
        <v>112</v>
      </c>
      <c r="E33" s="388">
        <v>9</v>
      </c>
      <c r="F33" s="388">
        <v>11</v>
      </c>
      <c r="G33" s="389">
        <v>10</v>
      </c>
    </row>
    <row r="34" spans="1:7" s="376" customFormat="1" ht="13.5" customHeight="1">
      <c r="A34" s="380" t="s">
        <v>307</v>
      </c>
      <c r="B34" s="385">
        <v>434</v>
      </c>
      <c r="C34" s="385">
        <v>443</v>
      </c>
      <c r="D34" s="390">
        <v>450</v>
      </c>
      <c r="E34" s="388">
        <v>40</v>
      </c>
      <c r="F34" s="388">
        <v>47</v>
      </c>
      <c r="G34" s="389">
        <v>36</v>
      </c>
    </row>
    <row r="35" spans="1:7" s="376" customFormat="1" ht="13.5" customHeight="1">
      <c r="A35" s="380" t="s">
        <v>308</v>
      </c>
      <c r="B35" s="385">
        <v>308</v>
      </c>
      <c r="C35" s="385">
        <v>355</v>
      </c>
      <c r="D35" s="390">
        <v>375</v>
      </c>
      <c r="E35" s="388">
        <v>23</v>
      </c>
      <c r="F35" s="388">
        <v>19</v>
      </c>
      <c r="G35" s="389">
        <v>22</v>
      </c>
    </row>
    <row r="36" spans="1:7" s="376" customFormat="1" ht="13.5" customHeight="1">
      <c r="A36" s="380" t="s">
        <v>309</v>
      </c>
      <c r="B36" s="385">
        <v>165</v>
      </c>
      <c r="C36" s="385">
        <v>152</v>
      </c>
      <c r="D36" s="390">
        <v>163</v>
      </c>
      <c r="E36" s="388">
        <v>8</v>
      </c>
      <c r="F36" s="388">
        <v>6</v>
      </c>
      <c r="G36" s="389">
        <v>5</v>
      </c>
    </row>
    <row r="37" spans="1:7" s="376" customFormat="1" ht="13.5" customHeight="1">
      <c r="A37" s="380" t="s">
        <v>310</v>
      </c>
      <c r="B37" s="385">
        <v>32</v>
      </c>
      <c r="C37" s="385">
        <v>28</v>
      </c>
      <c r="D37" s="390">
        <v>41</v>
      </c>
      <c r="E37" s="388">
        <v>3</v>
      </c>
      <c r="F37" s="388">
        <v>3</v>
      </c>
      <c r="G37" s="389">
        <v>2</v>
      </c>
    </row>
    <row r="38" spans="1:7" s="376" customFormat="1" ht="13.5" customHeight="1">
      <c r="A38" s="380" t="s">
        <v>311</v>
      </c>
      <c r="B38" s="385">
        <v>7</v>
      </c>
      <c r="C38" s="385">
        <v>7</v>
      </c>
      <c r="D38" s="390">
        <v>9</v>
      </c>
      <c r="E38" s="388">
        <v>0</v>
      </c>
      <c r="F38" s="388">
        <v>0</v>
      </c>
      <c r="G38" s="389">
        <v>0</v>
      </c>
    </row>
    <row r="39" spans="1:7" s="376" customFormat="1" ht="13.5" customHeight="1">
      <c r="A39" s="380" t="s">
        <v>312</v>
      </c>
      <c r="B39" s="385">
        <v>14</v>
      </c>
      <c r="C39" s="385">
        <v>15</v>
      </c>
      <c r="D39" s="390">
        <v>13</v>
      </c>
      <c r="E39" s="388">
        <v>0</v>
      </c>
      <c r="F39" s="388">
        <v>0</v>
      </c>
      <c r="G39" s="389">
        <v>0</v>
      </c>
    </row>
    <row r="40" spans="1:7" s="376" customFormat="1" ht="13.5" customHeight="1">
      <c r="A40" s="380" t="s">
        <v>313</v>
      </c>
      <c r="B40" s="385">
        <v>12</v>
      </c>
      <c r="C40" s="385">
        <v>10</v>
      </c>
      <c r="D40" s="390">
        <v>10</v>
      </c>
      <c r="E40" s="388">
        <v>1</v>
      </c>
      <c r="F40" s="388">
        <v>0</v>
      </c>
      <c r="G40" s="389">
        <v>0</v>
      </c>
    </row>
    <row r="41" spans="1:7" s="376" customFormat="1" ht="13.5" customHeight="1">
      <c r="A41" s="380" t="s">
        <v>314</v>
      </c>
      <c r="B41" s="385">
        <v>17</v>
      </c>
      <c r="C41" s="385">
        <v>27</v>
      </c>
      <c r="D41" s="390">
        <v>20</v>
      </c>
      <c r="E41" s="388">
        <v>0</v>
      </c>
      <c r="F41" s="388">
        <v>0</v>
      </c>
      <c r="G41" s="389">
        <v>2</v>
      </c>
    </row>
    <row r="42" spans="1:7" s="376" customFormat="1" ht="13.5" customHeight="1">
      <c r="A42" s="380" t="s">
        <v>315</v>
      </c>
      <c r="B42" s="385">
        <v>34</v>
      </c>
      <c r="C42" s="385">
        <v>37</v>
      </c>
      <c r="D42" s="390">
        <v>56</v>
      </c>
      <c r="E42" s="388">
        <v>0</v>
      </c>
      <c r="F42" s="388">
        <v>0</v>
      </c>
      <c r="G42" s="389">
        <v>1</v>
      </c>
    </row>
    <row r="43" spans="1:7" s="376" customFormat="1" ht="13.5" customHeight="1">
      <c r="A43" s="380" t="s">
        <v>316</v>
      </c>
      <c r="B43" s="385">
        <v>6</v>
      </c>
      <c r="C43" s="385">
        <v>6</v>
      </c>
      <c r="D43" s="390">
        <v>9</v>
      </c>
      <c r="E43" s="388">
        <v>0</v>
      </c>
      <c r="F43" s="388">
        <v>0</v>
      </c>
      <c r="G43" s="389">
        <v>0</v>
      </c>
    </row>
    <row r="44" spans="1:7" s="376" customFormat="1" ht="13.5" customHeight="1">
      <c r="A44" s="380" t="s">
        <v>317</v>
      </c>
      <c r="B44" s="385">
        <v>5</v>
      </c>
      <c r="C44" s="385">
        <v>6</v>
      </c>
      <c r="D44" s="390">
        <v>6</v>
      </c>
      <c r="E44" s="388">
        <v>0</v>
      </c>
      <c r="F44" s="388">
        <v>0</v>
      </c>
      <c r="G44" s="389">
        <v>0</v>
      </c>
    </row>
    <row r="45" spans="1:7" s="376" customFormat="1" ht="13.5" customHeight="1">
      <c r="A45" s="380" t="s">
        <v>318</v>
      </c>
      <c r="B45" s="385">
        <v>3</v>
      </c>
      <c r="C45" s="385">
        <v>4</v>
      </c>
      <c r="D45" s="390">
        <v>2</v>
      </c>
      <c r="E45" s="388">
        <v>0</v>
      </c>
      <c r="F45" s="388">
        <v>0</v>
      </c>
      <c r="G45" s="389">
        <v>0</v>
      </c>
    </row>
    <row r="46" spans="1:7" s="376" customFormat="1" ht="13.5" customHeight="1">
      <c r="A46" s="380" t="s">
        <v>319</v>
      </c>
      <c r="B46" s="385">
        <v>0</v>
      </c>
      <c r="C46" s="385">
        <v>3</v>
      </c>
      <c r="D46" s="390">
        <v>2</v>
      </c>
      <c r="E46" s="388">
        <v>0</v>
      </c>
      <c r="F46" s="388">
        <v>0</v>
      </c>
      <c r="G46" s="389">
        <v>0</v>
      </c>
    </row>
    <row r="47" spans="1:7" s="376" customFormat="1" ht="13.5" customHeight="1">
      <c r="A47" s="380" t="s">
        <v>320</v>
      </c>
      <c r="B47" s="385">
        <v>8</v>
      </c>
      <c r="C47" s="385">
        <v>8</v>
      </c>
      <c r="D47" s="390">
        <v>5</v>
      </c>
      <c r="E47" s="388">
        <v>0</v>
      </c>
      <c r="F47" s="388">
        <v>0</v>
      </c>
      <c r="G47" s="389">
        <v>0</v>
      </c>
    </row>
    <row r="48" spans="1:7" s="376" customFormat="1" ht="13.5" customHeight="1">
      <c r="A48" s="380" t="s">
        <v>321</v>
      </c>
      <c r="B48" s="385">
        <v>25</v>
      </c>
      <c r="C48" s="385">
        <v>14</v>
      </c>
      <c r="D48" s="390">
        <v>18</v>
      </c>
      <c r="E48" s="388">
        <v>0</v>
      </c>
      <c r="F48" s="388">
        <v>0</v>
      </c>
      <c r="G48" s="389">
        <v>1</v>
      </c>
    </row>
    <row r="49" spans="1:7" s="376" customFormat="1" ht="13.5" customHeight="1">
      <c r="A49" s="380" t="s">
        <v>322</v>
      </c>
      <c r="B49" s="385">
        <v>0</v>
      </c>
      <c r="C49" s="385">
        <v>0</v>
      </c>
      <c r="D49" s="390">
        <v>0</v>
      </c>
      <c r="E49" s="388">
        <v>0</v>
      </c>
      <c r="F49" s="388">
        <v>0</v>
      </c>
      <c r="G49" s="389">
        <v>0</v>
      </c>
    </row>
    <row r="50" spans="1:7" s="376" customFormat="1" ht="13.5" customHeight="1">
      <c r="A50" s="380" t="s">
        <v>323</v>
      </c>
      <c r="B50" s="385">
        <v>0</v>
      </c>
      <c r="C50" s="385">
        <v>1</v>
      </c>
      <c r="D50" s="390">
        <v>1</v>
      </c>
      <c r="E50" s="388">
        <v>0</v>
      </c>
      <c r="F50" s="388">
        <v>0</v>
      </c>
      <c r="G50" s="389">
        <v>0</v>
      </c>
    </row>
    <row r="51" spans="1:7" s="376" customFormat="1" ht="13.5" customHeight="1">
      <c r="A51" s="380" t="s">
        <v>324</v>
      </c>
      <c r="B51" s="385">
        <v>2</v>
      </c>
      <c r="C51" s="385">
        <v>4</v>
      </c>
      <c r="D51" s="390">
        <v>1</v>
      </c>
      <c r="E51" s="388">
        <v>0</v>
      </c>
      <c r="F51" s="388">
        <v>0</v>
      </c>
      <c r="G51" s="389">
        <v>0</v>
      </c>
    </row>
    <row r="52" spans="1:7" s="376" customFormat="1" ht="13.5" customHeight="1">
      <c r="A52" s="380" t="s">
        <v>325</v>
      </c>
      <c r="B52" s="385">
        <v>8</v>
      </c>
      <c r="C52" s="385">
        <v>5</v>
      </c>
      <c r="D52" s="390">
        <v>2</v>
      </c>
      <c r="E52" s="388">
        <v>0</v>
      </c>
      <c r="F52" s="388">
        <v>0</v>
      </c>
      <c r="G52" s="389">
        <v>0</v>
      </c>
    </row>
    <row r="53" spans="1:7" s="376" customFormat="1" ht="13.5" customHeight="1">
      <c r="A53" s="380" t="s">
        <v>326</v>
      </c>
      <c r="B53" s="385">
        <v>2</v>
      </c>
      <c r="C53" s="385">
        <v>2</v>
      </c>
      <c r="D53" s="390">
        <v>2</v>
      </c>
      <c r="E53" s="388">
        <v>0</v>
      </c>
      <c r="F53" s="388">
        <v>0</v>
      </c>
      <c r="G53" s="389">
        <v>0</v>
      </c>
    </row>
    <row r="54" spans="1:7" s="376" customFormat="1" ht="13.5" customHeight="1">
      <c r="A54" s="380" t="s">
        <v>327</v>
      </c>
      <c r="B54" s="385">
        <v>0</v>
      </c>
      <c r="C54" s="385">
        <v>2</v>
      </c>
      <c r="D54" s="390">
        <v>5</v>
      </c>
      <c r="E54" s="388">
        <v>0</v>
      </c>
      <c r="F54" s="388">
        <v>0</v>
      </c>
      <c r="G54" s="389">
        <v>0</v>
      </c>
    </row>
    <row r="55" spans="1:7" s="376" customFormat="1" ht="13.5" customHeight="1">
      <c r="A55" s="380" t="s">
        <v>328</v>
      </c>
      <c r="B55" s="385">
        <v>3</v>
      </c>
      <c r="C55" s="385">
        <v>2</v>
      </c>
      <c r="D55" s="390">
        <v>4</v>
      </c>
      <c r="E55" s="388">
        <v>0</v>
      </c>
      <c r="F55" s="388">
        <v>0</v>
      </c>
      <c r="G55" s="389">
        <v>0</v>
      </c>
    </row>
    <row r="56" spans="1:7" s="376" customFormat="1" ht="13.5" customHeight="1">
      <c r="A56" s="391" t="s">
        <v>329</v>
      </c>
      <c r="B56" s="392">
        <v>0</v>
      </c>
      <c r="C56" s="392">
        <v>0</v>
      </c>
      <c r="D56" s="393">
        <v>0</v>
      </c>
      <c r="E56" s="394">
        <v>0</v>
      </c>
      <c r="F56" s="394">
        <v>0</v>
      </c>
      <c r="G56" s="395">
        <v>0</v>
      </c>
    </row>
    <row r="57" spans="1:7" s="376" customFormat="1" ht="12.75" customHeight="1">
      <c r="A57" s="396" t="s">
        <v>535</v>
      </c>
    </row>
    <row r="58" spans="1:7" s="398" customFormat="1" ht="12.75" customHeight="1">
      <c r="A58" s="397" t="s">
        <v>330</v>
      </c>
    </row>
    <row r="59" spans="1:7" s="398" customFormat="1" ht="10.5">
      <c r="A59" s="397" t="s">
        <v>331</v>
      </c>
    </row>
  </sheetData>
  <phoneticPr fontId="2"/>
  <hyperlinks>
    <hyperlink ref="A1" location="'20教育目次'!A1" display="20　教育　目次へ＜＜" xr:uid="{00000000-0004-0000-0F00-000000000000}"/>
  </hyperlinks>
  <pageMargins left="0.59055118110236227" right="0.59055118110236227" top="0.59055118110236227" bottom="0.39370078740157483" header="0.51181102362204722" footer="0.51181102362204722"/>
  <pageSetup paperSize="9" scale="85"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3"/>
  <sheetViews>
    <sheetView showGridLines="0" view="pageBreakPreview" zoomScaleNormal="100" zoomScaleSheetLayoutView="100" workbookViewId="0"/>
  </sheetViews>
  <sheetFormatPr defaultColWidth="9" defaultRowHeight="13.5"/>
  <cols>
    <col min="1" max="1" width="12.125" style="399" customWidth="1"/>
    <col min="2" max="13" width="6.625" style="399" customWidth="1"/>
    <col min="14" max="16384" width="9" style="399"/>
  </cols>
  <sheetData>
    <row r="1" spans="1:13">
      <c r="A1" s="267" t="s">
        <v>47</v>
      </c>
    </row>
    <row r="2" spans="1:13">
      <c r="A2" s="400" t="s">
        <v>486</v>
      </c>
    </row>
    <row r="3" spans="1:13" ht="17.25">
      <c r="A3" s="806" t="s">
        <v>332</v>
      </c>
      <c r="B3" s="806"/>
      <c r="C3" s="806"/>
      <c r="D3" s="806"/>
      <c r="E3" s="806"/>
      <c r="F3" s="806"/>
      <c r="G3" s="806"/>
      <c r="H3" s="806"/>
      <c r="I3" s="806"/>
      <c r="J3" s="806"/>
      <c r="K3" s="806"/>
      <c r="L3" s="806"/>
      <c r="M3" s="806"/>
    </row>
    <row r="4" spans="1:13">
      <c r="F4" s="401" t="s">
        <v>538</v>
      </c>
      <c r="M4" s="402" t="s">
        <v>333</v>
      </c>
    </row>
    <row r="5" spans="1:13" ht="6" customHeight="1" thickBot="1">
      <c r="A5" s="403"/>
      <c r="B5" s="403"/>
      <c r="C5" s="403"/>
      <c r="D5" s="403"/>
      <c r="E5" s="403"/>
      <c r="F5" s="403"/>
      <c r="G5" s="403"/>
      <c r="H5" s="403"/>
      <c r="I5" s="403"/>
      <c r="J5" s="403"/>
      <c r="K5" s="403"/>
      <c r="L5" s="403"/>
      <c r="M5" s="404"/>
    </row>
    <row r="6" spans="1:13" ht="19.5" customHeight="1" thickTop="1">
      <c r="B6" s="802" t="s">
        <v>334</v>
      </c>
      <c r="C6" s="802"/>
      <c r="D6" s="802"/>
      <c r="E6" s="802"/>
      <c r="F6" s="802"/>
      <c r="G6" s="802"/>
      <c r="H6" s="802" t="s">
        <v>335</v>
      </c>
      <c r="I6" s="802"/>
      <c r="J6" s="802"/>
      <c r="K6" s="802"/>
      <c r="L6" s="802"/>
      <c r="M6" s="803"/>
    </row>
    <row r="7" spans="1:13" ht="19.5" customHeight="1">
      <c r="B7" s="804" t="s">
        <v>336</v>
      </c>
      <c r="C7" s="804"/>
      <c r="D7" s="804"/>
      <c r="E7" s="804" t="s">
        <v>337</v>
      </c>
      <c r="F7" s="804"/>
      <c r="G7" s="804"/>
      <c r="H7" s="804" t="s">
        <v>336</v>
      </c>
      <c r="I7" s="804"/>
      <c r="J7" s="804"/>
      <c r="K7" s="804" t="s">
        <v>337</v>
      </c>
      <c r="L7" s="804"/>
      <c r="M7" s="805"/>
    </row>
    <row r="8" spans="1:13" ht="19.5" customHeight="1">
      <c r="A8" s="405"/>
      <c r="B8" s="406" t="s">
        <v>118</v>
      </c>
      <c r="C8" s="406" t="s">
        <v>65</v>
      </c>
      <c r="D8" s="406" t="s">
        <v>66</v>
      </c>
      <c r="E8" s="406" t="s">
        <v>118</v>
      </c>
      <c r="F8" s="406" t="s">
        <v>65</v>
      </c>
      <c r="G8" s="406" t="s">
        <v>66</v>
      </c>
      <c r="H8" s="406" t="s">
        <v>118</v>
      </c>
      <c r="I8" s="406" t="s">
        <v>65</v>
      </c>
      <c r="J8" s="406" t="s">
        <v>66</v>
      </c>
      <c r="K8" s="406" t="s">
        <v>118</v>
      </c>
      <c r="L8" s="406" t="s">
        <v>65</v>
      </c>
      <c r="M8" s="407" t="s">
        <v>66</v>
      </c>
    </row>
    <row r="9" spans="1:13" ht="32.25" customHeight="1">
      <c r="A9" s="798" t="s">
        <v>536</v>
      </c>
      <c r="B9" s="800">
        <v>99.342825848849941</v>
      </c>
      <c r="C9" s="800">
        <v>99.218328840970344</v>
      </c>
      <c r="D9" s="800">
        <v>99.471341124095716</v>
      </c>
      <c r="E9" s="800">
        <v>5.4764512595837894E-2</v>
      </c>
      <c r="F9" s="800">
        <v>8.086253369272238E-2</v>
      </c>
      <c r="G9" s="800">
        <v>2.7824151363383419E-2</v>
      </c>
      <c r="H9" s="800">
        <v>55.978791999999999</v>
      </c>
      <c r="I9" s="800">
        <v>52.686357000000001</v>
      </c>
      <c r="J9" s="800">
        <v>59.219268999999997</v>
      </c>
      <c r="K9" s="800">
        <v>22.743127999999999</v>
      </c>
      <c r="L9" s="800">
        <v>26.976089999999999</v>
      </c>
      <c r="M9" s="800">
        <v>18.576965999999999</v>
      </c>
    </row>
    <row r="10" spans="1:13" ht="32.25" customHeight="1">
      <c r="A10" s="408" t="s">
        <v>338</v>
      </c>
      <c r="B10" s="800">
        <v>99.418524158936734</v>
      </c>
      <c r="C10" s="800">
        <v>99.514432155381712</v>
      </c>
      <c r="D10" s="800">
        <v>99.317406143344712</v>
      </c>
      <c r="E10" s="800">
        <v>0.11075730305967051</v>
      </c>
      <c r="F10" s="800">
        <v>0.10790396547073104</v>
      </c>
      <c r="G10" s="800">
        <v>0.11376564277588168</v>
      </c>
      <c r="H10" s="800">
        <v>56.928375000000003</v>
      </c>
      <c r="I10" s="800">
        <v>56.222707</v>
      </c>
      <c r="J10" s="800">
        <v>57.647385999999997</v>
      </c>
      <c r="K10" s="800">
        <v>22.796143000000001</v>
      </c>
      <c r="L10" s="800">
        <v>26.118995999999999</v>
      </c>
      <c r="M10" s="800">
        <v>19.410456</v>
      </c>
    </row>
    <row r="11" spans="1:13" s="400" customFormat="1" ht="32.25" customHeight="1">
      <c r="A11" s="409" t="s">
        <v>537</v>
      </c>
      <c r="B11" s="801">
        <v>99.56460674157303</v>
      </c>
      <c r="C11" s="799">
        <v>99.535138091331689</v>
      </c>
      <c r="D11" s="799">
        <v>99.317406143344712</v>
      </c>
      <c r="E11" s="799">
        <v>4.2134831460674156E-2</v>
      </c>
      <c r="F11" s="799">
        <v>8.2034454470877774E-2</v>
      </c>
      <c r="G11" s="799">
        <v>0</v>
      </c>
      <c r="H11" s="799">
        <v>59.528848000000004</v>
      </c>
      <c r="I11" s="799">
        <v>57.753425</v>
      </c>
      <c r="J11" s="799">
        <v>61.413201999999998</v>
      </c>
      <c r="K11" s="799">
        <v>20.66582</v>
      </c>
      <c r="L11" s="799">
        <v>24.794521</v>
      </c>
      <c r="M11" s="799">
        <v>16.283802999999999</v>
      </c>
    </row>
    <row r="12" spans="1:13" ht="15.75" customHeight="1">
      <c r="A12" s="410" t="s">
        <v>339</v>
      </c>
    </row>
    <row r="13" spans="1:13" ht="18.75" customHeight="1">
      <c r="A13" s="331" t="s">
        <v>540</v>
      </c>
    </row>
  </sheetData>
  <phoneticPr fontId="2"/>
  <hyperlinks>
    <hyperlink ref="A1" location="'20教育目次'!A1" display="20　教育　目次へ＜＜" xr:uid="{00000000-0004-0000-10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23"/>
  <sheetViews>
    <sheetView showGridLines="0" view="pageBreakPreview" zoomScaleNormal="100" zoomScaleSheetLayoutView="100" workbookViewId="0"/>
  </sheetViews>
  <sheetFormatPr defaultColWidth="9" defaultRowHeight="13.5"/>
  <cols>
    <col min="1" max="1" width="7.125" style="411" customWidth="1"/>
    <col min="2" max="2" width="17.25" style="411" customWidth="1"/>
    <col min="3" max="5" width="10.125" style="411" customWidth="1"/>
    <col min="6" max="6" width="9" style="411" customWidth="1"/>
    <col min="7" max="8" width="9.625" style="411" customWidth="1"/>
    <col min="9" max="16384" width="9" style="411"/>
  </cols>
  <sheetData>
    <row r="1" spans="1:8">
      <c r="A1" s="6" t="s">
        <v>47</v>
      </c>
    </row>
    <row r="2" spans="1:8">
      <c r="A2" s="412" t="s">
        <v>486</v>
      </c>
    </row>
    <row r="3" spans="1:8" ht="17.25">
      <c r="A3" s="807" t="s">
        <v>340</v>
      </c>
      <c r="B3" s="807"/>
      <c r="C3" s="807"/>
      <c r="D3" s="807"/>
      <c r="E3" s="807"/>
      <c r="F3" s="807"/>
      <c r="G3" s="807"/>
      <c r="H3" s="807"/>
    </row>
    <row r="4" spans="1:8" ht="14.25">
      <c r="A4" s="413" t="s">
        <v>341</v>
      </c>
      <c r="D4" s="482" t="s">
        <v>538</v>
      </c>
      <c r="H4" s="271" t="s">
        <v>110</v>
      </c>
    </row>
    <row r="5" spans="1:8" ht="6" customHeight="1" thickBot="1">
      <c r="A5" s="413"/>
      <c r="C5" s="414"/>
      <c r="D5" s="414"/>
      <c r="E5" s="414"/>
      <c r="F5" s="414"/>
      <c r="G5" s="414"/>
      <c r="H5" s="414"/>
    </row>
    <row r="6" spans="1:8" s="417" customFormat="1" ht="16.5" customHeight="1" thickTop="1">
      <c r="A6" s="415"/>
      <c r="B6" s="416"/>
      <c r="C6" s="808" t="s">
        <v>79</v>
      </c>
      <c r="D6" s="809"/>
      <c r="E6" s="809"/>
      <c r="F6" s="810" t="s">
        <v>542</v>
      </c>
      <c r="G6" s="810"/>
      <c r="H6" s="810"/>
    </row>
    <row r="7" spans="1:8" s="417" customFormat="1" ht="16.5" customHeight="1">
      <c r="A7" s="418"/>
      <c r="B7" s="419"/>
      <c r="C7" s="420" t="s">
        <v>118</v>
      </c>
      <c r="D7" s="421" t="s">
        <v>65</v>
      </c>
      <c r="E7" s="421" t="s">
        <v>66</v>
      </c>
      <c r="F7" s="422" t="s">
        <v>118</v>
      </c>
      <c r="G7" s="421" t="s">
        <v>65</v>
      </c>
      <c r="H7" s="423" t="s">
        <v>66</v>
      </c>
    </row>
    <row r="8" spans="1:8" s="417" customFormat="1" ht="22.5" customHeight="1">
      <c r="A8" s="818" t="s">
        <v>545</v>
      </c>
      <c r="B8" s="819"/>
      <c r="C8" s="424">
        <v>7186</v>
      </c>
      <c r="D8" s="424">
        <v>3651</v>
      </c>
      <c r="E8" s="424">
        <v>3535</v>
      </c>
      <c r="F8" s="424">
        <v>7167</v>
      </c>
      <c r="G8" s="424">
        <v>3555</v>
      </c>
      <c r="H8" s="424">
        <v>3612</v>
      </c>
    </row>
    <row r="9" spans="1:8" s="417" customFormat="1" ht="22.5" customHeight="1">
      <c r="A9" s="820" t="s">
        <v>546</v>
      </c>
      <c r="B9" s="821"/>
      <c r="C9" s="424">
        <v>7107</v>
      </c>
      <c r="D9" s="424">
        <v>3650</v>
      </c>
      <c r="E9" s="424">
        <v>3457</v>
      </c>
      <c r="F9" s="424">
        <v>7260</v>
      </c>
      <c r="G9" s="424">
        <v>3664</v>
      </c>
      <c r="H9" s="424">
        <v>3596</v>
      </c>
    </row>
    <row r="10" spans="1:8" s="427" customFormat="1" ht="22.5" customHeight="1">
      <c r="A10" s="822" t="s">
        <v>547</v>
      </c>
      <c r="B10" s="823"/>
      <c r="C10" s="425">
        <f>SUM(C12:C18)</f>
        <v>7019</v>
      </c>
      <c r="D10" s="426">
        <f t="shared" ref="D10:H10" si="0">SUM(D12:D18)</f>
        <v>3607</v>
      </c>
      <c r="E10" s="426">
        <f>SUM(E12:E18)</f>
        <v>3412</v>
      </c>
      <c r="F10" s="426">
        <f t="shared" si="0"/>
        <v>7089</v>
      </c>
      <c r="G10" s="426">
        <f t="shared" si="0"/>
        <v>3650</v>
      </c>
      <c r="H10" s="426">
        <f t="shared" si="0"/>
        <v>3439</v>
      </c>
    </row>
    <row r="11" spans="1:8" s="427" customFormat="1" ht="14.25" customHeight="1">
      <c r="A11" s="428"/>
      <c r="B11" s="429"/>
      <c r="C11" s="430"/>
      <c r="D11" s="431"/>
      <c r="E11" s="431"/>
      <c r="F11" s="431"/>
      <c r="G11" s="431"/>
      <c r="H11" s="431"/>
    </row>
    <row r="12" spans="1:8" s="417" customFormat="1" ht="33.75" customHeight="1">
      <c r="A12" s="432" t="s">
        <v>342</v>
      </c>
      <c r="B12" s="433" t="s">
        <v>343</v>
      </c>
      <c r="C12" s="434">
        <f>SUM(D12:E12)</f>
        <v>6988</v>
      </c>
      <c r="D12" s="435">
        <v>3590</v>
      </c>
      <c r="E12" s="435">
        <v>3398</v>
      </c>
      <c r="F12" s="436">
        <f>SUM(G12:H12)</f>
        <v>4220</v>
      </c>
      <c r="G12" s="435">
        <v>2108</v>
      </c>
      <c r="H12" s="435">
        <v>2112</v>
      </c>
    </row>
    <row r="13" spans="1:8" s="417" customFormat="1" ht="36">
      <c r="A13" s="432" t="s">
        <v>344</v>
      </c>
      <c r="B13" s="437" t="s">
        <v>345</v>
      </c>
      <c r="C13" s="434">
        <f t="shared" ref="C13:C18" si="1">SUM(D13:E13)</f>
        <v>6</v>
      </c>
      <c r="D13" s="435">
        <v>4</v>
      </c>
      <c r="E13" s="435">
        <v>2</v>
      </c>
      <c r="F13" s="436">
        <f t="shared" ref="F13:F18" si="2">SUM(G13:H13)</f>
        <v>1055</v>
      </c>
      <c r="G13" s="435">
        <v>413</v>
      </c>
      <c r="H13" s="435">
        <v>642</v>
      </c>
    </row>
    <row r="14" spans="1:8" s="417" customFormat="1" ht="36">
      <c r="A14" s="432" t="s">
        <v>346</v>
      </c>
      <c r="B14" s="437" t="s">
        <v>347</v>
      </c>
      <c r="C14" s="434">
        <f t="shared" si="1"/>
        <v>1</v>
      </c>
      <c r="D14" s="435">
        <v>0</v>
      </c>
      <c r="E14" s="435">
        <v>1</v>
      </c>
      <c r="F14" s="436">
        <f t="shared" si="2"/>
        <v>92</v>
      </c>
      <c r="G14" s="435">
        <v>72</v>
      </c>
      <c r="H14" s="435">
        <v>20</v>
      </c>
    </row>
    <row r="15" spans="1:8" s="417" customFormat="1" ht="33.75" customHeight="1">
      <c r="A15" s="432" t="s">
        <v>348</v>
      </c>
      <c r="B15" s="437" t="s">
        <v>349</v>
      </c>
      <c r="C15" s="434">
        <f t="shared" si="1"/>
        <v>0</v>
      </c>
      <c r="D15" s="435">
        <v>0</v>
      </c>
      <c r="E15" s="438">
        <v>0</v>
      </c>
      <c r="F15" s="436">
        <f t="shared" si="2"/>
        <v>17</v>
      </c>
      <c r="G15" s="435">
        <v>15</v>
      </c>
      <c r="H15" s="438">
        <v>2</v>
      </c>
    </row>
    <row r="16" spans="1:8" s="417" customFormat="1" ht="33.75" customHeight="1">
      <c r="B16" s="439" t="s">
        <v>539</v>
      </c>
      <c r="C16" s="434">
        <f t="shared" si="1"/>
        <v>3</v>
      </c>
      <c r="D16" s="435">
        <v>3</v>
      </c>
      <c r="E16" s="435">
        <v>0</v>
      </c>
      <c r="F16" s="436">
        <f t="shared" si="2"/>
        <v>1464</v>
      </c>
      <c r="G16" s="435">
        <v>904</v>
      </c>
      <c r="H16" s="435">
        <v>560</v>
      </c>
    </row>
    <row r="17" spans="1:8" s="417" customFormat="1" ht="33.75" customHeight="1">
      <c r="B17" s="439" t="s">
        <v>350</v>
      </c>
      <c r="C17" s="434">
        <f t="shared" si="1"/>
        <v>21</v>
      </c>
      <c r="D17" s="435">
        <v>10</v>
      </c>
      <c r="E17" s="435">
        <v>11</v>
      </c>
      <c r="F17" s="436">
        <f t="shared" si="2"/>
        <v>241</v>
      </c>
      <c r="G17" s="435">
        <v>138</v>
      </c>
      <c r="H17" s="435">
        <v>103</v>
      </c>
    </row>
    <row r="18" spans="1:8" s="417" customFormat="1" ht="33.75" customHeight="1" thickBot="1">
      <c r="A18" s="440"/>
      <c r="B18" s="441" t="s">
        <v>351</v>
      </c>
      <c r="C18" s="442">
        <f t="shared" si="1"/>
        <v>0</v>
      </c>
      <c r="D18" s="443">
        <v>0</v>
      </c>
      <c r="E18" s="443">
        <v>0</v>
      </c>
      <c r="F18" s="444">
        <f t="shared" si="2"/>
        <v>0</v>
      </c>
      <c r="G18" s="443">
        <v>0</v>
      </c>
      <c r="H18" s="443">
        <v>0</v>
      </c>
    </row>
    <row r="19" spans="1:8" s="417" customFormat="1" ht="21.75" customHeight="1" thickTop="1">
      <c r="A19" s="415" t="s">
        <v>543</v>
      </c>
      <c r="B19" s="813"/>
      <c r="C19" s="445"/>
      <c r="D19" s="446"/>
      <c r="E19" s="446"/>
      <c r="F19" s="814"/>
      <c r="G19" s="446"/>
      <c r="H19" s="446"/>
    </row>
    <row r="20" spans="1:8" s="417" customFormat="1" ht="21.75" customHeight="1">
      <c r="A20" s="811" t="s">
        <v>544</v>
      </c>
      <c r="B20" s="812"/>
      <c r="C20" s="434">
        <v>0</v>
      </c>
      <c r="D20" s="438">
        <v>0</v>
      </c>
      <c r="E20" s="438">
        <v>0</v>
      </c>
      <c r="F20" s="436">
        <v>1</v>
      </c>
      <c r="G20" s="438">
        <v>1</v>
      </c>
      <c r="H20" s="438">
        <v>0</v>
      </c>
    </row>
    <row r="21" spans="1:8" s="417" customFormat="1" ht="21.75" customHeight="1">
      <c r="A21" s="418"/>
      <c r="B21" s="816"/>
      <c r="C21" s="815"/>
      <c r="D21" s="447"/>
      <c r="E21" s="447"/>
      <c r="F21" s="817"/>
      <c r="G21" s="447"/>
      <c r="H21" s="447"/>
    </row>
    <row r="22" spans="1:8" s="417" customFormat="1" ht="14.25" customHeight="1">
      <c r="A22" s="448" t="s">
        <v>541</v>
      </c>
      <c r="B22" s="449"/>
    </row>
    <row r="23" spans="1:8" ht="14.25" customHeight="1">
      <c r="A23" s="448" t="s">
        <v>540</v>
      </c>
    </row>
  </sheetData>
  <phoneticPr fontId="2"/>
  <hyperlinks>
    <hyperlink ref="A1" location="'20教育目次'!A1" display="20　教育　目次へ＜＜" xr:uid="{00000000-0004-0000-1100-000000000000}"/>
  </hyperlinks>
  <pageMargins left="0.59055118110236227" right="0.59055118110236227" top="0.59055118110236227" bottom="0.39370078740157483" header="0.51181102362204722" footer="0.51181102362204722"/>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308AE-AA62-486E-BEBB-BF86E57ECE21}">
  <dimension ref="A1:Q109"/>
  <sheetViews>
    <sheetView showGridLines="0" view="pageBreakPreview" zoomScale="85" zoomScaleNormal="85" zoomScaleSheetLayoutView="85" workbookViewId="0">
      <pane xSplit="2" ySplit="9" topLeftCell="C10" activePane="bottomRight" state="frozen"/>
      <selection pane="topRight"/>
      <selection pane="bottomLeft"/>
      <selection pane="bottomRight"/>
    </sheetView>
  </sheetViews>
  <sheetFormatPr defaultColWidth="9" defaultRowHeight="13.5"/>
  <cols>
    <col min="1" max="1" width="3.625" style="7" customWidth="1"/>
    <col min="2" max="2" width="14.625" style="7" customWidth="1"/>
    <col min="3" max="4" width="12.25" style="7" customWidth="1"/>
    <col min="5" max="5" width="12.25" style="8" customWidth="1"/>
    <col min="6" max="8" width="12.25" style="7" customWidth="1"/>
    <col min="9" max="9" width="3.625" style="7" customWidth="1"/>
    <col min="10" max="10" width="14.625" style="7" customWidth="1"/>
    <col min="11" max="16" width="12.25" style="7" customWidth="1"/>
    <col min="17" max="16384" width="9" style="7"/>
  </cols>
  <sheetData>
    <row r="1" spans="1:16">
      <c r="A1" s="6" t="s">
        <v>47</v>
      </c>
    </row>
    <row r="2" spans="1:16">
      <c r="A2" s="8" t="s">
        <v>486</v>
      </c>
      <c r="I2" s="8" t="s">
        <v>48</v>
      </c>
    </row>
    <row r="3" spans="1:16" ht="33.75" customHeight="1">
      <c r="A3" s="562" t="s">
        <v>450</v>
      </c>
      <c r="B3" s="564"/>
      <c r="C3" s="564"/>
      <c r="D3" s="564"/>
      <c r="E3" s="563"/>
      <c r="F3" s="564"/>
      <c r="G3" s="564"/>
      <c r="H3" s="564"/>
      <c r="I3" s="8"/>
    </row>
    <row r="4" spans="1:16" ht="17.25">
      <c r="A4" s="524" t="s">
        <v>49</v>
      </c>
      <c r="B4" s="524"/>
      <c r="C4" s="524"/>
      <c r="D4" s="524"/>
      <c r="E4" s="524"/>
      <c r="F4" s="524"/>
      <c r="G4" s="524"/>
      <c r="H4" s="524"/>
      <c r="I4" s="524" t="s">
        <v>50</v>
      </c>
      <c r="J4" s="524"/>
      <c r="K4" s="524"/>
      <c r="L4" s="524"/>
      <c r="M4" s="524"/>
      <c r="N4" s="524"/>
      <c r="O4" s="524"/>
      <c r="P4" s="524"/>
    </row>
    <row r="5" spans="1:16" s="1" customFormat="1" ht="16.5" customHeight="1">
      <c r="A5" s="561" t="s">
        <v>466</v>
      </c>
      <c r="B5" s="561"/>
      <c r="C5" s="561"/>
      <c r="D5" s="561"/>
      <c r="E5" s="561"/>
      <c r="F5" s="561"/>
      <c r="G5" s="561"/>
      <c r="H5" s="561"/>
      <c r="I5" s="616"/>
      <c r="J5" s="616"/>
      <c r="K5" s="616"/>
      <c r="L5" s="616"/>
      <c r="M5" s="616"/>
      <c r="N5" s="616"/>
      <c r="O5" s="616"/>
      <c r="P5" s="616"/>
    </row>
    <row r="6" spans="1:16">
      <c r="P6" s="19" t="s">
        <v>51</v>
      </c>
    </row>
    <row r="7" spans="1:16" ht="6" customHeight="1" thickBot="1">
      <c r="A7" s="65"/>
      <c r="B7" s="65"/>
      <c r="C7" s="65"/>
      <c r="D7" s="65"/>
      <c r="E7" s="65"/>
      <c r="F7" s="65"/>
      <c r="G7" s="65"/>
      <c r="H7" s="65"/>
    </row>
    <row r="8" spans="1:16" ht="10.5" customHeight="1" thickTop="1">
      <c r="A8" s="577"/>
      <c r="B8" s="578"/>
      <c r="C8" s="579"/>
      <c r="D8" s="579"/>
      <c r="E8" s="580"/>
      <c r="F8" s="95"/>
      <c r="G8" s="95"/>
      <c r="H8" s="95"/>
      <c r="I8" s="577"/>
      <c r="J8" s="578"/>
      <c r="K8" s="579"/>
      <c r="L8" s="579"/>
      <c r="M8" s="580"/>
      <c r="N8" s="95"/>
      <c r="O8" s="95"/>
      <c r="P8" s="95"/>
    </row>
    <row r="9" spans="1:16" ht="21" customHeight="1">
      <c r="A9" s="581" t="s">
        <v>52</v>
      </c>
      <c r="B9" s="582"/>
      <c r="C9" s="508" t="s">
        <v>451</v>
      </c>
      <c r="D9" s="508" t="s">
        <v>452</v>
      </c>
      <c r="E9" s="509" t="s">
        <v>453</v>
      </c>
      <c r="F9" s="96" t="s">
        <v>54</v>
      </c>
      <c r="G9" s="96" t="s">
        <v>55</v>
      </c>
      <c r="H9" s="97" t="s">
        <v>56</v>
      </c>
      <c r="I9" s="581" t="s">
        <v>52</v>
      </c>
      <c r="J9" s="582"/>
      <c r="K9" s="508" t="s">
        <v>451</v>
      </c>
      <c r="L9" s="508" t="s">
        <v>452</v>
      </c>
      <c r="M9" s="509" t="s">
        <v>453</v>
      </c>
      <c r="N9" s="96" t="s">
        <v>54</v>
      </c>
      <c r="O9" s="96" t="s">
        <v>55</v>
      </c>
      <c r="P9" s="97" t="s">
        <v>56</v>
      </c>
    </row>
    <row r="10" spans="1:16" ht="21" customHeight="1">
      <c r="A10" s="570" t="s">
        <v>454</v>
      </c>
      <c r="C10" s="565"/>
      <c r="D10" s="565"/>
      <c r="E10" s="568"/>
      <c r="F10" s="569"/>
      <c r="G10" s="569"/>
      <c r="H10" s="569"/>
      <c r="I10" s="574" t="s">
        <v>459</v>
      </c>
      <c r="J10" s="98"/>
      <c r="K10" s="565"/>
      <c r="L10" s="565"/>
      <c r="M10" s="566"/>
      <c r="N10" s="567"/>
      <c r="O10" s="567"/>
      <c r="P10" s="567"/>
    </row>
    <row r="11" spans="1:16" ht="16.5" customHeight="1">
      <c r="A11" s="571"/>
      <c r="B11" s="98" t="s">
        <v>57</v>
      </c>
      <c r="C11" s="99">
        <v>196</v>
      </c>
      <c r="D11" s="99">
        <v>196</v>
      </c>
      <c r="E11" s="101">
        <f>F11+G11+H11</f>
        <v>194</v>
      </c>
      <c r="F11" s="99">
        <v>0</v>
      </c>
      <c r="G11" s="99">
        <v>193</v>
      </c>
      <c r="H11" s="104">
        <v>1</v>
      </c>
      <c r="I11" s="575"/>
      <c r="J11" s="98" t="s">
        <v>58</v>
      </c>
      <c r="K11" s="100">
        <v>118</v>
      </c>
      <c r="L11" s="100">
        <v>129</v>
      </c>
      <c r="M11" s="101">
        <f t="shared" ref="M11:M53" si="0">N11+O11+P11</f>
        <v>138</v>
      </c>
      <c r="N11" s="100">
        <v>0</v>
      </c>
      <c r="O11" s="99">
        <v>24</v>
      </c>
      <c r="P11" s="99">
        <v>114</v>
      </c>
    </row>
    <row r="12" spans="1:16" ht="16.5" customHeight="1">
      <c r="A12" s="572"/>
      <c r="B12" s="98" t="s">
        <v>59</v>
      </c>
      <c r="C12" s="99">
        <v>195</v>
      </c>
      <c r="D12" s="99">
        <v>195</v>
      </c>
      <c r="E12" s="101">
        <f t="shared" ref="E12:E57" si="1">F12+G12+H12</f>
        <v>193</v>
      </c>
      <c r="F12" s="99">
        <v>0</v>
      </c>
      <c r="G12" s="99">
        <v>192</v>
      </c>
      <c r="H12" s="99">
        <v>1</v>
      </c>
      <c r="I12" s="575"/>
      <c r="J12" s="98" t="s">
        <v>60</v>
      </c>
      <c r="K12" s="100">
        <v>117</v>
      </c>
      <c r="L12" s="100">
        <v>128</v>
      </c>
      <c r="M12" s="101">
        <f t="shared" si="0"/>
        <v>137</v>
      </c>
      <c r="N12" s="100">
        <v>0</v>
      </c>
      <c r="O12" s="99">
        <v>24</v>
      </c>
      <c r="P12" s="99">
        <v>113</v>
      </c>
    </row>
    <row r="13" spans="1:16" ht="16.5" customHeight="1">
      <c r="A13" s="572"/>
      <c r="B13" s="98" t="s">
        <v>61</v>
      </c>
      <c r="C13" s="99">
        <v>3516</v>
      </c>
      <c r="D13" s="99">
        <v>3572</v>
      </c>
      <c r="E13" s="101">
        <f t="shared" si="1"/>
        <v>3552</v>
      </c>
      <c r="F13" s="99">
        <v>0</v>
      </c>
      <c r="G13" s="99">
        <f>3055+485</f>
        <v>3540</v>
      </c>
      <c r="H13" s="99">
        <v>12</v>
      </c>
      <c r="I13" s="575"/>
      <c r="J13" s="98" t="s">
        <v>61</v>
      </c>
      <c r="K13" s="100">
        <v>2598</v>
      </c>
      <c r="L13" s="100">
        <v>2827</v>
      </c>
      <c r="M13" s="101">
        <f t="shared" si="0"/>
        <v>3065</v>
      </c>
      <c r="N13" s="100">
        <v>0</v>
      </c>
      <c r="O13" s="99">
        <v>456</v>
      </c>
      <c r="P13" s="99">
        <v>2609</v>
      </c>
    </row>
    <row r="14" spans="1:16" ht="16.5" customHeight="1">
      <c r="A14" s="572"/>
      <c r="B14" s="98" t="s">
        <v>62</v>
      </c>
      <c r="C14" s="99">
        <v>3096</v>
      </c>
      <c r="D14" s="99">
        <v>3095</v>
      </c>
      <c r="E14" s="101">
        <f t="shared" si="1"/>
        <v>3060</v>
      </c>
      <c r="F14" s="99">
        <v>0</v>
      </c>
      <c r="G14" s="99">
        <v>3055</v>
      </c>
      <c r="H14" s="99">
        <v>5</v>
      </c>
      <c r="I14" s="575"/>
      <c r="J14" s="98" t="s">
        <v>62</v>
      </c>
      <c r="K14" s="100">
        <v>2312</v>
      </c>
      <c r="L14" s="100">
        <v>2473</v>
      </c>
      <c r="M14" s="101">
        <f t="shared" si="0"/>
        <v>2638</v>
      </c>
      <c r="N14" s="100">
        <v>0</v>
      </c>
      <c r="O14" s="99">
        <v>324</v>
      </c>
      <c r="P14" s="99">
        <v>2314</v>
      </c>
    </row>
    <row r="15" spans="1:16" ht="16.5" customHeight="1">
      <c r="A15" s="572"/>
      <c r="B15" s="98" t="s">
        <v>63</v>
      </c>
      <c r="C15" s="99">
        <v>41062</v>
      </c>
      <c r="D15" s="99">
        <v>40177</v>
      </c>
      <c r="E15" s="101">
        <f t="shared" si="1"/>
        <v>39236</v>
      </c>
      <c r="F15" s="109">
        <v>0</v>
      </c>
      <c r="G15" s="109">
        <v>39182</v>
      </c>
      <c r="H15" s="109">
        <v>54</v>
      </c>
      <c r="I15" s="575"/>
      <c r="J15" s="98" t="s">
        <v>64</v>
      </c>
      <c r="K15" s="100">
        <v>13329</v>
      </c>
      <c r="L15" s="100">
        <v>14099</v>
      </c>
      <c r="M15" s="101">
        <f t="shared" si="0"/>
        <v>15118</v>
      </c>
      <c r="N15" s="109">
        <v>0</v>
      </c>
      <c r="O15" s="109">
        <v>2225</v>
      </c>
      <c r="P15" s="109">
        <v>12893</v>
      </c>
    </row>
    <row r="16" spans="1:16" ht="16.5" customHeight="1">
      <c r="A16" s="572"/>
      <c r="B16" s="98" t="s">
        <v>65</v>
      </c>
      <c r="C16" s="99">
        <v>21092</v>
      </c>
      <c r="D16" s="99">
        <v>20643</v>
      </c>
      <c r="E16" s="101">
        <f t="shared" si="1"/>
        <v>20169</v>
      </c>
      <c r="F16" s="99">
        <v>0</v>
      </c>
      <c r="G16" s="99">
        <v>20146</v>
      </c>
      <c r="H16" s="99">
        <v>23</v>
      </c>
      <c r="I16" s="575"/>
      <c r="J16" s="98" t="s">
        <v>65</v>
      </c>
      <c r="K16" s="100">
        <v>6845</v>
      </c>
      <c r="L16" s="100">
        <v>7225</v>
      </c>
      <c r="M16" s="101">
        <f t="shared" si="0"/>
        <v>7678</v>
      </c>
      <c r="N16" s="100">
        <v>0</v>
      </c>
      <c r="O16" s="99">
        <v>1108</v>
      </c>
      <c r="P16" s="99">
        <v>6570</v>
      </c>
    </row>
    <row r="17" spans="1:16" ht="16.5" customHeight="1">
      <c r="A17" s="572"/>
      <c r="B17" s="98" t="s">
        <v>66</v>
      </c>
      <c r="C17" s="99">
        <v>19970</v>
      </c>
      <c r="D17" s="99">
        <v>19534</v>
      </c>
      <c r="E17" s="101">
        <f t="shared" si="1"/>
        <v>19067</v>
      </c>
      <c r="F17" s="99">
        <v>0</v>
      </c>
      <c r="G17" s="99">
        <v>19036</v>
      </c>
      <c r="H17" s="99">
        <v>31</v>
      </c>
      <c r="I17" s="575"/>
      <c r="J17" s="98" t="s">
        <v>66</v>
      </c>
      <c r="K17" s="102">
        <v>6484</v>
      </c>
      <c r="L17" s="100">
        <v>6874</v>
      </c>
      <c r="M17" s="101">
        <f t="shared" si="0"/>
        <v>7440</v>
      </c>
      <c r="N17" s="100">
        <v>0</v>
      </c>
      <c r="O17" s="99">
        <v>1117</v>
      </c>
      <c r="P17" s="99">
        <v>6323</v>
      </c>
    </row>
    <row r="18" spans="1:16" ht="16.5" customHeight="1">
      <c r="A18" s="573" t="s">
        <v>455</v>
      </c>
      <c r="B18" s="98"/>
      <c r="C18" s="99"/>
      <c r="D18" s="99"/>
      <c r="E18" s="103">
        <f t="shared" si="1"/>
        <v>0</v>
      </c>
      <c r="F18" s="99"/>
      <c r="G18" s="99"/>
      <c r="H18" s="99"/>
      <c r="I18" s="628"/>
      <c r="J18" s="98"/>
      <c r="K18" s="100"/>
      <c r="L18" s="100"/>
      <c r="M18" s="101"/>
      <c r="N18" s="100"/>
      <c r="O18" s="99"/>
      <c r="P18" s="99"/>
    </row>
    <row r="19" spans="1:16" ht="16.5" customHeight="1">
      <c r="A19" s="572"/>
      <c r="B19" s="98" t="s">
        <v>57</v>
      </c>
      <c r="C19" s="99">
        <v>82</v>
      </c>
      <c r="D19" s="99">
        <v>82</v>
      </c>
      <c r="E19" s="101">
        <f t="shared" si="1"/>
        <v>83</v>
      </c>
      <c r="F19" s="99">
        <v>0</v>
      </c>
      <c r="G19" s="99">
        <v>79</v>
      </c>
      <c r="H19" s="104">
        <v>4</v>
      </c>
      <c r="I19" s="510" t="s">
        <v>67</v>
      </c>
      <c r="J19" s="512"/>
      <c r="K19" s="100"/>
      <c r="L19" s="100"/>
      <c r="M19" s="101"/>
      <c r="N19" s="100"/>
      <c r="O19" s="99"/>
      <c r="P19" s="99"/>
    </row>
    <row r="20" spans="1:16" ht="16.5" customHeight="1">
      <c r="A20" s="572"/>
      <c r="B20" s="98" t="s">
        <v>59</v>
      </c>
      <c r="C20" s="99">
        <v>80</v>
      </c>
      <c r="D20" s="99">
        <v>80</v>
      </c>
      <c r="E20" s="101">
        <f t="shared" si="1"/>
        <v>81</v>
      </c>
      <c r="F20" s="99">
        <v>0</v>
      </c>
      <c r="G20" s="99">
        <v>77</v>
      </c>
      <c r="H20" s="104">
        <v>4</v>
      </c>
      <c r="I20" s="510" t="s">
        <v>68</v>
      </c>
      <c r="J20" s="627"/>
      <c r="K20" s="100">
        <v>12211</v>
      </c>
      <c r="L20" s="100">
        <v>10955</v>
      </c>
      <c r="M20" s="101">
        <f t="shared" si="0"/>
        <v>9850</v>
      </c>
      <c r="N20" s="100">
        <v>0</v>
      </c>
      <c r="O20" s="99">
        <v>5692</v>
      </c>
      <c r="P20" s="99">
        <v>4158</v>
      </c>
    </row>
    <row r="21" spans="1:16" ht="16.5" customHeight="1">
      <c r="A21" s="572"/>
      <c r="B21" s="98" t="s">
        <v>61</v>
      </c>
      <c r="C21" s="99">
        <v>2181</v>
      </c>
      <c r="D21" s="99">
        <v>2177</v>
      </c>
      <c r="E21" s="101">
        <f t="shared" si="1"/>
        <v>2235</v>
      </c>
      <c r="F21" s="99">
        <v>0</v>
      </c>
      <c r="G21" s="99">
        <v>2133</v>
      </c>
      <c r="H21" s="99">
        <v>102</v>
      </c>
      <c r="I21" s="626"/>
      <c r="J21" s="512"/>
      <c r="K21" s="100"/>
      <c r="L21" s="100"/>
      <c r="M21" s="101"/>
      <c r="N21" s="100"/>
      <c r="O21" s="99"/>
      <c r="P21" s="99"/>
    </row>
    <row r="22" spans="1:16" ht="16.5" customHeight="1">
      <c r="A22" s="572"/>
      <c r="B22" s="98" t="s">
        <v>62</v>
      </c>
      <c r="C22" s="99">
        <v>1835</v>
      </c>
      <c r="D22" s="99">
        <v>1832</v>
      </c>
      <c r="E22" s="101">
        <f t="shared" si="1"/>
        <v>1848</v>
      </c>
      <c r="F22" s="99">
        <v>0</v>
      </c>
      <c r="G22" s="99">
        <v>1805</v>
      </c>
      <c r="H22" s="104">
        <v>43</v>
      </c>
      <c r="I22" s="573" t="s">
        <v>465</v>
      </c>
      <c r="J22" s="98"/>
      <c r="K22" s="105"/>
      <c r="L22" s="105"/>
      <c r="M22" s="106"/>
      <c r="N22" s="107"/>
      <c r="O22" s="107"/>
      <c r="P22" s="107"/>
    </row>
    <row r="23" spans="1:16" ht="16.5" customHeight="1">
      <c r="A23" s="572"/>
      <c r="B23" s="98" t="s">
        <v>69</v>
      </c>
      <c r="C23" s="99">
        <v>21206</v>
      </c>
      <c r="D23" s="99">
        <v>21170</v>
      </c>
      <c r="E23" s="101">
        <f t="shared" si="1"/>
        <v>21196</v>
      </c>
      <c r="F23" s="109">
        <v>0</v>
      </c>
      <c r="G23" s="109">
        <v>20761</v>
      </c>
      <c r="H23" s="109">
        <v>435</v>
      </c>
      <c r="I23" s="572"/>
      <c r="J23" s="98" t="s">
        <v>57</v>
      </c>
      <c r="K23" s="99">
        <v>20</v>
      </c>
      <c r="L23" s="99">
        <v>20</v>
      </c>
      <c r="M23" s="101">
        <f t="shared" si="0"/>
        <v>19</v>
      </c>
      <c r="N23" s="100">
        <v>0</v>
      </c>
      <c r="O23" s="99">
        <v>2</v>
      </c>
      <c r="P23" s="100">
        <v>17</v>
      </c>
    </row>
    <row r="24" spans="1:16" ht="16.5" customHeight="1">
      <c r="A24" s="572"/>
      <c r="B24" s="98" t="s">
        <v>65</v>
      </c>
      <c r="C24" s="99">
        <v>10887</v>
      </c>
      <c r="D24" s="99">
        <v>10848</v>
      </c>
      <c r="E24" s="101">
        <f t="shared" si="1"/>
        <v>10846</v>
      </c>
      <c r="F24" s="99">
        <v>0</v>
      </c>
      <c r="G24" s="99">
        <v>10629</v>
      </c>
      <c r="H24" s="104">
        <v>217</v>
      </c>
      <c r="I24" s="572"/>
      <c r="J24" s="98" t="s">
        <v>61</v>
      </c>
      <c r="K24" s="99">
        <v>590</v>
      </c>
      <c r="L24" s="99">
        <v>509</v>
      </c>
      <c r="M24" s="101">
        <f t="shared" si="0"/>
        <v>515</v>
      </c>
      <c r="N24" s="100">
        <v>0</v>
      </c>
      <c r="O24" s="99">
        <v>102</v>
      </c>
      <c r="P24" s="100">
        <v>413</v>
      </c>
    </row>
    <row r="25" spans="1:16" ht="16.5" customHeight="1">
      <c r="A25" s="572"/>
      <c r="B25" s="98" t="s">
        <v>66</v>
      </c>
      <c r="C25" s="99">
        <v>10319</v>
      </c>
      <c r="D25" s="99">
        <v>10322</v>
      </c>
      <c r="E25" s="101">
        <f t="shared" si="1"/>
        <v>10350</v>
      </c>
      <c r="F25" s="99">
        <v>0</v>
      </c>
      <c r="G25" s="99">
        <v>10132</v>
      </c>
      <c r="H25" s="104">
        <v>218</v>
      </c>
      <c r="I25" s="572"/>
      <c r="J25" s="98" t="s">
        <v>70</v>
      </c>
      <c r="K25" s="99">
        <v>172</v>
      </c>
      <c r="L25" s="99">
        <v>159</v>
      </c>
      <c r="M25" s="101">
        <f t="shared" si="0"/>
        <v>165</v>
      </c>
      <c r="N25" s="100">
        <v>0</v>
      </c>
      <c r="O25" s="99">
        <v>23</v>
      </c>
      <c r="P25" s="100">
        <v>142</v>
      </c>
    </row>
    <row r="26" spans="1:16" ht="16.5" customHeight="1">
      <c r="A26" s="573" t="s">
        <v>456</v>
      </c>
      <c r="B26" s="98"/>
      <c r="C26" s="99"/>
      <c r="D26" s="99"/>
      <c r="E26" s="103">
        <f t="shared" si="1"/>
        <v>0</v>
      </c>
      <c r="F26" s="99"/>
      <c r="G26" s="99"/>
      <c r="H26" s="99"/>
      <c r="I26" s="572"/>
      <c r="J26" s="98" t="s">
        <v>71</v>
      </c>
      <c r="K26" s="99">
        <v>1550</v>
      </c>
      <c r="L26" s="99">
        <v>1477</v>
      </c>
      <c r="M26" s="101">
        <f t="shared" si="0"/>
        <v>1479</v>
      </c>
      <c r="N26" s="109">
        <v>0</v>
      </c>
      <c r="O26" s="99">
        <v>214</v>
      </c>
      <c r="P26" s="99">
        <v>1265</v>
      </c>
    </row>
    <row r="27" spans="1:16" ht="16.5" customHeight="1">
      <c r="A27" s="572"/>
      <c r="B27" s="98" t="s">
        <v>57</v>
      </c>
      <c r="C27" s="99">
        <v>1</v>
      </c>
      <c r="D27" s="99">
        <v>1</v>
      </c>
      <c r="E27" s="101">
        <f t="shared" si="1"/>
        <v>1</v>
      </c>
      <c r="F27" s="99">
        <v>1</v>
      </c>
      <c r="G27" s="99">
        <v>0</v>
      </c>
      <c r="H27" s="104">
        <v>0</v>
      </c>
      <c r="I27" s="572"/>
      <c r="J27" s="98" t="s">
        <v>65</v>
      </c>
      <c r="K27" s="99">
        <v>580</v>
      </c>
      <c r="L27" s="99">
        <v>511</v>
      </c>
      <c r="M27" s="101">
        <f t="shared" si="0"/>
        <v>503</v>
      </c>
      <c r="N27" s="100">
        <v>0</v>
      </c>
      <c r="O27" s="99">
        <v>16</v>
      </c>
      <c r="P27" s="100">
        <v>487</v>
      </c>
    </row>
    <row r="28" spans="1:16" ht="16.5" customHeight="1">
      <c r="A28" s="572"/>
      <c r="B28" s="98" t="s">
        <v>61</v>
      </c>
      <c r="C28" s="99">
        <v>53</v>
      </c>
      <c r="D28" s="99">
        <v>54</v>
      </c>
      <c r="E28" s="101">
        <f t="shared" si="1"/>
        <v>54</v>
      </c>
      <c r="F28" s="99">
        <v>54</v>
      </c>
      <c r="G28" s="99">
        <v>0</v>
      </c>
      <c r="H28" s="99">
        <v>0</v>
      </c>
      <c r="I28" s="572"/>
      <c r="J28" s="98" t="s">
        <v>66</v>
      </c>
      <c r="K28" s="99">
        <v>970</v>
      </c>
      <c r="L28" s="99">
        <v>966</v>
      </c>
      <c r="M28" s="101">
        <f t="shared" si="0"/>
        <v>976</v>
      </c>
      <c r="N28" s="100">
        <v>0</v>
      </c>
      <c r="O28" s="99">
        <v>198</v>
      </c>
      <c r="P28" s="100">
        <v>778</v>
      </c>
    </row>
    <row r="29" spans="1:16" ht="16.5" customHeight="1">
      <c r="A29" s="572"/>
      <c r="B29" s="98" t="s">
        <v>62</v>
      </c>
      <c r="C29" s="99">
        <v>37</v>
      </c>
      <c r="D29" s="99">
        <v>38</v>
      </c>
      <c r="E29" s="101">
        <f t="shared" si="1"/>
        <v>39</v>
      </c>
      <c r="F29" s="99">
        <v>39</v>
      </c>
      <c r="G29" s="99">
        <v>0</v>
      </c>
      <c r="H29" s="104">
        <v>0</v>
      </c>
      <c r="I29" s="573" t="s">
        <v>464</v>
      </c>
      <c r="J29" s="108"/>
      <c r="K29" s="99"/>
      <c r="L29" s="99"/>
      <c r="M29" s="103"/>
      <c r="N29" s="99"/>
      <c r="O29" s="99"/>
      <c r="P29" s="99"/>
    </row>
    <row r="30" spans="1:16" ht="16.5" customHeight="1">
      <c r="A30" s="572"/>
      <c r="B30" s="98" t="s">
        <v>69</v>
      </c>
      <c r="C30" s="99">
        <v>724</v>
      </c>
      <c r="D30" s="99">
        <v>713</v>
      </c>
      <c r="E30" s="101">
        <f t="shared" si="1"/>
        <v>716</v>
      </c>
      <c r="F30" s="109">
        <v>716</v>
      </c>
      <c r="G30" s="109">
        <v>0</v>
      </c>
      <c r="H30" s="109">
        <v>0</v>
      </c>
      <c r="I30" s="572"/>
      <c r="J30" s="98" t="s">
        <v>57</v>
      </c>
      <c r="K30" s="99">
        <v>12</v>
      </c>
      <c r="L30" s="99">
        <v>12</v>
      </c>
      <c r="M30" s="101">
        <f t="shared" si="0"/>
        <v>12</v>
      </c>
      <c r="N30" s="100">
        <v>0</v>
      </c>
      <c r="O30" s="100">
        <v>0</v>
      </c>
      <c r="P30" s="99">
        <v>12</v>
      </c>
    </row>
    <row r="31" spans="1:16" ht="16.5" customHeight="1">
      <c r="A31" s="572"/>
      <c r="B31" s="98" t="s">
        <v>65</v>
      </c>
      <c r="C31" s="99">
        <v>352</v>
      </c>
      <c r="D31" s="99">
        <v>346</v>
      </c>
      <c r="E31" s="101">
        <f t="shared" si="1"/>
        <v>349</v>
      </c>
      <c r="F31" s="99">
        <v>349</v>
      </c>
      <c r="G31" s="99">
        <v>0</v>
      </c>
      <c r="H31" s="104">
        <v>0</v>
      </c>
      <c r="I31" s="572"/>
      <c r="J31" s="98" t="s">
        <v>61</v>
      </c>
      <c r="K31" s="99">
        <v>231</v>
      </c>
      <c r="L31" s="99">
        <v>232</v>
      </c>
      <c r="M31" s="101">
        <f t="shared" si="0"/>
        <v>242</v>
      </c>
      <c r="N31" s="100">
        <v>0</v>
      </c>
      <c r="O31" s="100">
        <v>0</v>
      </c>
      <c r="P31" s="99">
        <v>242</v>
      </c>
    </row>
    <row r="32" spans="1:16" ht="16.5" customHeight="1">
      <c r="A32" s="572"/>
      <c r="B32" s="98" t="s">
        <v>66</v>
      </c>
      <c r="C32" s="99">
        <v>372</v>
      </c>
      <c r="D32" s="99">
        <v>367</v>
      </c>
      <c r="E32" s="101">
        <f t="shared" si="1"/>
        <v>367</v>
      </c>
      <c r="F32" s="99">
        <v>367</v>
      </c>
      <c r="G32" s="99">
        <v>0</v>
      </c>
      <c r="H32" s="104">
        <v>0</v>
      </c>
      <c r="I32" s="572"/>
      <c r="J32" s="98" t="s">
        <v>70</v>
      </c>
      <c r="K32" s="99">
        <v>222</v>
      </c>
      <c r="L32" s="99">
        <v>220</v>
      </c>
      <c r="M32" s="101">
        <f t="shared" si="0"/>
        <v>231</v>
      </c>
      <c r="N32" s="100">
        <v>0</v>
      </c>
      <c r="O32" s="100">
        <v>0</v>
      </c>
      <c r="P32" s="99">
        <v>231</v>
      </c>
    </row>
    <row r="33" spans="1:17" ht="16.5" customHeight="1">
      <c r="A33" s="573" t="s">
        <v>462</v>
      </c>
      <c r="B33" s="98"/>
      <c r="C33" s="99"/>
      <c r="D33" s="99"/>
      <c r="E33" s="103"/>
      <c r="F33" s="99"/>
      <c r="G33" s="99"/>
      <c r="H33" s="99"/>
      <c r="I33" s="572"/>
      <c r="J33" s="98" t="s">
        <v>71</v>
      </c>
      <c r="K33" s="99">
        <v>1883</v>
      </c>
      <c r="L33" s="99">
        <v>1856</v>
      </c>
      <c r="M33" s="101">
        <f t="shared" si="0"/>
        <v>2082</v>
      </c>
      <c r="N33" s="109">
        <v>0</v>
      </c>
      <c r="O33" s="99">
        <v>0</v>
      </c>
      <c r="P33" s="99">
        <v>2082</v>
      </c>
    </row>
    <row r="34" spans="1:17" ht="16.5" customHeight="1">
      <c r="A34" s="572"/>
      <c r="B34" s="98" t="s">
        <v>57</v>
      </c>
      <c r="C34" s="99">
        <v>35</v>
      </c>
      <c r="D34" s="99">
        <v>35</v>
      </c>
      <c r="E34" s="101">
        <f t="shared" si="1"/>
        <v>35</v>
      </c>
      <c r="F34" s="100">
        <v>0</v>
      </c>
      <c r="G34" s="99">
        <v>28</v>
      </c>
      <c r="H34" s="109">
        <v>7</v>
      </c>
      <c r="I34" s="572"/>
      <c r="J34" s="98" t="s">
        <v>65</v>
      </c>
      <c r="K34" s="99">
        <v>1253</v>
      </c>
      <c r="L34" s="99">
        <v>1203</v>
      </c>
      <c r="M34" s="101">
        <f t="shared" si="0"/>
        <v>1387</v>
      </c>
      <c r="N34" s="100">
        <v>0</v>
      </c>
      <c r="O34" s="100">
        <v>0</v>
      </c>
      <c r="P34" s="99">
        <v>1387</v>
      </c>
    </row>
    <row r="35" spans="1:17" ht="16.5" customHeight="1">
      <c r="A35" s="572"/>
      <c r="B35" s="98" t="s">
        <v>59</v>
      </c>
      <c r="C35" s="99">
        <v>34</v>
      </c>
      <c r="D35" s="99">
        <v>35</v>
      </c>
      <c r="E35" s="101">
        <f t="shared" si="1"/>
        <v>35</v>
      </c>
      <c r="F35" s="100">
        <v>0</v>
      </c>
      <c r="G35" s="99">
        <v>28</v>
      </c>
      <c r="H35" s="99">
        <v>7</v>
      </c>
      <c r="I35" s="572"/>
      <c r="J35" s="98" t="s">
        <v>66</v>
      </c>
      <c r="K35" s="99">
        <v>630</v>
      </c>
      <c r="L35" s="99">
        <v>653</v>
      </c>
      <c r="M35" s="101">
        <f t="shared" si="0"/>
        <v>695</v>
      </c>
      <c r="N35" s="100">
        <v>0</v>
      </c>
      <c r="O35" s="100">
        <v>0</v>
      </c>
      <c r="P35" s="99">
        <v>695</v>
      </c>
    </row>
    <row r="36" spans="1:17" ht="16.5" customHeight="1">
      <c r="A36" s="572"/>
      <c r="B36" s="98" t="s">
        <v>61</v>
      </c>
      <c r="C36" s="99">
        <v>2274</v>
      </c>
      <c r="D36" s="99">
        <v>2443</v>
      </c>
      <c r="E36" s="101">
        <f t="shared" si="1"/>
        <v>2421</v>
      </c>
      <c r="F36" s="100">
        <v>0</v>
      </c>
      <c r="G36" s="99">
        <v>1765</v>
      </c>
      <c r="H36" s="99">
        <v>656</v>
      </c>
      <c r="I36" s="573" t="s">
        <v>463</v>
      </c>
      <c r="J36" s="108"/>
      <c r="K36" s="99"/>
      <c r="L36" s="99"/>
      <c r="M36" s="103"/>
      <c r="N36" s="99"/>
      <c r="O36" s="99"/>
      <c r="P36" s="99"/>
    </row>
    <row r="37" spans="1:17" ht="16.5" customHeight="1">
      <c r="A37" s="572"/>
      <c r="B37" s="98" t="s">
        <v>70</v>
      </c>
      <c r="C37" s="99">
        <v>1654</v>
      </c>
      <c r="D37" s="99">
        <v>1654</v>
      </c>
      <c r="E37" s="101">
        <f t="shared" si="1"/>
        <v>1631</v>
      </c>
      <c r="F37" s="100">
        <v>0</v>
      </c>
      <c r="G37" s="99">
        <v>1272</v>
      </c>
      <c r="H37" s="99">
        <v>359</v>
      </c>
      <c r="I37" s="572"/>
      <c r="J37" s="98" t="s">
        <v>57</v>
      </c>
      <c r="K37" s="99">
        <v>6</v>
      </c>
      <c r="L37" s="99">
        <v>6</v>
      </c>
      <c r="M37" s="101">
        <f t="shared" si="0"/>
        <v>6</v>
      </c>
      <c r="N37" s="99">
        <v>1</v>
      </c>
      <c r="O37" s="99">
        <v>2</v>
      </c>
      <c r="P37" s="99">
        <v>3</v>
      </c>
    </row>
    <row r="38" spans="1:17" ht="16.5" customHeight="1">
      <c r="A38" s="572"/>
      <c r="B38" s="98" t="s">
        <v>69</v>
      </c>
      <c r="C38" s="99">
        <v>21856</v>
      </c>
      <c r="D38" s="99">
        <v>21221</v>
      </c>
      <c r="E38" s="101">
        <f t="shared" si="1"/>
        <v>20701</v>
      </c>
      <c r="F38" s="109">
        <v>0</v>
      </c>
      <c r="G38" s="109">
        <v>14301</v>
      </c>
      <c r="H38" s="109">
        <v>6400</v>
      </c>
      <c r="I38" s="572"/>
      <c r="J38" s="108" t="s">
        <v>72</v>
      </c>
      <c r="K38" s="99">
        <v>1045</v>
      </c>
      <c r="L38" s="99">
        <v>1050</v>
      </c>
      <c r="M38" s="101">
        <f t="shared" si="0"/>
        <v>1053</v>
      </c>
      <c r="N38" s="99">
        <v>637</v>
      </c>
      <c r="O38" s="99">
        <v>194</v>
      </c>
      <c r="P38" s="99">
        <v>222</v>
      </c>
    </row>
    <row r="39" spans="1:17" ht="16.5" customHeight="1">
      <c r="A39" s="572"/>
      <c r="B39" s="98" t="s">
        <v>65</v>
      </c>
      <c r="C39" s="99">
        <v>11034</v>
      </c>
      <c r="D39" s="99">
        <v>10760</v>
      </c>
      <c r="E39" s="101">
        <f t="shared" si="1"/>
        <v>10437</v>
      </c>
      <c r="F39" s="100">
        <v>0</v>
      </c>
      <c r="G39" s="99">
        <v>7557</v>
      </c>
      <c r="H39" s="99">
        <v>2880</v>
      </c>
      <c r="I39" s="572"/>
      <c r="J39" s="98" t="s">
        <v>73</v>
      </c>
      <c r="K39" s="99">
        <v>11284</v>
      </c>
      <c r="L39" s="99">
        <v>11249</v>
      </c>
      <c r="M39" s="101">
        <f t="shared" si="0"/>
        <v>11206</v>
      </c>
      <c r="N39" s="109">
        <v>4942</v>
      </c>
      <c r="O39" s="99">
        <v>2041</v>
      </c>
      <c r="P39" s="99">
        <v>4223</v>
      </c>
    </row>
    <row r="40" spans="1:17" ht="16.5" customHeight="1">
      <c r="A40" s="572"/>
      <c r="B40" s="98" t="s">
        <v>66</v>
      </c>
      <c r="C40" s="99">
        <v>10822</v>
      </c>
      <c r="D40" s="99">
        <v>10461</v>
      </c>
      <c r="E40" s="101">
        <f t="shared" si="1"/>
        <v>10264</v>
      </c>
      <c r="F40" s="100">
        <v>0</v>
      </c>
      <c r="G40" s="99">
        <v>6744</v>
      </c>
      <c r="H40" s="99">
        <v>3520</v>
      </c>
      <c r="I40" s="572"/>
      <c r="J40" s="98" t="s">
        <v>65</v>
      </c>
      <c r="K40" s="99">
        <v>7021</v>
      </c>
      <c r="L40" s="99">
        <v>7000</v>
      </c>
      <c r="M40" s="101">
        <f t="shared" si="0"/>
        <v>6993</v>
      </c>
      <c r="N40" s="99">
        <v>3464</v>
      </c>
      <c r="O40" s="99">
        <v>901</v>
      </c>
      <c r="P40" s="99">
        <v>2628</v>
      </c>
      <c r="Q40" s="110"/>
    </row>
    <row r="41" spans="1:17" ht="16.5" customHeight="1">
      <c r="A41" s="512"/>
      <c r="B41" s="98" t="s">
        <v>74</v>
      </c>
      <c r="C41" s="99">
        <v>9967</v>
      </c>
      <c r="D41" s="99">
        <v>9516</v>
      </c>
      <c r="E41" s="101">
        <f t="shared" si="1"/>
        <v>0</v>
      </c>
      <c r="F41" s="100"/>
      <c r="G41" s="99"/>
      <c r="H41" s="99"/>
      <c r="I41" s="572"/>
      <c r="J41" s="98" t="s">
        <v>66</v>
      </c>
      <c r="K41" s="99">
        <v>4263</v>
      </c>
      <c r="L41" s="99">
        <v>4249</v>
      </c>
      <c r="M41" s="101">
        <f t="shared" si="0"/>
        <v>4213</v>
      </c>
      <c r="N41" s="99">
        <v>1478</v>
      </c>
      <c r="O41" s="99">
        <v>1140</v>
      </c>
      <c r="P41" s="99">
        <v>1595</v>
      </c>
      <c r="Q41" s="110"/>
    </row>
    <row r="42" spans="1:17" ht="16.5" customHeight="1">
      <c r="A42" s="512"/>
      <c r="B42" s="98" t="s">
        <v>75</v>
      </c>
      <c r="C42" s="99">
        <v>7068</v>
      </c>
      <c r="D42" s="99">
        <v>7002</v>
      </c>
      <c r="E42" s="101">
        <f t="shared" si="1"/>
        <v>0</v>
      </c>
      <c r="F42" s="100"/>
      <c r="G42" s="99"/>
      <c r="H42" s="99"/>
      <c r="I42" s="573" t="s">
        <v>460</v>
      </c>
      <c r="J42" s="108"/>
      <c r="K42" s="99"/>
      <c r="L42" s="99"/>
      <c r="M42" s="103"/>
      <c r="N42" s="99"/>
      <c r="O42" s="99"/>
      <c r="P42" s="99"/>
      <c r="Q42" s="110"/>
    </row>
    <row r="43" spans="1:17" ht="16.5" customHeight="1">
      <c r="A43" s="573" t="s">
        <v>457</v>
      </c>
      <c r="B43" s="108"/>
      <c r="C43" s="99"/>
      <c r="D43" s="99"/>
      <c r="E43" s="103"/>
      <c r="F43" s="99"/>
      <c r="G43" s="99"/>
      <c r="H43" s="99"/>
      <c r="I43" s="572"/>
      <c r="J43" s="98" t="s">
        <v>57</v>
      </c>
      <c r="K43" s="99">
        <v>2</v>
      </c>
      <c r="L43" s="99">
        <v>1</v>
      </c>
      <c r="M43" s="101">
        <f t="shared" si="0"/>
        <v>1</v>
      </c>
      <c r="N43" s="100">
        <v>0</v>
      </c>
      <c r="O43" s="100">
        <v>0</v>
      </c>
      <c r="P43" s="99">
        <v>1</v>
      </c>
    </row>
    <row r="44" spans="1:17" ht="16.5" customHeight="1">
      <c r="A44" s="572"/>
      <c r="B44" s="98" t="s">
        <v>57</v>
      </c>
      <c r="C44" s="99">
        <v>12</v>
      </c>
      <c r="D44" s="99">
        <v>12</v>
      </c>
      <c r="E44" s="101">
        <f t="shared" si="1"/>
        <v>12</v>
      </c>
      <c r="F44" s="109">
        <v>1</v>
      </c>
      <c r="G44" s="109">
        <v>11</v>
      </c>
      <c r="H44" s="100">
        <v>0</v>
      </c>
      <c r="I44" s="572"/>
      <c r="J44" s="108" t="s">
        <v>72</v>
      </c>
      <c r="K44" s="99">
        <v>32</v>
      </c>
      <c r="L44" s="99">
        <v>32</v>
      </c>
      <c r="M44" s="101">
        <f t="shared" si="0"/>
        <v>30</v>
      </c>
      <c r="N44" s="100">
        <v>0</v>
      </c>
      <c r="O44" s="100">
        <v>0</v>
      </c>
      <c r="P44" s="99">
        <v>30</v>
      </c>
    </row>
    <row r="45" spans="1:17" ht="16.5" customHeight="1">
      <c r="A45" s="572"/>
      <c r="B45" s="98" t="s">
        <v>61</v>
      </c>
      <c r="C45" s="99">
        <v>835</v>
      </c>
      <c r="D45" s="99">
        <v>833</v>
      </c>
      <c r="E45" s="101">
        <f t="shared" si="1"/>
        <v>842</v>
      </c>
      <c r="F45" s="109">
        <v>36</v>
      </c>
      <c r="G45" s="109">
        <v>806</v>
      </c>
      <c r="H45" s="100">
        <v>0</v>
      </c>
      <c r="I45" s="572"/>
      <c r="J45" s="98" t="s">
        <v>73</v>
      </c>
      <c r="K45" s="99">
        <v>487</v>
      </c>
      <c r="L45" s="99">
        <v>461</v>
      </c>
      <c r="M45" s="101">
        <f t="shared" si="0"/>
        <v>463</v>
      </c>
      <c r="N45" s="109">
        <v>0</v>
      </c>
      <c r="O45" s="99">
        <v>0</v>
      </c>
      <c r="P45" s="99">
        <v>463</v>
      </c>
    </row>
    <row r="46" spans="1:17" ht="16.5" customHeight="1">
      <c r="A46" s="572"/>
      <c r="B46" s="98" t="s">
        <v>62</v>
      </c>
      <c r="C46" s="99">
        <v>770</v>
      </c>
      <c r="D46" s="99">
        <v>760</v>
      </c>
      <c r="E46" s="101">
        <f t="shared" si="1"/>
        <v>763</v>
      </c>
      <c r="F46" s="109">
        <v>31</v>
      </c>
      <c r="G46" s="109">
        <v>732</v>
      </c>
      <c r="H46" s="100">
        <v>0</v>
      </c>
      <c r="I46" s="572"/>
      <c r="J46" s="98" t="s">
        <v>65</v>
      </c>
      <c r="K46" s="99">
        <v>0</v>
      </c>
      <c r="L46" s="99">
        <v>0</v>
      </c>
      <c r="M46" s="101">
        <f t="shared" si="0"/>
        <v>0</v>
      </c>
      <c r="N46" s="100">
        <v>0</v>
      </c>
      <c r="O46" s="100">
        <v>0</v>
      </c>
      <c r="P46" s="99">
        <v>0</v>
      </c>
    </row>
    <row r="47" spans="1:17" ht="16.5" customHeight="1">
      <c r="A47" s="512"/>
      <c r="B47" s="98" t="s">
        <v>69</v>
      </c>
      <c r="C47" s="109">
        <v>977</v>
      </c>
      <c r="D47" s="109">
        <v>980</v>
      </c>
      <c r="E47" s="101">
        <f t="shared" si="1"/>
        <v>994</v>
      </c>
      <c r="F47" s="109">
        <v>59</v>
      </c>
      <c r="G47" s="99">
        <v>935</v>
      </c>
      <c r="H47" s="99">
        <v>0</v>
      </c>
      <c r="I47" s="572"/>
      <c r="J47" s="98" t="s">
        <v>66</v>
      </c>
      <c r="K47" s="99">
        <v>487</v>
      </c>
      <c r="L47" s="99">
        <v>461</v>
      </c>
      <c r="M47" s="101">
        <f t="shared" si="0"/>
        <v>463</v>
      </c>
      <c r="N47" s="100">
        <v>0</v>
      </c>
      <c r="O47" s="100">
        <v>0</v>
      </c>
      <c r="P47" s="99">
        <v>463</v>
      </c>
    </row>
    <row r="48" spans="1:17" ht="16.5" customHeight="1">
      <c r="A48" s="512"/>
      <c r="B48" s="98" t="s">
        <v>65</v>
      </c>
      <c r="C48" s="109">
        <v>606</v>
      </c>
      <c r="D48" s="109">
        <v>593</v>
      </c>
      <c r="E48" s="101">
        <f t="shared" si="1"/>
        <v>620</v>
      </c>
      <c r="F48" s="100">
        <v>32</v>
      </c>
      <c r="G48" s="99">
        <v>588</v>
      </c>
      <c r="H48" s="99">
        <v>0</v>
      </c>
      <c r="I48" s="573" t="s">
        <v>461</v>
      </c>
      <c r="J48" s="108"/>
      <c r="K48" s="99"/>
      <c r="L48" s="99"/>
      <c r="M48" s="103"/>
      <c r="N48" s="99"/>
      <c r="O48" s="99"/>
      <c r="P48" s="99"/>
    </row>
    <row r="49" spans="1:16" ht="16.5" customHeight="1">
      <c r="A49" s="512"/>
      <c r="B49" s="98" t="s">
        <v>66</v>
      </c>
      <c r="C49" s="109">
        <v>371</v>
      </c>
      <c r="D49" s="109">
        <v>387</v>
      </c>
      <c r="E49" s="101">
        <f t="shared" si="1"/>
        <v>374</v>
      </c>
      <c r="F49" s="100">
        <v>27</v>
      </c>
      <c r="G49" s="99">
        <v>347</v>
      </c>
      <c r="H49" s="99">
        <v>0</v>
      </c>
      <c r="I49" s="572"/>
      <c r="J49" s="98" t="s">
        <v>57</v>
      </c>
      <c r="K49" s="99">
        <v>1</v>
      </c>
      <c r="L49" s="99">
        <v>1</v>
      </c>
      <c r="M49" s="101">
        <f t="shared" si="0"/>
        <v>1</v>
      </c>
      <c r="N49" s="99">
        <v>1</v>
      </c>
      <c r="O49" s="100">
        <v>0</v>
      </c>
      <c r="P49" s="100">
        <v>0</v>
      </c>
    </row>
    <row r="50" spans="1:16" ht="16.5" customHeight="1">
      <c r="A50" s="573" t="s">
        <v>458</v>
      </c>
      <c r="B50" s="108"/>
      <c r="C50" s="99"/>
      <c r="D50" s="99"/>
      <c r="E50" s="103"/>
      <c r="F50" s="99"/>
      <c r="G50" s="99"/>
      <c r="H50" s="99"/>
      <c r="I50" s="572"/>
      <c r="J50" s="108" t="s">
        <v>72</v>
      </c>
      <c r="K50" s="99">
        <v>77</v>
      </c>
      <c r="L50" s="99">
        <v>77</v>
      </c>
      <c r="M50" s="101">
        <f t="shared" si="0"/>
        <v>79</v>
      </c>
      <c r="N50" s="99">
        <v>79</v>
      </c>
      <c r="O50" s="100">
        <v>0</v>
      </c>
      <c r="P50" s="100">
        <v>0</v>
      </c>
    </row>
    <row r="51" spans="1:16" ht="16.5" customHeight="1">
      <c r="A51" s="572"/>
      <c r="B51" s="98" t="s">
        <v>58</v>
      </c>
      <c r="C51" s="99">
        <v>71</v>
      </c>
      <c r="D51" s="99">
        <v>67</v>
      </c>
      <c r="E51" s="101">
        <f t="shared" si="1"/>
        <v>64</v>
      </c>
      <c r="F51" s="100">
        <v>1</v>
      </c>
      <c r="G51" s="99">
        <v>48</v>
      </c>
      <c r="H51" s="99">
        <v>15</v>
      </c>
      <c r="I51" s="572"/>
      <c r="J51" s="98" t="s">
        <v>73</v>
      </c>
      <c r="K51" s="99">
        <v>1065</v>
      </c>
      <c r="L51" s="99">
        <v>1052</v>
      </c>
      <c r="M51" s="101">
        <f t="shared" si="0"/>
        <v>1053</v>
      </c>
      <c r="N51" s="109">
        <v>1053</v>
      </c>
      <c r="O51" s="99">
        <v>0</v>
      </c>
      <c r="P51" s="99">
        <v>0</v>
      </c>
    </row>
    <row r="52" spans="1:16" ht="16.5" customHeight="1">
      <c r="A52" s="572"/>
      <c r="B52" s="98" t="s">
        <v>60</v>
      </c>
      <c r="C52" s="99">
        <v>71</v>
      </c>
      <c r="D52" s="99">
        <v>67</v>
      </c>
      <c r="E52" s="101">
        <f t="shared" si="1"/>
        <v>64</v>
      </c>
      <c r="F52" s="100">
        <v>1</v>
      </c>
      <c r="G52" s="99">
        <v>48</v>
      </c>
      <c r="H52" s="99">
        <v>15</v>
      </c>
      <c r="I52" s="572"/>
      <c r="J52" s="98" t="s">
        <v>65</v>
      </c>
      <c r="K52" s="99">
        <v>845</v>
      </c>
      <c r="L52" s="99">
        <v>836</v>
      </c>
      <c r="M52" s="101">
        <f t="shared" si="0"/>
        <v>832</v>
      </c>
      <c r="N52" s="99">
        <v>832</v>
      </c>
      <c r="O52" s="100">
        <v>0</v>
      </c>
      <c r="P52" s="100">
        <v>0</v>
      </c>
    </row>
    <row r="53" spans="1:16" ht="16.5" customHeight="1">
      <c r="A53" s="572"/>
      <c r="B53" s="98" t="s">
        <v>61</v>
      </c>
      <c r="C53" s="99">
        <v>338</v>
      </c>
      <c r="D53" s="99">
        <v>303</v>
      </c>
      <c r="E53" s="101">
        <f t="shared" si="1"/>
        <v>263</v>
      </c>
      <c r="F53" s="100">
        <v>14</v>
      </c>
      <c r="G53" s="99">
        <v>101</v>
      </c>
      <c r="H53" s="99">
        <v>148</v>
      </c>
      <c r="I53" s="572"/>
      <c r="J53" s="98" t="s">
        <v>66</v>
      </c>
      <c r="K53" s="99">
        <v>220</v>
      </c>
      <c r="L53" s="99">
        <v>216</v>
      </c>
      <c r="M53" s="101">
        <f t="shared" si="0"/>
        <v>221</v>
      </c>
      <c r="N53" s="99">
        <v>221</v>
      </c>
      <c r="O53" s="100">
        <v>0</v>
      </c>
      <c r="P53" s="100">
        <v>0</v>
      </c>
    </row>
    <row r="54" spans="1:16" ht="16.5" customHeight="1">
      <c r="A54" s="572"/>
      <c r="B54" s="98" t="s">
        <v>62</v>
      </c>
      <c r="C54" s="99">
        <v>249</v>
      </c>
      <c r="D54" s="99">
        <v>224</v>
      </c>
      <c r="E54" s="101">
        <f t="shared" si="1"/>
        <v>201</v>
      </c>
      <c r="F54" s="100">
        <v>9</v>
      </c>
      <c r="G54" s="99">
        <v>79</v>
      </c>
      <c r="H54" s="99">
        <v>113</v>
      </c>
      <c r="J54" s="108"/>
      <c r="K54" s="99"/>
      <c r="L54" s="99"/>
      <c r="M54" s="103"/>
      <c r="N54" s="99"/>
      <c r="O54" s="99"/>
      <c r="P54" s="99"/>
    </row>
    <row r="55" spans="1:16" ht="16.5" customHeight="1">
      <c r="A55" s="572"/>
      <c r="B55" s="98" t="s">
        <v>64</v>
      </c>
      <c r="C55" s="99">
        <v>1567</v>
      </c>
      <c r="D55" s="99">
        <v>1311</v>
      </c>
      <c r="E55" s="101">
        <f t="shared" si="1"/>
        <v>1113</v>
      </c>
      <c r="F55" s="109">
        <v>121</v>
      </c>
      <c r="G55" s="109">
        <v>346</v>
      </c>
      <c r="H55" s="109">
        <v>646</v>
      </c>
      <c r="K55" s="111"/>
      <c r="L55" s="99"/>
      <c r="M55" s="103"/>
      <c r="N55" s="99"/>
      <c r="O55" s="99"/>
      <c r="P55" s="99"/>
    </row>
    <row r="56" spans="1:16" ht="16.5" customHeight="1">
      <c r="A56" s="572"/>
      <c r="B56" s="98" t="s">
        <v>65</v>
      </c>
      <c r="C56" s="99">
        <v>773</v>
      </c>
      <c r="D56" s="99">
        <v>652</v>
      </c>
      <c r="E56" s="101">
        <f t="shared" si="1"/>
        <v>559</v>
      </c>
      <c r="F56" s="100">
        <v>68</v>
      </c>
      <c r="G56" s="99">
        <v>168</v>
      </c>
      <c r="H56" s="99">
        <v>323</v>
      </c>
      <c r="K56" s="111"/>
      <c r="L56" s="99"/>
      <c r="M56" s="103"/>
      <c r="N56" s="99"/>
      <c r="O56" s="99"/>
      <c r="P56" s="99"/>
    </row>
    <row r="57" spans="1:16" ht="16.5" customHeight="1">
      <c r="A57" s="576"/>
      <c r="B57" s="480" t="s">
        <v>66</v>
      </c>
      <c r="C57" s="112">
        <v>794</v>
      </c>
      <c r="D57" s="112">
        <v>659</v>
      </c>
      <c r="E57" s="113">
        <f t="shared" si="1"/>
        <v>554</v>
      </c>
      <c r="F57" s="114">
        <v>53</v>
      </c>
      <c r="G57" s="112">
        <v>178</v>
      </c>
      <c r="H57" s="112">
        <v>323</v>
      </c>
      <c r="I57" s="115"/>
      <c r="J57" s="116"/>
      <c r="K57" s="115"/>
      <c r="L57" s="115"/>
      <c r="M57" s="115"/>
      <c r="N57" s="115"/>
      <c r="O57" s="115"/>
      <c r="P57" s="115"/>
    </row>
    <row r="58" spans="1:16" ht="16.5" customHeight="1">
      <c r="A58" s="1" t="s">
        <v>481</v>
      </c>
      <c r="B58" s="1"/>
      <c r="D58" s="1"/>
      <c r="E58" s="1"/>
      <c r="F58" s="1"/>
      <c r="G58" s="1"/>
      <c r="H58" s="1"/>
      <c r="K58" s="99"/>
      <c r="L58" s="99"/>
      <c r="M58" s="103"/>
      <c r="N58" s="99"/>
      <c r="O58" s="99"/>
      <c r="P58" s="99"/>
    </row>
    <row r="59" spans="1:16" ht="16.5" customHeight="1">
      <c r="A59" s="1" t="s">
        <v>482</v>
      </c>
      <c r="B59" s="1"/>
      <c r="C59" s="1"/>
      <c r="D59" s="1"/>
      <c r="E59" s="2"/>
      <c r="F59" s="1"/>
      <c r="G59" s="1"/>
      <c r="H59" s="1"/>
      <c r="K59" s="99"/>
      <c r="L59" s="99"/>
      <c r="M59" s="103"/>
      <c r="N59" s="99"/>
      <c r="O59" s="99"/>
      <c r="P59" s="99"/>
    </row>
    <row r="60" spans="1:16" ht="16.5" customHeight="1">
      <c r="K60" s="99"/>
      <c r="L60" s="99"/>
      <c r="M60" s="103"/>
      <c r="N60" s="99"/>
      <c r="O60" s="99"/>
      <c r="P60" s="99"/>
    </row>
    <row r="61" spans="1:16" ht="16.5" customHeight="1">
      <c r="K61" s="99"/>
      <c r="L61" s="99"/>
      <c r="M61" s="103"/>
      <c r="N61" s="99"/>
      <c r="O61" s="99"/>
      <c r="P61" s="99"/>
    </row>
    <row r="62" spans="1:16" ht="16.5" customHeight="1">
      <c r="K62" s="99"/>
      <c r="L62" s="99"/>
      <c r="M62" s="103"/>
      <c r="N62" s="99"/>
      <c r="O62" s="99"/>
      <c r="P62" s="99"/>
    </row>
    <row r="63" spans="1:16" ht="16.5" customHeight="1"/>
    <row r="64" spans="1:16" ht="16.5" customHeight="1"/>
    <row r="65" spans="1:16" s="117" customFormat="1" ht="15" customHeight="1">
      <c r="A65" s="7"/>
      <c r="B65" s="7"/>
      <c r="C65" s="7"/>
      <c r="D65" s="7"/>
      <c r="E65" s="8"/>
      <c r="F65" s="7"/>
      <c r="G65" s="7"/>
      <c r="H65" s="7"/>
      <c r="I65" s="7"/>
      <c r="J65" s="7"/>
      <c r="K65" s="7"/>
      <c r="L65" s="7"/>
      <c r="M65" s="7"/>
      <c r="N65" s="7"/>
      <c r="O65" s="7"/>
      <c r="P65" s="7"/>
    </row>
    <row r="66" spans="1:16" s="117" customFormat="1" ht="18" customHeight="1">
      <c r="A66" s="7"/>
      <c r="B66" s="7"/>
      <c r="C66" s="7"/>
      <c r="D66" s="7"/>
      <c r="E66" s="8"/>
      <c r="F66" s="7"/>
      <c r="G66" s="7"/>
      <c r="H66" s="7"/>
      <c r="I66" s="7"/>
      <c r="J66" s="7"/>
      <c r="K66" s="7"/>
      <c r="L66" s="7"/>
      <c r="M66" s="7"/>
      <c r="N66" s="7"/>
      <c r="O66" s="7"/>
      <c r="P66" s="7"/>
    </row>
    <row r="67" spans="1:16" ht="17.25" customHeight="1"/>
    <row r="68" spans="1:16" ht="15.75" customHeight="1"/>
    <row r="69" spans="1:16" ht="17.25" customHeight="1"/>
    <row r="70" spans="1:16" ht="17.25" customHeight="1"/>
    <row r="71" spans="1:16" ht="17.25" customHeight="1"/>
    <row r="72" spans="1:16" ht="17.25" customHeight="1"/>
    <row r="73" spans="1:16" ht="17.25" customHeight="1"/>
    <row r="74" spans="1:16" ht="17.25" customHeight="1"/>
    <row r="75" spans="1:16" ht="17.25" customHeight="1"/>
    <row r="76" spans="1:16" ht="17.25" customHeight="1"/>
    <row r="77" spans="1:16" ht="17.25" customHeight="1"/>
    <row r="78" spans="1:16" ht="17.25" customHeight="1"/>
    <row r="79" spans="1:16" ht="17.25" customHeight="1"/>
    <row r="80" spans="1:16"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sheetData>
  <phoneticPr fontId="2"/>
  <hyperlinks>
    <hyperlink ref="A1" location="'20教育目次'!A1" display="20　教育　目次へ＜＜" xr:uid="{A987B1E9-DA8D-4C30-8A28-37B3359AAC13}"/>
  </hyperlinks>
  <pageMargins left="0.59055118110236227" right="0.59055118110236227" top="0.59055118110236227" bottom="0.39370078740157483" header="0.51181102362204722" footer="0.51181102362204722"/>
  <pageSetup paperSize="9" scale="87" fitToWidth="2" orientation="portrait" blackAndWhite="1" r:id="rId1"/>
  <headerFooter alignWithMargins="0"/>
  <colBreaks count="1" manualBreakCount="1">
    <brk id="8" min="1" max="5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55"/>
  <sheetViews>
    <sheetView showGridLines="0" view="pageBreakPreview" zoomScaleNormal="100" zoomScaleSheetLayoutView="100" workbookViewId="0"/>
  </sheetViews>
  <sheetFormatPr defaultColWidth="9" defaultRowHeight="13.5"/>
  <cols>
    <col min="1" max="1" width="25.75" style="80" bestFit="1" customWidth="1"/>
    <col min="2" max="2" width="12.125" style="80" customWidth="1"/>
    <col min="3" max="5" width="11.5" style="80" customWidth="1"/>
    <col min="6" max="6" width="18.875" style="80" bestFit="1" customWidth="1"/>
    <col min="7" max="16384" width="9" style="80"/>
  </cols>
  <sheetData>
    <row r="1" spans="1:6">
      <c r="A1" s="6" t="s">
        <v>47</v>
      </c>
    </row>
    <row r="2" spans="1:6">
      <c r="A2" s="81" t="s">
        <v>486</v>
      </c>
    </row>
    <row r="3" spans="1:6" ht="17.25">
      <c r="A3" s="824" t="s">
        <v>340</v>
      </c>
      <c r="B3" s="824"/>
      <c r="C3" s="824"/>
      <c r="D3" s="824"/>
      <c r="E3" s="824"/>
      <c r="F3" s="824"/>
    </row>
    <row r="4" spans="1:6" ht="14.25">
      <c r="A4" s="83" t="s">
        <v>352</v>
      </c>
      <c r="F4" s="271" t="s">
        <v>353</v>
      </c>
    </row>
    <row r="5" spans="1:6" ht="6" customHeight="1" thickBot="1">
      <c r="A5" s="83"/>
      <c r="B5" s="85"/>
      <c r="C5" s="85"/>
      <c r="D5" s="85"/>
      <c r="E5" s="85"/>
      <c r="F5" s="85"/>
    </row>
    <row r="6" spans="1:6" s="451" customFormat="1" ht="15.75" customHeight="1" thickTop="1">
      <c r="A6" s="450"/>
      <c r="B6" s="828" t="s">
        <v>79</v>
      </c>
      <c r="C6" s="825" t="s">
        <v>80</v>
      </c>
      <c r="D6" s="825"/>
      <c r="E6" s="825"/>
      <c r="F6" s="826"/>
    </row>
    <row r="7" spans="1:6" s="451" customFormat="1" ht="15.75" customHeight="1">
      <c r="A7" s="452"/>
      <c r="B7" s="827"/>
      <c r="C7" s="453" t="s">
        <v>118</v>
      </c>
      <c r="D7" s="453" t="s">
        <v>65</v>
      </c>
      <c r="E7" s="453" t="s">
        <v>66</v>
      </c>
      <c r="F7" s="146" t="s">
        <v>354</v>
      </c>
    </row>
    <row r="8" spans="1:6" s="451" customFormat="1" ht="15.75" customHeight="1">
      <c r="A8" s="842" t="s">
        <v>545</v>
      </c>
      <c r="B8" s="454">
        <v>4</v>
      </c>
      <c r="C8" s="455">
        <v>1630</v>
      </c>
      <c r="D8" s="455">
        <v>959</v>
      </c>
      <c r="E8" s="455">
        <v>671</v>
      </c>
      <c r="F8" s="456">
        <v>99.999999999999986</v>
      </c>
    </row>
    <row r="9" spans="1:6" s="451" customFormat="1" ht="15.75" customHeight="1">
      <c r="A9" s="843" t="s">
        <v>546</v>
      </c>
      <c r="B9" s="454">
        <v>8</v>
      </c>
      <c r="C9" s="455">
        <v>1655</v>
      </c>
      <c r="D9" s="455">
        <v>957</v>
      </c>
      <c r="E9" s="455">
        <v>698</v>
      </c>
      <c r="F9" s="456">
        <v>100.00000000000001</v>
      </c>
    </row>
    <row r="10" spans="1:6" s="460" customFormat="1" ht="15.75" customHeight="1">
      <c r="A10" s="844" t="s">
        <v>547</v>
      </c>
      <c r="B10" s="457">
        <f>SUM(B12:B31)</f>
        <v>3</v>
      </c>
      <c r="C10" s="458">
        <f>SUM(C12:C31)</f>
        <v>1465</v>
      </c>
      <c r="D10" s="458">
        <f>SUM(D12:D31)</f>
        <v>905</v>
      </c>
      <c r="E10" s="458">
        <f>SUM(E12:E31)</f>
        <v>560</v>
      </c>
      <c r="F10" s="459">
        <f>SUM(F12:F31)</f>
        <v>99.999999999999986</v>
      </c>
    </row>
    <row r="11" spans="1:6" s="451" customFormat="1" ht="15.75" customHeight="1">
      <c r="A11" s="461"/>
      <c r="B11" s="454"/>
      <c r="C11" s="455"/>
      <c r="D11" s="455"/>
      <c r="E11" s="455"/>
      <c r="F11" s="462"/>
    </row>
    <row r="12" spans="1:6" s="451" customFormat="1" ht="15.75" customHeight="1">
      <c r="A12" s="463" t="s">
        <v>355</v>
      </c>
      <c r="B12" s="856">
        <v>0</v>
      </c>
      <c r="C12" s="464">
        <f>SUM(D12:E12)</f>
        <v>9</v>
      </c>
      <c r="D12" s="455">
        <v>8</v>
      </c>
      <c r="E12" s="455">
        <v>1</v>
      </c>
      <c r="F12" s="465">
        <f>+C12/C$10*100</f>
        <v>0.61433447098976102</v>
      </c>
    </row>
    <row r="13" spans="1:6" s="451" customFormat="1" ht="15.75" customHeight="1">
      <c r="A13" s="463" t="s">
        <v>356</v>
      </c>
      <c r="B13" s="856"/>
      <c r="C13" s="464">
        <f t="shared" ref="C13:C31" si="0">SUM(D13:E13)</f>
        <v>8</v>
      </c>
      <c r="D13" s="455">
        <v>8</v>
      </c>
      <c r="E13" s="438">
        <v>0</v>
      </c>
      <c r="F13" s="465">
        <f>+C13/C$10*100</f>
        <v>0.5460750853242321</v>
      </c>
    </row>
    <row r="14" spans="1:6" s="451" customFormat="1" ht="15.75" customHeight="1">
      <c r="A14" s="463" t="s">
        <v>357</v>
      </c>
      <c r="B14" s="454"/>
      <c r="C14" s="464">
        <f t="shared" si="0"/>
        <v>0</v>
      </c>
      <c r="D14" s="438">
        <v>0</v>
      </c>
      <c r="E14" s="438">
        <v>0</v>
      </c>
      <c r="F14" s="465">
        <f t="shared" ref="F14:F30" si="1">+C14/C$10*100</f>
        <v>0</v>
      </c>
    </row>
    <row r="15" spans="1:6" s="451" customFormat="1" ht="15.75" customHeight="1">
      <c r="A15" s="463" t="s">
        <v>358</v>
      </c>
      <c r="B15" s="454">
        <v>2</v>
      </c>
      <c r="C15" s="464">
        <f t="shared" si="0"/>
        <v>145</v>
      </c>
      <c r="D15" s="455">
        <v>129</v>
      </c>
      <c r="E15" s="455">
        <v>16</v>
      </c>
      <c r="F15" s="465">
        <f>+C15/C$10*100</f>
        <v>9.8976109215017072</v>
      </c>
    </row>
    <row r="16" spans="1:6" s="451" customFormat="1" ht="15.75" customHeight="1">
      <c r="A16" s="463" t="s">
        <v>359</v>
      </c>
      <c r="B16" s="454"/>
      <c r="C16" s="464">
        <f t="shared" si="0"/>
        <v>597</v>
      </c>
      <c r="D16" s="455">
        <v>395</v>
      </c>
      <c r="E16" s="455">
        <v>202</v>
      </c>
      <c r="F16" s="465">
        <f t="shared" si="1"/>
        <v>40.750853242320815</v>
      </c>
    </row>
    <row r="17" spans="1:6" s="451" customFormat="1" ht="15.75" customHeight="1">
      <c r="A17" s="463" t="s">
        <v>360</v>
      </c>
      <c r="B17" s="454"/>
      <c r="C17" s="464">
        <f t="shared" si="0"/>
        <v>51</v>
      </c>
      <c r="D17" s="455">
        <v>46</v>
      </c>
      <c r="E17" s="455">
        <v>5</v>
      </c>
      <c r="F17" s="465">
        <f t="shared" si="1"/>
        <v>3.4812286689419798</v>
      </c>
    </row>
    <row r="18" spans="1:6" s="451" customFormat="1" ht="15.75" customHeight="1">
      <c r="A18" s="463" t="s">
        <v>361</v>
      </c>
      <c r="B18" s="454"/>
      <c r="C18" s="464">
        <f t="shared" si="0"/>
        <v>17</v>
      </c>
      <c r="D18" s="455">
        <v>8</v>
      </c>
      <c r="E18" s="455">
        <v>9</v>
      </c>
      <c r="F18" s="465">
        <f t="shared" si="1"/>
        <v>1.1604095563139931</v>
      </c>
    </row>
    <row r="19" spans="1:6" s="451" customFormat="1" ht="15.75" customHeight="1">
      <c r="A19" s="463" t="s">
        <v>362</v>
      </c>
      <c r="B19" s="454"/>
      <c r="C19" s="464">
        <f t="shared" si="0"/>
        <v>70</v>
      </c>
      <c r="D19" s="455">
        <v>46</v>
      </c>
      <c r="E19" s="455">
        <v>24</v>
      </c>
      <c r="F19" s="465">
        <f t="shared" si="1"/>
        <v>4.7781569965870307</v>
      </c>
    </row>
    <row r="20" spans="1:6" s="451" customFormat="1" ht="15.75" customHeight="1">
      <c r="A20" s="463" t="s">
        <v>363</v>
      </c>
      <c r="B20" s="454"/>
      <c r="C20" s="464">
        <f t="shared" si="0"/>
        <v>165</v>
      </c>
      <c r="D20" s="455">
        <v>66</v>
      </c>
      <c r="E20" s="455">
        <v>99</v>
      </c>
      <c r="F20" s="465">
        <f t="shared" si="1"/>
        <v>11.262798634812286</v>
      </c>
    </row>
    <row r="21" spans="1:6" s="451" customFormat="1" ht="15.75" customHeight="1">
      <c r="A21" s="463" t="s">
        <v>364</v>
      </c>
      <c r="B21" s="454"/>
      <c r="C21" s="464">
        <f t="shared" si="0"/>
        <v>11</v>
      </c>
      <c r="D21" s="455">
        <v>0</v>
      </c>
      <c r="E21" s="455">
        <v>11</v>
      </c>
      <c r="F21" s="465">
        <f t="shared" si="1"/>
        <v>0.75085324232081907</v>
      </c>
    </row>
    <row r="22" spans="1:6" s="451" customFormat="1" ht="15.75" customHeight="1">
      <c r="A22" s="463" t="s">
        <v>365</v>
      </c>
      <c r="B22" s="454">
        <v>1</v>
      </c>
      <c r="C22" s="464">
        <f t="shared" si="0"/>
        <v>4</v>
      </c>
      <c r="D22" s="438">
        <v>2</v>
      </c>
      <c r="E22" s="438">
        <v>2</v>
      </c>
      <c r="F22" s="465">
        <f t="shared" si="1"/>
        <v>0.27303754266211605</v>
      </c>
    </row>
    <row r="23" spans="1:6" s="451" customFormat="1" ht="15.75" customHeight="1">
      <c r="A23" s="466" t="s">
        <v>366</v>
      </c>
      <c r="B23" s="454"/>
      <c r="C23" s="464">
        <f t="shared" si="0"/>
        <v>19</v>
      </c>
      <c r="D23" s="438">
        <v>8</v>
      </c>
      <c r="E23" s="438">
        <v>11</v>
      </c>
      <c r="F23" s="465">
        <f t="shared" si="1"/>
        <v>1.2969283276450512</v>
      </c>
    </row>
    <row r="24" spans="1:6" s="451" customFormat="1" ht="15.75" customHeight="1">
      <c r="A24" s="463" t="s">
        <v>367</v>
      </c>
      <c r="B24" s="454"/>
      <c r="C24" s="464">
        <f t="shared" si="0"/>
        <v>53</v>
      </c>
      <c r="D24" s="455">
        <v>24</v>
      </c>
      <c r="E24" s="455">
        <v>29</v>
      </c>
      <c r="F24" s="465">
        <f t="shared" si="1"/>
        <v>3.6177474402730376</v>
      </c>
    </row>
    <row r="25" spans="1:6" s="451" customFormat="1" ht="15.75" customHeight="1">
      <c r="A25" s="463" t="s">
        <v>368</v>
      </c>
      <c r="B25" s="454"/>
      <c r="C25" s="464">
        <f t="shared" si="0"/>
        <v>37</v>
      </c>
      <c r="D25" s="455">
        <v>11</v>
      </c>
      <c r="E25" s="455">
        <v>26</v>
      </c>
      <c r="F25" s="465">
        <f t="shared" si="1"/>
        <v>2.5255972696245732</v>
      </c>
    </row>
    <row r="26" spans="1:6" s="451" customFormat="1" ht="15.75" customHeight="1">
      <c r="A26" s="463" t="s">
        <v>369</v>
      </c>
      <c r="B26" s="454"/>
      <c r="C26" s="467">
        <f>SUM(D26:E26)</f>
        <v>2</v>
      </c>
      <c r="D26" s="438">
        <v>0</v>
      </c>
      <c r="E26" s="438">
        <v>2</v>
      </c>
      <c r="F26" s="465">
        <f t="shared" si="1"/>
        <v>0.13651877133105803</v>
      </c>
    </row>
    <row r="27" spans="1:6" s="451" customFormat="1" ht="15.75" customHeight="1">
      <c r="A27" s="463" t="s">
        <v>370</v>
      </c>
      <c r="B27" s="454"/>
      <c r="C27" s="464">
        <f t="shared" si="0"/>
        <v>82</v>
      </c>
      <c r="D27" s="455">
        <v>18</v>
      </c>
      <c r="E27" s="455">
        <v>64</v>
      </c>
      <c r="F27" s="465">
        <f t="shared" si="1"/>
        <v>5.5972696245733786</v>
      </c>
    </row>
    <row r="28" spans="1:6" s="451" customFormat="1" ht="15.75" customHeight="1">
      <c r="A28" s="463" t="s">
        <v>371</v>
      </c>
      <c r="B28" s="454"/>
      <c r="C28" s="464">
        <f t="shared" si="0"/>
        <v>22</v>
      </c>
      <c r="D28" s="455">
        <v>6</v>
      </c>
      <c r="E28" s="455">
        <v>16</v>
      </c>
      <c r="F28" s="465">
        <f t="shared" si="1"/>
        <v>1.5017064846416381</v>
      </c>
    </row>
    <row r="29" spans="1:6" s="451" customFormat="1" ht="15.75" customHeight="1">
      <c r="A29" s="468" t="s">
        <v>372</v>
      </c>
      <c r="B29" s="454"/>
      <c r="C29" s="464">
        <f t="shared" si="0"/>
        <v>61</v>
      </c>
      <c r="D29" s="455">
        <v>45</v>
      </c>
      <c r="E29" s="455">
        <v>16</v>
      </c>
      <c r="F29" s="465">
        <f t="shared" si="1"/>
        <v>4.1638225255972694</v>
      </c>
    </row>
    <row r="30" spans="1:6" s="451" customFormat="1" ht="15.75" customHeight="1">
      <c r="A30" s="466" t="s">
        <v>373</v>
      </c>
      <c r="B30" s="454"/>
      <c r="C30" s="464">
        <f t="shared" si="0"/>
        <v>106</v>
      </c>
      <c r="D30" s="455">
        <v>81</v>
      </c>
      <c r="E30" s="455">
        <v>25</v>
      </c>
      <c r="F30" s="465">
        <f t="shared" si="1"/>
        <v>7.2354948805460753</v>
      </c>
    </row>
    <row r="31" spans="1:6" s="451" customFormat="1" ht="15.75" customHeight="1">
      <c r="A31" s="469" t="s">
        <v>185</v>
      </c>
      <c r="B31" s="470"/>
      <c r="C31" s="471">
        <f t="shared" si="0"/>
        <v>6</v>
      </c>
      <c r="D31" s="472">
        <v>4</v>
      </c>
      <c r="E31" s="472">
        <v>2</v>
      </c>
      <c r="F31" s="473">
        <f>+C31/C$10*100</f>
        <v>0.40955631399317405</v>
      </c>
    </row>
    <row r="32" spans="1:6" s="451" customFormat="1" ht="15.75" customHeight="1">
      <c r="A32" s="93" t="s">
        <v>550</v>
      </c>
    </row>
    <row r="35" spans="1:6" ht="14.25">
      <c r="A35" s="83" t="s">
        <v>374</v>
      </c>
      <c r="F35" s="271" t="s">
        <v>353</v>
      </c>
    </row>
    <row r="36" spans="1:6" ht="6" customHeight="1" thickBot="1">
      <c r="A36" s="83"/>
      <c r="C36" s="85"/>
      <c r="D36" s="85"/>
      <c r="E36" s="85"/>
      <c r="F36" s="85"/>
    </row>
    <row r="37" spans="1:6" s="451" customFormat="1" ht="16.5" customHeight="1" thickTop="1">
      <c r="A37" s="832"/>
      <c r="B37" s="833"/>
      <c r="C37" s="825" t="s">
        <v>80</v>
      </c>
      <c r="D37" s="825"/>
      <c r="E37" s="825"/>
      <c r="F37" s="826"/>
    </row>
    <row r="38" spans="1:6" s="451" customFormat="1" ht="16.5" customHeight="1">
      <c r="A38" s="834"/>
      <c r="B38" s="835"/>
      <c r="C38" s="453" t="s">
        <v>118</v>
      </c>
      <c r="D38" s="453" t="s">
        <v>65</v>
      </c>
      <c r="E38" s="453" t="s">
        <v>66</v>
      </c>
      <c r="F38" s="146" t="s">
        <v>354</v>
      </c>
    </row>
    <row r="39" spans="1:6" s="451" customFormat="1" ht="16.5" customHeight="1">
      <c r="A39" s="839" t="s">
        <v>545</v>
      </c>
      <c r="B39" s="829"/>
      <c r="C39" s="454">
        <v>1630</v>
      </c>
      <c r="D39" s="455">
        <v>959</v>
      </c>
      <c r="E39" s="455">
        <v>671</v>
      </c>
      <c r="F39" s="456">
        <v>99.999999999999986</v>
      </c>
    </row>
    <row r="40" spans="1:6" s="451" customFormat="1" ht="16.5" customHeight="1">
      <c r="A40" s="840" t="s">
        <v>548</v>
      </c>
      <c r="B40" s="830"/>
      <c r="C40" s="454">
        <v>1655</v>
      </c>
      <c r="D40" s="455">
        <v>957</v>
      </c>
      <c r="E40" s="455">
        <v>698</v>
      </c>
      <c r="F40" s="456">
        <v>100</v>
      </c>
    </row>
    <row r="41" spans="1:6" s="451" customFormat="1" ht="16.5" customHeight="1">
      <c r="A41" s="841" t="s">
        <v>549</v>
      </c>
      <c r="B41" s="831"/>
      <c r="C41" s="457">
        <f>SUM(C43:C54)</f>
        <v>1465</v>
      </c>
      <c r="D41" s="458">
        <f>SUM(D43:D54)</f>
        <v>905</v>
      </c>
      <c r="E41" s="458">
        <f>SUM(E43:E54)</f>
        <v>560</v>
      </c>
      <c r="F41" s="459">
        <f>SUM(F43:F54)</f>
        <v>100.00000000000001</v>
      </c>
    </row>
    <row r="42" spans="1:6" s="451" customFormat="1" ht="16.5" customHeight="1">
      <c r="A42" s="857"/>
      <c r="B42" s="858"/>
      <c r="C42" s="454"/>
      <c r="D42" s="455"/>
      <c r="E42" s="455"/>
      <c r="F42" s="462"/>
    </row>
    <row r="43" spans="1:6" s="451" customFormat="1" ht="16.5" customHeight="1">
      <c r="A43" s="837" t="s">
        <v>375</v>
      </c>
      <c r="B43" s="836"/>
      <c r="C43" s="474">
        <f>SUM(D43:E43)</f>
        <v>174</v>
      </c>
      <c r="D43" s="475">
        <v>139</v>
      </c>
      <c r="E43" s="475">
        <v>35</v>
      </c>
      <c r="F43" s="476">
        <f>+C43/C$41*100</f>
        <v>11.877133105802047</v>
      </c>
    </row>
    <row r="44" spans="1:6" s="451" customFormat="1" ht="16.5" customHeight="1">
      <c r="A44" s="837" t="s">
        <v>376</v>
      </c>
      <c r="B44" s="836"/>
      <c r="C44" s="474">
        <f t="shared" ref="C44:C54" si="2">SUM(D44:E44)</f>
        <v>132</v>
      </c>
      <c r="D44" s="475">
        <v>20</v>
      </c>
      <c r="E44" s="475">
        <v>112</v>
      </c>
      <c r="F44" s="476">
        <f t="shared" ref="F44:F54" si="3">+C44/C$41*100</f>
        <v>9.0102389078498302</v>
      </c>
    </row>
    <row r="45" spans="1:6" s="451" customFormat="1" ht="16.5" customHeight="1">
      <c r="A45" s="837" t="s">
        <v>377</v>
      </c>
      <c r="B45" s="836"/>
      <c r="C45" s="474">
        <f t="shared" si="2"/>
        <v>103</v>
      </c>
      <c r="D45" s="475">
        <v>36</v>
      </c>
      <c r="E45" s="475">
        <v>67</v>
      </c>
      <c r="F45" s="476">
        <f t="shared" si="3"/>
        <v>7.0307167235494878</v>
      </c>
    </row>
    <row r="46" spans="1:6" s="451" customFormat="1" ht="16.5" customHeight="1">
      <c r="A46" s="837" t="s">
        <v>378</v>
      </c>
      <c r="B46" s="836"/>
      <c r="C46" s="474">
        <f t="shared" si="2"/>
        <v>166</v>
      </c>
      <c r="D46" s="475">
        <v>59</v>
      </c>
      <c r="E46" s="475">
        <v>107</v>
      </c>
      <c r="F46" s="476">
        <f t="shared" si="3"/>
        <v>11.331058020477816</v>
      </c>
    </row>
    <row r="47" spans="1:6" s="451" customFormat="1" ht="16.5" customHeight="1">
      <c r="A47" s="837" t="s">
        <v>379</v>
      </c>
      <c r="B47" s="836"/>
      <c r="C47" s="474">
        <f t="shared" si="2"/>
        <v>107</v>
      </c>
      <c r="D47" s="475">
        <v>86</v>
      </c>
      <c r="E47" s="475">
        <v>21</v>
      </c>
      <c r="F47" s="476">
        <f t="shared" si="3"/>
        <v>7.3037542662116035</v>
      </c>
    </row>
    <row r="48" spans="1:6" s="451" customFormat="1" ht="16.5" customHeight="1">
      <c r="A48" s="837" t="s">
        <v>380</v>
      </c>
      <c r="B48" s="836"/>
      <c r="C48" s="474">
        <f t="shared" si="2"/>
        <v>11</v>
      </c>
      <c r="D48" s="475">
        <v>10</v>
      </c>
      <c r="E48" s="475">
        <v>1</v>
      </c>
      <c r="F48" s="476">
        <f>+C48/C$41*100</f>
        <v>0.75085324232081907</v>
      </c>
    </row>
    <row r="49" spans="1:6" s="451" customFormat="1" ht="16.5" customHeight="1">
      <c r="A49" s="837" t="s">
        <v>381</v>
      </c>
      <c r="B49" s="836"/>
      <c r="C49" s="474">
        <f t="shared" si="2"/>
        <v>8</v>
      </c>
      <c r="D49" s="475">
        <v>8</v>
      </c>
      <c r="E49" s="438">
        <v>0</v>
      </c>
      <c r="F49" s="476">
        <f t="shared" si="3"/>
        <v>0.5460750853242321</v>
      </c>
    </row>
    <row r="50" spans="1:6" s="451" customFormat="1" ht="16.5" customHeight="1">
      <c r="A50" s="837" t="s">
        <v>382</v>
      </c>
      <c r="B50" s="836"/>
      <c r="C50" s="474">
        <f t="shared" si="2"/>
        <v>599</v>
      </c>
      <c r="D50" s="475">
        <v>401</v>
      </c>
      <c r="E50" s="475">
        <v>198</v>
      </c>
      <c r="F50" s="476">
        <f t="shared" si="3"/>
        <v>40.887372013651877</v>
      </c>
    </row>
    <row r="51" spans="1:6" s="451" customFormat="1" ht="16.5" customHeight="1">
      <c r="A51" s="837" t="s">
        <v>383</v>
      </c>
      <c r="B51" s="836"/>
      <c r="C51" s="474">
        <f t="shared" si="2"/>
        <v>45</v>
      </c>
      <c r="D51" s="475">
        <v>40</v>
      </c>
      <c r="E51" s="475">
        <v>5</v>
      </c>
      <c r="F51" s="476">
        <f t="shared" si="3"/>
        <v>3.0716723549488054</v>
      </c>
    </row>
    <row r="52" spans="1:6" s="451" customFormat="1" ht="16.5" customHeight="1">
      <c r="A52" s="837" t="s">
        <v>384</v>
      </c>
      <c r="B52" s="836"/>
      <c r="C52" s="474">
        <f t="shared" si="2"/>
        <v>81</v>
      </c>
      <c r="D52" s="475">
        <v>78</v>
      </c>
      <c r="E52" s="438">
        <v>3</v>
      </c>
      <c r="F52" s="476">
        <f t="shared" si="3"/>
        <v>5.5290102389078495</v>
      </c>
    </row>
    <row r="53" spans="1:6" s="451" customFormat="1" ht="16.5" customHeight="1">
      <c r="A53" s="837" t="s">
        <v>385</v>
      </c>
      <c r="B53" s="836"/>
      <c r="C53" s="474">
        <f t="shared" si="2"/>
        <v>31</v>
      </c>
      <c r="D53" s="475">
        <v>25</v>
      </c>
      <c r="E53" s="475">
        <v>6</v>
      </c>
      <c r="F53" s="476">
        <f t="shared" si="3"/>
        <v>2.1160409556313993</v>
      </c>
    </row>
    <row r="54" spans="1:6" s="451" customFormat="1" ht="16.5" customHeight="1">
      <c r="A54" s="838" t="s">
        <v>185</v>
      </c>
      <c r="B54" s="835"/>
      <c r="C54" s="477">
        <f t="shared" si="2"/>
        <v>8</v>
      </c>
      <c r="D54" s="478">
        <v>3</v>
      </c>
      <c r="E54" s="478">
        <v>5</v>
      </c>
      <c r="F54" s="479">
        <f t="shared" si="3"/>
        <v>0.5460750853242321</v>
      </c>
    </row>
    <row r="55" spans="1:6" s="451" customFormat="1" ht="16.5" customHeight="1">
      <c r="A55" s="93" t="s">
        <v>480</v>
      </c>
    </row>
  </sheetData>
  <mergeCells count="2">
    <mergeCell ref="B12:B13"/>
    <mergeCell ref="A42:B42"/>
  </mergeCells>
  <phoneticPr fontId="2"/>
  <hyperlinks>
    <hyperlink ref="A1" location="'20教育目次'!A1" display="20　教育　目次へ＜＜" xr:uid="{00000000-0004-0000-1200-000000000000}"/>
  </hyperlinks>
  <pageMargins left="0.59055118110236227" right="0.59055118110236227" top="0.59055118110236227" bottom="0.39370078740157483" header="0.51181102362204722" footer="0.51181102362204722"/>
  <pageSetup paperSize="9" orientation="portrait" blackAndWhite="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3B589-0B8F-46F4-B048-4F3C58EA47CA}">
  <dimension ref="A1:K26"/>
  <sheetViews>
    <sheetView showGridLines="0" view="pageBreakPreview" zoomScaleNormal="100" zoomScaleSheetLayoutView="100" workbookViewId="0"/>
  </sheetViews>
  <sheetFormatPr defaultColWidth="9" defaultRowHeight="13.5"/>
  <cols>
    <col min="1" max="1" width="8" style="7" customWidth="1"/>
    <col min="2" max="3" width="8.25" style="7" bestFit="1" customWidth="1"/>
    <col min="4" max="5" width="9" style="7" bestFit="1" customWidth="1"/>
    <col min="6" max="7" width="7.5" style="7" bestFit="1" customWidth="1"/>
    <col min="8" max="9" width="9" style="7" bestFit="1" customWidth="1"/>
    <col min="10" max="11" width="8.25" style="7" bestFit="1" customWidth="1"/>
    <col min="12" max="16384" width="9" style="7"/>
  </cols>
  <sheetData>
    <row r="1" spans="1:11">
      <c r="A1" s="6" t="s">
        <v>47</v>
      </c>
    </row>
    <row r="2" spans="1:11">
      <c r="A2" s="8" t="s">
        <v>48</v>
      </c>
    </row>
    <row r="3" spans="1:11" ht="17.25">
      <c r="A3" s="524" t="s">
        <v>386</v>
      </c>
      <c r="B3" s="524"/>
      <c r="C3" s="524"/>
      <c r="D3" s="524"/>
      <c r="E3" s="524"/>
      <c r="F3" s="524"/>
      <c r="G3" s="524"/>
      <c r="H3" s="524"/>
      <c r="I3" s="524"/>
      <c r="J3" s="524"/>
      <c r="K3" s="524"/>
    </row>
    <row r="4" spans="1:11" ht="13.5" customHeight="1">
      <c r="A4" s="561" t="s">
        <v>467</v>
      </c>
      <c r="B4" s="561"/>
      <c r="C4" s="561"/>
      <c r="D4" s="561"/>
      <c r="E4" s="561"/>
      <c r="F4" s="561"/>
      <c r="G4" s="561"/>
      <c r="H4" s="561"/>
      <c r="I4" s="561"/>
      <c r="J4" s="561"/>
      <c r="K4" s="561"/>
    </row>
    <row r="5" spans="1:11" ht="14.25">
      <c r="A5" s="9" t="s">
        <v>387</v>
      </c>
      <c r="E5" s="616"/>
      <c r="F5" s="616"/>
      <c r="G5" s="616"/>
      <c r="K5" s="19" t="s">
        <v>388</v>
      </c>
    </row>
    <row r="6" spans="1:11" ht="6" customHeight="1" thickBot="1">
      <c r="A6" s="12"/>
      <c r="B6" s="13"/>
      <c r="C6" s="65"/>
      <c r="D6" s="65"/>
      <c r="E6" s="65"/>
      <c r="F6" s="65"/>
      <c r="G6" s="65"/>
      <c r="H6" s="65"/>
      <c r="I6" s="13"/>
      <c r="J6" s="66"/>
    </row>
    <row r="7" spans="1:11" s="14" customFormat="1" ht="16.5" customHeight="1" thickTop="1">
      <c r="A7" s="67"/>
      <c r="B7" s="540" t="s">
        <v>389</v>
      </c>
      <c r="C7" s="623"/>
      <c r="D7" s="623"/>
      <c r="E7" s="623"/>
      <c r="F7" s="623"/>
      <c r="G7" s="623"/>
      <c r="H7" s="623"/>
      <c r="I7" s="623"/>
      <c r="J7" s="624"/>
      <c r="K7" s="625" t="s">
        <v>472</v>
      </c>
    </row>
    <row r="8" spans="1:11" s="14" customFormat="1" ht="16.5" customHeight="1">
      <c r="A8" s="68"/>
      <c r="B8" s="617"/>
      <c r="C8" s="618" t="s">
        <v>390</v>
      </c>
      <c r="D8" s="619"/>
      <c r="E8" s="619"/>
      <c r="F8" s="620"/>
      <c r="G8" s="541" t="s">
        <v>471</v>
      </c>
      <c r="H8" s="618" t="s">
        <v>391</v>
      </c>
      <c r="I8" s="619"/>
      <c r="J8" s="620"/>
      <c r="K8" s="621"/>
    </row>
    <row r="9" spans="1:11" s="14" customFormat="1" ht="31.5" customHeight="1">
      <c r="A9" s="69"/>
      <c r="B9" s="546" t="s">
        <v>473</v>
      </c>
      <c r="C9" s="29" t="s">
        <v>118</v>
      </c>
      <c r="D9" s="29" t="s">
        <v>392</v>
      </c>
      <c r="E9" s="70" t="s">
        <v>393</v>
      </c>
      <c r="F9" s="29" t="s">
        <v>394</v>
      </c>
      <c r="G9" s="546"/>
      <c r="H9" s="29" t="s">
        <v>395</v>
      </c>
      <c r="I9" s="29" t="s">
        <v>396</v>
      </c>
      <c r="J9" s="29" t="s">
        <v>397</v>
      </c>
      <c r="K9" s="622"/>
    </row>
    <row r="10" spans="1:11" s="14" customFormat="1" ht="23.25" customHeight="1">
      <c r="A10" s="71" t="s">
        <v>111</v>
      </c>
      <c r="B10" s="72">
        <f>SUM(B12:B20)</f>
        <v>1941202</v>
      </c>
      <c r="C10" s="73">
        <f t="shared" ref="C10:J10" si="0">SUM(C12:C20)</f>
        <v>1941202</v>
      </c>
      <c r="D10" s="73">
        <f t="shared" si="0"/>
        <v>1489296</v>
      </c>
      <c r="E10" s="73">
        <f t="shared" si="0"/>
        <v>432142</v>
      </c>
      <c r="F10" s="73">
        <f t="shared" si="0"/>
        <v>19764</v>
      </c>
      <c r="G10" s="73">
        <f t="shared" si="0"/>
        <v>170</v>
      </c>
      <c r="H10" s="73">
        <f t="shared" si="0"/>
        <v>28864</v>
      </c>
      <c r="I10" s="73">
        <f t="shared" si="0"/>
        <v>1819313</v>
      </c>
      <c r="J10" s="73">
        <f t="shared" si="0"/>
        <v>93025</v>
      </c>
      <c r="K10" s="73">
        <f>SUM(K12:K20)</f>
        <v>7329716</v>
      </c>
    </row>
    <row r="11" spans="1:11" s="14" customFormat="1" ht="23.25" customHeight="1">
      <c r="A11" s="74"/>
      <c r="B11" s="75"/>
      <c r="C11" s="76"/>
      <c r="D11" s="76"/>
      <c r="E11" s="76"/>
      <c r="F11" s="76"/>
      <c r="G11" s="76"/>
      <c r="H11" s="76"/>
      <c r="I11" s="76"/>
      <c r="J11" s="76"/>
      <c r="K11" s="76"/>
    </row>
    <row r="12" spans="1:11" s="14" customFormat="1" ht="23.25" customHeight="1">
      <c r="A12" s="74" t="s">
        <v>78</v>
      </c>
      <c r="B12" s="75">
        <v>882833</v>
      </c>
      <c r="C12" s="76">
        <v>882833</v>
      </c>
      <c r="D12" s="76">
        <v>677429</v>
      </c>
      <c r="E12" s="76">
        <v>205404</v>
      </c>
      <c r="F12" s="76">
        <v>0</v>
      </c>
      <c r="G12" s="76">
        <v>0</v>
      </c>
      <c r="H12" s="76">
        <v>14113</v>
      </c>
      <c r="I12" s="76">
        <v>838672</v>
      </c>
      <c r="J12" s="76">
        <v>30048</v>
      </c>
      <c r="K12" s="76">
        <v>3312918</v>
      </c>
    </row>
    <row r="13" spans="1:11" s="14" customFormat="1" ht="23.25" customHeight="1">
      <c r="A13" s="74" t="s">
        <v>79</v>
      </c>
      <c r="B13" s="75">
        <v>513339</v>
      </c>
      <c r="C13" s="76">
        <v>513339</v>
      </c>
      <c r="D13" s="76">
        <v>381513</v>
      </c>
      <c r="E13" s="76">
        <v>129236</v>
      </c>
      <c r="F13" s="76">
        <v>2590</v>
      </c>
      <c r="G13" s="76">
        <v>0</v>
      </c>
      <c r="H13" s="76">
        <v>995</v>
      </c>
      <c r="I13" s="76">
        <v>490064</v>
      </c>
      <c r="J13" s="76">
        <v>22280</v>
      </c>
      <c r="K13" s="76">
        <v>1924572</v>
      </c>
    </row>
    <row r="14" spans="1:11" s="14" customFormat="1" ht="23.25" customHeight="1">
      <c r="A14" s="74" t="s">
        <v>80</v>
      </c>
      <c r="B14" s="75">
        <v>402134</v>
      </c>
      <c r="C14" s="76">
        <v>402134</v>
      </c>
      <c r="D14" s="76">
        <v>314800</v>
      </c>
      <c r="E14" s="76">
        <v>82716</v>
      </c>
      <c r="F14" s="76">
        <v>4618</v>
      </c>
      <c r="G14" s="76">
        <v>0</v>
      </c>
      <c r="H14" s="76">
        <v>1894</v>
      </c>
      <c r="I14" s="76">
        <v>373345</v>
      </c>
      <c r="J14" s="76">
        <v>26895</v>
      </c>
      <c r="K14" s="76">
        <v>1623057</v>
      </c>
    </row>
    <row r="15" spans="1:11" s="14" customFormat="1" ht="23.25" customHeight="1">
      <c r="A15" s="74" t="s">
        <v>398</v>
      </c>
      <c r="B15" s="75">
        <v>7489</v>
      </c>
      <c r="C15" s="76">
        <v>7489</v>
      </c>
      <c r="D15" s="76">
        <v>4785</v>
      </c>
      <c r="E15" s="76">
        <v>609</v>
      </c>
      <c r="F15" s="76">
        <v>2095</v>
      </c>
      <c r="G15" s="76">
        <v>0</v>
      </c>
      <c r="H15" s="76">
        <v>0</v>
      </c>
      <c r="I15" s="76">
        <v>7347</v>
      </c>
      <c r="J15" s="76">
        <v>142</v>
      </c>
      <c r="K15" s="76">
        <v>31764</v>
      </c>
    </row>
    <row r="16" spans="1:11" s="14" customFormat="1" ht="23.25" customHeight="1">
      <c r="A16" s="74" t="s">
        <v>399</v>
      </c>
      <c r="B16" s="75">
        <v>5567</v>
      </c>
      <c r="C16" s="76">
        <v>5567</v>
      </c>
      <c r="D16" s="76">
        <v>4232</v>
      </c>
      <c r="E16" s="76">
        <v>693</v>
      </c>
      <c r="F16" s="76">
        <v>642</v>
      </c>
      <c r="G16" s="76">
        <v>0</v>
      </c>
      <c r="H16" s="76">
        <v>0</v>
      </c>
      <c r="I16" s="76">
        <v>5105</v>
      </c>
      <c r="J16" s="76">
        <v>462</v>
      </c>
      <c r="K16" s="76">
        <v>20674</v>
      </c>
    </row>
    <row r="17" spans="1:11" s="14" customFormat="1" ht="23.25" customHeight="1">
      <c r="A17" s="74" t="s">
        <v>135</v>
      </c>
      <c r="B17" s="75">
        <v>77290</v>
      </c>
      <c r="C17" s="76">
        <v>77290</v>
      </c>
      <c r="D17" s="76">
        <v>58923</v>
      </c>
      <c r="E17" s="76">
        <v>9848</v>
      </c>
      <c r="F17" s="76">
        <v>8519</v>
      </c>
      <c r="G17" s="76">
        <v>170</v>
      </c>
      <c r="H17" s="76">
        <v>3082</v>
      </c>
      <c r="I17" s="76">
        <v>68558</v>
      </c>
      <c r="J17" s="76">
        <v>5650</v>
      </c>
      <c r="K17" s="76">
        <v>209207</v>
      </c>
    </row>
    <row r="18" spans="1:11" s="14" customFormat="1" ht="23.25" customHeight="1">
      <c r="A18" s="74" t="s">
        <v>81</v>
      </c>
      <c r="B18" s="75">
        <v>21089</v>
      </c>
      <c r="C18" s="76">
        <v>21089</v>
      </c>
      <c r="D18" s="76">
        <v>21089</v>
      </c>
      <c r="E18" s="76">
        <v>0</v>
      </c>
      <c r="F18" s="76">
        <v>0</v>
      </c>
      <c r="G18" s="76">
        <v>0</v>
      </c>
      <c r="H18" s="76">
        <v>1984</v>
      </c>
      <c r="I18" s="76">
        <v>17151</v>
      </c>
      <c r="J18" s="76">
        <v>1954</v>
      </c>
      <c r="K18" s="76">
        <v>114795</v>
      </c>
    </row>
    <row r="19" spans="1:11" s="14" customFormat="1" ht="36" customHeight="1">
      <c r="A19" s="74" t="s">
        <v>134</v>
      </c>
      <c r="B19" s="75">
        <v>23898</v>
      </c>
      <c r="C19" s="76">
        <v>23898</v>
      </c>
      <c r="D19" s="76">
        <v>21348</v>
      </c>
      <c r="E19" s="76">
        <v>2550</v>
      </c>
      <c r="F19" s="76">
        <v>0</v>
      </c>
      <c r="G19" s="76">
        <v>0</v>
      </c>
      <c r="H19" s="76">
        <v>6796</v>
      </c>
      <c r="I19" s="76">
        <v>11508</v>
      </c>
      <c r="J19" s="76">
        <v>5594</v>
      </c>
      <c r="K19" s="76">
        <v>88273</v>
      </c>
    </row>
    <row r="20" spans="1:11" s="14" customFormat="1" ht="23.25" customHeight="1">
      <c r="A20" s="78" t="s">
        <v>241</v>
      </c>
      <c r="B20" s="507">
        <v>7563</v>
      </c>
      <c r="C20" s="79">
        <v>7563</v>
      </c>
      <c r="D20" s="79">
        <v>5177</v>
      </c>
      <c r="E20" s="79">
        <v>1086</v>
      </c>
      <c r="F20" s="79">
        <v>1300</v>
      </c>
      <c r="G20" s="79">
        <v>0</v>
      </c>
      <c r="H20" s="79">
        <v>0</v>
      </c>
      <c r="I20" s="79">
        <v>7563</v>
      </c>
      <c r="J20" s="79">
        <v>0</v>
      </c>
      <c r="K20" s="79">
        <v>4456</v>
      </c>
    </row>
    <row r="21" spans="1:11" s="14" customFormat="1" ht="14.25" customHeight="1">
      <c r="A21" s="14" t="s">
        <v>400</v>
      </c>
    </row>
    <row r="22" spans="1:11" s="14" customFormat="1" ht="14.25" customHeight="1">
      <c r="A22" s="14" t="s">
        <v>401</v>
      </c>
    </row>
    <row r="23" spans="1:11" s="14" customFormat="1" ht="14.25" customHeight="1">
      <c r="A23" s="14" t="s">
        <v>552</v>
      </c>
    </row>
    <row r="26" spans="1:11" ht="14.25" customHeight="1"/>
  </sheetData>
  <phoneticPr fontId="2"/>
  <hyperlinks>
    <hyperlink ref="A1" location="'20教育目次'!A1" display="20　教育　目次へ＜＜" xr:uid="{6C1D087D-0D73-4F57-A643-3C8B61441E28}"/>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A7753-2D7A-46E6-B9AD-93BD81021BFF}">
  <dimension ref="A1:O24"/>
  <sheetViews>
    <sheetView showGridLines="0" view="pageBreakPreview" zoomScale="115" zoomScaleNormal="100" zoomScaleSheetLayoutView="115" workbookViewId="0"/>
  </sheetViews>
  <sheetFormatPr defaultColWidth="9" defaultRowHeight="13.5"/>
  <cols>
    <col min="1" max="1" width="1.375" style="80" customWidth="1"/>
    <col min="2" max="2" width="11.75" style="80" customWidth="1"/>
    <col min="3" max="5" width="7.5" style="80" customWidth="1"/>
    <col min="6" max="6" width="10.375" style="80" customWidth="1"/>
    <col min="7" max="8" width="7.5" style="80" bestFit="1" customWidth="1"/>
    <col min="9" max="9" width="7.375" style="80" customWidth="1"/>
    <col min="10" max="10" width="8.25" style="80" bestFit="1" customWidth="1"/>
    <col min="11" max="11" width="7.375" style="80" customWidth="1"/>
    <col min="12" max="13" width="8.25" style="80" bestFit="1" customWidth="1"/>
    <col min="14" max="16384" width="9" style="80"/>
  </cols>
  <sheetData>
    <row r="1" spans="1:13">
      <c r="A1" s="6" t="s">
        <v>47</v>
      </c>
    </row>
    <row r="2" spans="1:13">
      <c r="A2" s="81" t="s">
        <v>486</v>
      </c>
    </row>
    <row r="3" spans="1:13" ht="17.25">
      <c r="A3" s="614" t="s">
        <v>386</v>
      </c>
      <c r="B3" s="614"/>
      <c r="C3" s="614"/>
      <c r="D3" s="614"/>
      <c r="E3" s="614"/>
      <c r="F3" s="614"/>
      <c r="G3" s="614"/>
      <c r="H3" s="614"/>
      <c r="I3" s="614"/>
      <c r="J3" s="614"/>
      <c r="K3" s="614"/>
      <c r="L3" s="614"/>
    </row>
    <row r="4" spans="1:13" ht="17.25">
      <c r="B4" s="82"/>
      <c r="C4" s="82"/>
      <c r="D4" s="82"/>
      <c r="E4" s="82"/>
      <c r="F4" s="82"/>
      <c r="G4" s="82"/>
      <c r="H4" s="82"/>
      <c r="I4" s="82"/>
      <c r="J4" s="82"/>
      <c r="K4" s="82"/>
      <c r="L4" s="82"/>
      <c r="M4" s="82"/>
    </row>
    <row r="5" spans="1:13" ht="14.25">
      <c r="A5" s="83" t="s">
        <v>402</v>
      </c>
      <c r="E5" s="615" t="s">
        <v>466</v>
      </c>
      <c r="F5" s="615"/>
      <c r="G5" s="615"/>
      <c r="H5" s="615"/>
      <c r="I5" s="615"/>
      <c r="K5" s="613"/>
      <c r="L5" s="511" t="s">
        <v>474</v>
      </c>
    </row>
    <row r="6" spans="1:13" ht="6" customHeight="1" thickBot="1">
      <c r="A6" s="84"/>
      <c r="B6" s="85"/>
      <c r="C6" s="85"/>
      <c r="D6" s="85"/>
      <c r="E6" s="85"/>
      <c r="F6" s="85"/>
      <c r="G6" s="85"/>
      <c r="H6" s="85"/>
      <c r="I6" s="85"/>
      <c r="J6" s="85"/>
      <c r="K6" s="85"/>
      <c r="L6" s="86"/>
    </row>
    <row r="7" spans="1:13" s="87" customFormat="1" ht="16.5" customHeight="1" thickTop="1">
      <c r="A7" s="595"/>
      <c r="B7" s="596"/>
      <c r="C7" s="610" t="s">
        <v>389</v>
      </c>
      <c r="D7" s="611"/>
      <c r="E7" s="611"/>
      <c r="F7" s="611"/>
      <c r="G7" s="611"/>
      <c r="H7" s="611"/>
      <c r="I7" s="611"/>
      <c r="J7" s="611"/>
      <c r="K7" s="612"/>
      <c r="L7" s="608" t="s">
        <v>472</v>
      </c>
      <c r="M7" s="80"/>
    </row>
    <row r="8" spans="1:13" s="87" customFormat="1" ht="16.5" customHeight="1">
      <c r="A8" s="599" t="s">
        <v>440</v>
      </c>
      <c r="B8" s="591"/>
      <c r="C8" s="600"/>
      <c r="D8" s="601" t="s">
        <v>390</v>
      </c>
      <c r="E8" s="602"/>
      <c r="F8" s="602"/>
      <c r="G8" s="603"/>
      <c r="H8" s="600" t="s">
        <v>471</v>
      </c>
      <c r="I8" s="605" t="s">
        <v>391</v>
      </c>
      <c r="J8" s="606"/>
      <c r="K8" s="607"/>
      <c r="L8" s="608"/>
      <c r="M8" s="80"/>
    </row>
    <row r="9" spans="1:13" s="87" customFormat="1" ht="33.75" customHeight="1">
      <c r="A9" s="597"/>
      <c r="B9" s="598"/>
      <c r="C9" s="609" t="s">
        <v>473</v>
      </c>
      <c r="D9" s="481" t="s">
        <v>118</v>
      </c>
      <c r="E9" s="481" t="s">
        <v>392</v>
      </c>
      <c r="F9" s="88" t="s">
        <v>403</v>
      </c>
      <c r="G9" s="481" t="s">
        <v>394</v>
      </c>
      <c r="H9" s="604"/>
      <c r="I9" s="89" t="s">
        <v>395</v>
      </c>
      <c r="J9" s="90" t="s">
        <v>404</v>
      </c>
      <c r="K9" s="89" t="s">
        <v>397</v>
      </c>
      <c r="L9" s="608"/>
      <c r="M9" s="80"/>
    </row>
    <row r="10" spans="1:13" s="91" customFormat="1" ht="23.25" customHeight="1">
      <c r="A10" s="589" t="s">
        <v>111</v>
      </c>
      <c r="B10" s="590"/>
      <c r="C10" s="72">
        <f>SUM(C12,C13,C14,C15,C19,C22)</f>
        <v>296370</v>
      </c>
      <c r="D10" s="73">
        <f>SUM(D12,D13,D14,D15,D19,D22)</f>
        <v>288655</v>
      </c>
      <c r="E10" s="73">
        <f>SUM(E12,E13,E14,E15,E19,E22)</f>
        <v>232579</v>
      </c>
      <c r="F10" s="73">
        <f>SUM(F12,F13,F14,F15,F19,F22)</f>
        <v>45982</v>
      </c>
      <c r="G10" s="73">
        <f t="shared" ref="G10:L10" si="0">SUM(G12,G13,G14,G15,G19,G22)</f>
        <v>10094</v>
      </c>
      <c r="H10" s="73">
        <f>SUM(H12,H13,H14,H15,H19,H22)</f>
        <v>7715</v>
      </c>
      <c r="I10" s="73">
        <f>SUM(I12,I13,I14,I15,I19,I22)</f>
        <v>19337</v>
      </c>
      <c r="J10" s="73">
        <f t="shared" si="0"/>
        <v>162386</v>
      </c>
      <c r="K10" s="73">
        <f t="shared" si="0"/>
        <v>106932</v>
      </c>
      <c r="L10" s="73">
        <f t="shared" si="0"/>
        <v>772497</v>
      </c>
      <c r="M10" s="77">
        <f>SUM(I10:K10)-D10</f>
        <v>0</v>
      </c>
    </row>
    <row r="11" spans="1:13" s="87" customFormat="1" ht="23.25" customHeight="1">
      <c r="B11" s="92"/>
      <c r="C11" s="75"/>
      <c r="D11" s="76"/>
      <c r="E11" s="76"/>
      <c r="F11" s="76"/>
      <c r="G11" s="76"/>
      <c r="H11" s="76"/>
      <c r="I11" s="76"/>
      <c r="J11" s="76"/>
      <c r="K11" s="76"/>
      <c r="L11" s="76"/>
      <c r="M11" s="76"/>
    </row>
    <row r="12" spans="1:13" s="87" customFormat="1" ht="23.25" customHeight="1">
      <c r="A12" s="583" t="s">
        <v>78</v>
      </c>
      <c r="B12" s="584"/>
      <c r="C12" s="75">
        <v>1841</v>
      </c>
      <c r="D12" s="76">
        <v>936</v>
      </c>
      <c r="E12" s="76">
        <v>548</v>
      </c>
      <c r="F12" s="76">
        <v>0</v>
      </c>
      <c r="G12" s="76">
        <v>388</v>
      </c>
      <c r="H12" s="76">
        <v>905</v>
      </c>
      <c r="I12" s="76">
        <v>519</v>
      </c>
      <c r="J12" s="76">
        <v>417</v>
      </c>
      <c r="K12" s="76">
        <v>0</v>
      </c>
      <c r="L12" s="76">
        <v>10558</v>
      </c>
      <c r="M12" s="77">
        <f>SUM(I12:K12)-D12</f>
        <v>0</v>
      </c>
    </row>
    <row r="13" spans="1:13" s="87" customFormat="1" ht="23.25" customHeight="1">
      <c r="A13" s="583" t="s">
        <v>79</v>
      </c>
      <c r="B13" s="584"/>
      <c r="C13" s="75">
        <v>8320</v>
      </c>
      <c r="D13" s="76">
        <v>8180</v>
      </c>
      <c r="E13" s="76">
        <v>4830</v>
      </c>
      <c r="F13" s="76">
        <v>3228</v>
      </c>
      <c r="G13" s="76">
        <v>122</v>
      </c>
      <c r="H13" s="76">
        <v>140</v>
      </c>
      <c r="I13" s="76">
        <v>266</v>
      </c>
      <c r="J13" s="76">
        <v>4686</v>
      </c>
      <c r="K13" s="76">
        <v>3228</v>
      </c>
      <c r="L13" s="76">
        <v>18690</v>
      </c>
      <c r="M13" s="77">
        <f t="shared" ref="M13:M18" si="1">SUM(I13:K13)-D13</f>
        <v>0</v>
      </c>
    </row>
    <row r="14" spans="1:13" s="87" customFormat="1" ht="23.25" customHeight="1">
      <c r="A14" s="583" t="s">
        <v>80</v>
      </c>
      <c r="B14" s="584"/>
      <c r="C14" s="75">
        <v>115707</v>
      </c>
      <c r="D14" s="76">
        <v>114734</v>
      </c>
      <c r="E14" s="76">
        <v>75810</v>
      </c>
      <c r="F14" s="76">
        <v>29340</v>
      </c>
      <c r="G14" s="76">
        <v>9584</v>
      </c>
      <c r="H14" s="76">
        <v>973</v>
      </c>
      <c r="I14" s="76">
        <v>2148</v>
      </c>
      <c r="J14" s="76">
        <v>82651</v>
      </c>
      <c r="K14" s="76">
        <v>29935</v>
      </c>
      <c r="L14" s="76">
        <v>385524</v>
      </c>
      <c r="M14" s="77">
        <f t="shared" si="1"/>
        <v>0</v>
      </c>
    </row>
    <row r="15" spans="1:13" s="87" customFormat="1" ht="23.25" customHeight="1">
      <c r="A15" s="583" t="s">
        <v>81</v>
      </c>
      <c r="B15" s="92"/>
      <c r="C15" s="75">
        <v>11491</v>
      </c>
      <c r="D15" s="76">
        <v>11385</v>
      </c>
      <c r="E15" s="76">
        <v>9348</v>
      </c>
      <c r="F15" s="76">
        <v>2037</v>
      </c>
      <c r="G15" s="76">
        <v>0</v>
      </c>
      <c r="H15" s="76">
        <v>106</v>
      </c>
      <c r="I15" s="76">
        <v>2141</v>
      </c>
      <c r="J15" s="76">
        <v>5429</v>
      </c>
      <c r="K15" s="76">
        <v>3815</v>
      </c>
      <c r="L15" s="76">
        <v>25402</v>
      </c>
      <c r="M15" s="77">
        <f t="shared" si="1"/>
        <v>0</v>
      </c>
    </row>
    <row r="16" spans="1:13" s="87" customFormat="1" ht="23.25" customHeight="1">
      <c r="A16" s="593"/>
      <c r="B16" s="588" t="s">
        <v>405</v>
      </c>
      <c r="C16" s="75">
        <v>10803</v>
      </c>
      <c r="D16" s="76">
        <v>10697</v>
      </c>
      <c r="E16" s="76">
        <v>8753</v>
      </c>
      <c r="F16" s="76">
        <v>1944</v>
      </c>
      <c r="G16" s="76">
        <v>0</v>
      </c>
      <c r="H16" s="76">
        <v>106</v>
      </c>
      <c r="I16" s="76">
        <v>1986</v>
      </c>
      <c r="J16" s="76">
        <v>5429</v>
      </c>
      <c r="K16" s="76">
        <v>3282</v>
      </c>
      <c r="L16" s="76">
        <v>24297</v>
      </c>
      <c r="M16" s="77">
        <f t="shared" si="1"/>
        <v>0</v>
      </c>
    </row>
    <row r="17" spans="1:15" s="87" customFormat="1" ht="23.25" customHeight="1">
      <c r="A17" s="594"/>
      <c r="B17" s="592" t="s">
        <v>469</v>
      </c>
      <c r="C17" s="75">
        <v>155</v>
      </c>
      <c r="D17" s="76">
        <v>155</v>
      </c>
      <c r="E17" s="76">
        <v>155</v>
      </c>
      <c r="F17" s="76">
        <v>0</v>
      </c>
      <c r="G17" s="76">
        <v>0</v>
      </c>
      <c r="H17" s="76">
        <v>0</v>
      </c>
      <c r="I17" s="76">
        <v>155</v>
      </c>
      <c r="J17" s="76">
        <v>0</v>
      </c>
      <c r="K17" s="76">
        <v>0</v>
      </c>
      <c r="L17" s="76">
        <v>546</v>
      </c>
      <c r="M17" s="77">
        <f t="shared" si="1"/>
        <v>0</v>
      </c>
    </row>
    <row r="18" spans="1:15" s="87" customFormat="1" ht="23.25" customHeight="1">
      <c r="A18" s="594"/>
      <c r="B18" s="588" t="s">
        <v>406</v>
      </c>
      <c r="C18" s="75">
        <v>533</v>
      </c>
      <c r="D18" s="76">
        <v>533</v>
      </c>
      <c r="E18" s="76">
        <v>440</v>
      </c>
      <c r="F18" s="76">
        <v>93</v>
      </c>
      <c r="G18" s="76">
        <v>0</v>
      </c>
      <c r="H18" s="76">
        <v>0</v>
      </c>
      <c r="I18" s="76">
        <v>0</v>
      </c>
      <c r="J18" s="76">
        <v>0</v>
      </c>
      <c r="K18" s="76">
        <v>533</v>
      </c>
      <c r="L18" s="76">
        <v>559</v>
      </c>
      <c r="M18" s="77">
        <f t="shared" si="1"/>
        <v>0</v>
      </c>
    </row>
    <row r="19" spans="1:15" s="87" customFormat="1" ht="23.25" customHeight="1">
      <c r="A19" s="587" t="s">
        <v>468</v>
      </c>
      <c r="B19" s="92"/>
      <c r="C19" s="75">
        <v>125195</v>
      </c>
      <c r="D19" s="76">
        <v>119894</v>
      </c>
      <c r="E19" s="76">
        <v>110416</v>
      </c>
      <c r="F19" s="76">
        <v>9478</v>
      </c>
      <c r="G19" s="76">
        <v>0</v>
      </c>
      <c r="H19" s="76">
        <v>5301</v>
      </c>
      <c r="I19" s="76">
        <v>14263</v>
      </c>
      <c r="J19" s="76">
        <v>49948</v>
      </c>
      <c r="K19" s="76">
        <v>55683</v>
      </c>
      <c r="L19" s="76">
        <v>295000</v>
      </c>
      <c r="M19" s="77">
        <f>SUM(I19:K19)-D19</f>
        <v>0</v>
      </c>
    </row>
    <row r="20" spans="1:15" s="87" customFormat="1" ht="23.25" customHeight="1">
      <c r="A20" s="593"/>
      <c r="B20" s="588" t="s">
        <v>405</v>
      </c>
      <c r="C20" s="75">
        <v>23372</v>
      </c>
      <c r="D20" s="76">
        <v>23026</v>
      </c>
      <c r="E20" s="76">
        <v>21695</v>
      </c>
      <c r="F20" s="76">
        <v>1331</v>
      </c>
      <c r="G20" s="76">
        <v>0</v>
      </c>
      <c r="H20" s="76">
        <v>346</v>
      </c>
      <c r="I20" s="76">
        <v>177</v>
      </c>
      <c r="J20" s="76">
        <v>8597</v>
      </c>
      <c r="K20" s="76">
        <v>14252</v>
      </c>
      <c r="L20" s="76">
        <v>64705</v>
      </c>
      <c r="M20" s="77">
        <f>SUM(I20:K20)-D20</f>
        <v>0</v>
      </c>
    </row>
    <row r="21" spans="1:15" s="87" customFormat="1" ht="23.25" customHeight="1">
      <c r="A21" s="594"/>
      <c r="B21" s="592" t="s">
        <v>470</v>
      </c>
      <c r="C21" s="75">
        <v>101823</v>
      </c>
      <c r="D21" s="76">
        <v>96868</v>
      </c>
      <c r="E21" s="76">
        <v>88721</v>
      </c>
      <c r="F21" s="76">
        <v>8147</v>
      </c>
      <c r="G21" s="76">
        <v>0</v>
      </c>
      <c r="H21" s="76">
        <v>4955</v>
      </c>
      <c r="I21" s="76">
        <v>14086</v>
      </c>
      <c r="J21" s="76">
        <v>41351</v>
      </c>
      <c r="K21" s="76">
        <v>41431</v>
      </c>
      <c r="L21" s="76">
        <v>230295</v>
      </c>
      <c r="M21" s="77">
        <f>SUM(I21:K21)-D21</f>
        <v>0</v>
      </c>
    </row>
    <row r="22" spans="1:15" s="87" customFormat="1" ht="23.25" customHeight="1">
      <c r="A22" s="585" t="s">
        <v>241</v>
      </c>
      <c r="B22" s="586"/>
      <c r="C22" s="507">
        <v>33816</v>
      </c>
      <c r="D22" s="79">
        <v>33526</v>
      </c>
      <c r="E22" s="79">
        <v>31627</v>
      </c>
      <c r="F22" s="79">
        <v>1899</v>
      </c>
      <c r="G22" s="79">
        <v>0</v>
      </c>
      <c r="H22" s="79">
        <v>290</v>
      </c>
      <c r="I22" s="79">
        <v>0</v>
      </c>
      <c r="J22" s="79">
        <v>19255</v>
      </c>
      <c r="K22" s="79">
        <v>14271</v>
      </c>
      <c r="L22" s="79">
        <v>37323</v>
      </c>
      <c r="M22" s="77">
        <f>SUM(I22:K22)-D22</f>
        <v>0</v>
      </c>
    </row>
    <row r="23" spans="1:15" ht="16.5" customHeight="1">
      <c r="A23" s="93" t="s">
        <v>480</v>
      </c>
    </row>
    <row r="24" spans="1:15">
      <c r="O24" s="94"/>
    </row>
  </sheetData>
  <phoneticPr fontId="2"/>
  <hyperlinks>
    <hyperlink ref="A1" location="'20教育目次'!A1" display="20　教育　目次へ＜＜" xr:uid="{531E38F0-BD2F-4510-80B6-361BB5D1DC2D}"/>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36"/>
  <sheetViews>
    <sheetView showGridLines="0" view="pageBreakPreview" zoomScaleNormal="100" zoomScaleSheetLayoutView="100" workbookViewId="0">
      <pane ySplit="8" topLeftCell="A9" activePane="bottomLeft" state="frozen"/>
      <selection pane="bottomLeft"/>
    </sheetView>
  </sheetViews>
  <sheetFormatPr defaultColWidth="9" defaultRowHeight="13.5"/>
  <cols>
    <col min="1" max="1" width="2.75" style="7" customWidth="1"/>
    <col min="2" max="2" width="13.875" style="7" bestFit="1" customWidth="1"/>
    <col min="3" max="4" width="9.625" style="7" customWidth="1"/>
    <col min="5" max="7" width="9" style="7" customWidth="1"/>
    <col min="8" max="8" width="8.25" style="7" bestFit="1" customWidth="1"/>
    <col min="9" max="9" width="7.25" style="7" customWidth="1"/>
    <col min="10" max="10" width="9.625" style="7" customWidth="1"/>
    <col min="11" max="12" width="9" style="7" customWidth="1"/>
    <col min="13" max="13" width="11.625" style="7" customWidth="1"/>
    <col min="14" max="16384" width="9" style="7"/>
  </cols>
  <sheetData>
    <row r="1" spans="1:13">
      <c r="A1" s="6" t="s">
        <v>47</v>
      </c>
    </row>
    <row r="2" spans="1:13">
      <c r="A2" s="8" t="s">
        <v>0</v>
      </c>
    </row>
    <row r="3" spans="1:13" ht="18.75">
      <c r="A3" s="559" t="s">
        <v>407</v>
      </c>
      <c r="B3" s="559"/>
      <c r="C3" s="559"/>
      <c r="D3" s="559"/>
      <c r="E3" s="559"/>
      <c r="F3" s="559"/>
      <c r="G3" s="559"/>
      <c r="H3" s="559"/>
      <c r="I3" s="559"/>
      <c r="J3" s="559"/>
      <c r="K3" s="559"/>
      <c r="L3" s="559"/>
    </row>
    <row r="4" spans="1:13" ht="14.25">
      <c r="A4" s="9" t="s">
        <v>408</v>
      </c>
      <c r="L4" s="11" t="s">
        <v>409</v>
      </c>
    </row>
    <row r="5" spans="1:13" ht="6.75" customHeight="1" thickBot="1">
      <c r="A5" s="12"/>
      <c r="C5" s="13"/>
      <c r="D5" s="13"/>
      <c r="E5" s="13"/>
      <c r="F5" s="13"/>
      <c r="G5" s="13"/>
      <c r="H5" s="13"/>
      <c r="I5" s="13"/>
      <c r="J5" s="13"/>
      <c r="K5" s="13"/>
      <c r="L5" s="13"/>
    </row>
    <row r="6" spans="1:13" s="14" customFormat="1" ht="16.5" customHeight="1" thickTop="1">
      <c r="A6" s="530"/>
      <c r="B6" s="531"/>
      <c r="C6" s="536"/>
      <c r="D6" s="538" t="s">
        <v>410</v>
      </c>
      <c r="E6" s="538"/>
      <c r="F6" s="538"/>
      <c r="G6" s="538"/>
      <c r="H6" s="538"/>
      <c r="I6" s="538"/>
      <c r="J6" s="539" t="s">
        <v>411</v>
      </c>
      <c r="K6" s="539"/>
      <c r="L6" s="540"/>
    </row>
    <row r="7" spans="1:13" s="14" customFormat="1" ht="16.5" customHeight="1">
      <c r="A7" s="534" t="s">
        <v>440</v>
      </c>
      <c r="B7" s="535"/>
      <c r="C7" s="537"/>
      <c r="D7" s="547" t="s">
        <v>412</v>
      </c>
      <c r="E7" s="547"/>
      <c r="F7" s="547"/>
      <c r="G7" s="547"/>
      <c r="H7" s="541"/>
      <c r="I7" s="541"/>
      <c r="J7" s="542"/>
      <c r="K7" s="542"/>
      <c r="L7" s="543"/>
    </row>
    <row r="8" spans="1:13" s="14" customFormat="1" ht="23.25" customHeight="1">
      <c r="A8" s="532"/>
      <c r="B8" s="533"/>
      <c r="C8" s="546" t="s">
        <v>441</v>
      </c>
      <c r="D8" s="29" t="s">
        <v>415</v>
      </c>
      <c r="E8" s="30" t="s">
        <v>446</v>
      </c>
      <c r="F8" s="29" t="s">
        <v>447</v>
      </c>
      <c r="G8" s="548" t="s">
        <v>448</v>
      </c>
      <c r="H8" s="546" t="s">
        <v>413</v>
      </c>
      <c r="I8" s="546" t="s">
        <v>414</v>
      </c>
      <c r="J8" s="544" t="s">
        <v>445</v>
      </c>
      <c r="K8" s="544" t="s">
        <v>443</v>
      </c>
      <c r="L8" s="545" t="s">
        <v>444</v>
      </c>
      <c r="M8" s="15"/>
    </row>
    <row r="9" spans="1:13" s="14" customFormat="1" ht="26.25" customHeight="1">
      <c r="A9" s="553" t="s">
        <v>53</v>
      </c>
      <c r="B9" s="554"/>
      <c r="C9" s="44">
        <v>125733484</v>
      </c>
      <c r="D9" s="45">
        <v>121745963</v>
      </c>
      <c r="E9" s="45">
        <v>13887012</v>
      </c>
      <c r="F9" s="45">
        <v>72938501</v>
      </c>
      <c r="G9" s="45">
        <v>34920450</v>
      </c>
      <c r="H9" s="45">
        <v>3890737</v>
      </c>
      <c r="I9" s="45">
        <v>96784</v>
      </c>
      <c r="J9" s="45">
        <v>109297828</v>
      </c>
      <c r="K9" s="45">
        <v>9233616</v>
      </c>
      <c r="L9" s="45">
        <v>7202040</v>
      </c>
    </row>
    <row r="10" spans="1:13" s="14" customFormat="1" ht="26.25" customHeight="1">
      <c r="A10" s="555" t="s">
        <v>442</v>
      </c>
      <c r="B10" s="556"/>
      <c r="C10" s="525">
        <v>119239972</v>
      </c>
      <c r="D10" s="45">
        <v>114522682</v>
      </c>
      <c r="E10" s="45">
        <v>14070211</v>
      </c>
      <c r="F10" s="45">
        <v>67350868</v>
      </c>
      <c r="G10" s="45">
        <v>33101603</v>
      </c>
      <c r="H10" s="45">
        <v>4611882</v>
      </c>
      <c r="I10" s="45">
        <v>105408</v>
      </c>
      <c r="J10" s="45">
        <v>103019255</v>
      </c>
      <c r="K10" s="45">
        <v>9247117</v>
      </c>
      <c r="L10" s="45">
        <v>6973600</v>
      </c>
    </row>
    <row r="11" spans="1:13" s="16" customFormat="1" ht="26.25" customHeight="1">
      <c r="A11" s="557">
        <v>2</v>
      </c>
      <c r="B11" s="558"/>
      <c r="C11" s="526">
        <f>C13+C23+C35</f>
        <v>130369490</v>
      </c>
      <c r="D11" s="43">
        <f t="shared" ref="D11:L11" si="0">D13+D23+D35</f>
        <v>122681669</v>
      </c>
      <c r="E11" s="43">
        <f t="shared" si="0"/>
        <v>18146320</v>
      </c>
      <c r="F11" s="43">
        <f t="shared" si="0"/>
        <v>67978257</v>
      </c>
      <c r="G11" s="43">
        <f t="shared" si="0"/>
        <v>36557092</v>
      </c>
      <c r="H11" s="43">
        <f t="shared" si="0"/>
        <v>7645443</v>
      </c>
      <c r="I11" s="43">
        <f t="shared" si="0"/>
        <v>42378</v>
      </c>
      <c r="J11" s="43">
        <f t="shared" si="0"/>
        <v>104865483</v>
      </c>
      <c r="K11" s="43">
        <f t="shared" si="0"/>
        <v>19191809</v>
      </c>
      <c r="L11" s="43">
        <f t="shared" si="0"/>
        <v>6312198</v>
      </c>
    </row>
    <row r="12" spans="1:13" s="14" customFormat="1" ht="26.25" customHeight="1">
      <c r="A12" s="549"/>
      <c r="B12" s="560"/>
      <c r="C12" s="44"/>
      <c r="D12" s="45"/>
      <c r="E12" s="45"/>
      <c r="F12" s="45"/>
      <c r="G12" s="45"/>
      <c r="H12" s="45"/>
      <c r="I12" s="45"/>
      <c r="J12" s="45"/>
      <c r="K12" s="45"/>
      <c r="L12" s="45"/>
    </row>
    <row r="13" spans="1:13" s="14" customFormat="1" ht="26.25" customHeight="1">
      <c r="A13" s="549" t="s">
        <v>416</v>
      </c>
      <c r="B13" s="550"/>
      <c r="C13" s="46">
        <f>SUM(C14:C18)</f>
        <v>103922417</v>
      </c>
      <c r="D13" s="47">
        <f>SUM(D14:D18)</f>
        <v>98691814</v>
      </c>
      <c r="E13" s="48">
        <f t="shared" ref="E13:K13" si="1">SUM(E14:E18)</f>
        <v>16933020</v>
      </c>
      <c r="F13" s="48">
        <f t="shared" si="1"/>
        <v>61778750</v>
      </c>
      <c r="G13" s="48">
        <f t="shared" si="1"/>
        <v>19980044</v>
      </c>
      <c r="H13" s="48">
        <f t="shared" si="1"/>
        <v>5226748</v>
      </c>
      <c r="I13" s="48">
        <f t="shared" si="1"/>
        <v>3855</v>
      </c>
      <c r="J13" s="48">
        <f t="shared" si="1"/>
        <v>85957532</v>
      </c>
      <c r="K13" s="48">
        <f t="shared" si="1"/>
        <v>13621991</v>
      </c>
      <c r="L13" s="48">
        <f>SUM(L14:L18)</f>
        <v>4342894</v>
      </c>
      <c r="M13" s="17"/>
    </row>
    <row r="14" spans="1:13" s="14" customFormat="1" ht="26.25" customHeight="1">
      <c r="A14" s="527"/>
      <c r="B14" s="528" t="s">
        <v>81</v>
      </c>
      <c r="C14" s="46">
        <f>D14+H14+I14</f>
        <v>636074</v>
      </c>
      <c r="D14" s="48">
        <f>E14+F14+G14</f>
        <v>628665</v>
      </c>
      <c r="E14" s="45">
        <v>35148</v>
      </c>
      <c r="F14" s="45">
        <v>2481</v>
      </c>
      <c r="G14" s="45">
        <v>591036</v>
      </c>
      <c r="H14" s="45">
        <v>7409</v>
      </c>
      <c r="I14" s="45">
        <v>0</v>
      </c>
      <c r="J14" s="45">
        <v>535464</v>
      </c>
      <c r="K14" s="45">
        <v>66609</v>
      </c>
      <c r="L14" s="45">
        <v>34001</v>
      </c>
      <c r="M14" s="18"/>
    </row>
    <row r="15" spans="1:13" s="14" customFormat="1" ht="26.25" customHeight="1">
      <c r="A15" s="527"/>
      <c r="B15" s="528" t="s">
        <v>78</v>
      </c>
      <c r="C15" s="46">
        <f>D15+H15+I15</f>
        <v>47406180</v>
      </c>
      <c r="D15" s="48">
        <f>E15+F15+G15</f>
        <v>44942724</v>
      </c>
      <c r="E15" s="45">
        <v>9575258</v>
      </c>
      <c r="F15" s="45">
        <v>22327227</v>
      </c>
      <c r="G15" s="45">
        <v>13040239</v>
      </c>
      <c r="H15" s="45">
        <v>2460687</v>
      </c>
      <c r="I15" s="45">
        <v>2769</v>
      </c>
      <c r="J15" s="45">
        <v>37963134</v>
      </c>
      <c r="K15" s="45">
        <v>6821602</v>
      </c>
      <c r="L15" s="45">
        <v>2621444</v>
      </c>
      <c r="M15" s="18"/>
    </row>
    <row r="16" spans="1:13" s="14" customFormat="1" ht="26.25" customHeight="1">
      <c r="A16" s="527"/>
      <c r="B16" s="528" t="s">
        <v>79</v>
      </c>
      <c r="C16" s="46">
        <f>D16+H16+I16</f>
        <v>24997443</v>
      </c>
      <c r="D16" s="48">
        <f>E16+F16+G16</f>
        <v>24121649</v>
      </c>
      <c r="E16" s="45">
        <v>5224025</v>
      </c>
      <c r="F16" s="45">
        <v>12548855</v>
      </c>
      <c r="G16" s="45">
        <v>6348769</v>
      </c>
      <c r="H16" s="45">
        <v>875567</v>
      </c>
      <c r="I16" s="45">
        <v>227</v>
      </c>
      <c r="J16" s="45">
        <v>20773291</v>
      </c>
      <c r="K16" s="45">
        <v>3022966</v>
      </c>
      <c r="L16" s="45">
        <v>1201186</v>
      </c>
      <c r="M16" s="18"/>
    </row>
    <row r="17" spans="1:13" s="14" customFormat="1" ht="26.25" customHeight="1">
      <c r="A17" s="527"/>
      <c r="B17" s="528" t="s">
        <v>135</v>
      </c>
      <c r="C17" s="46">
        <f>D17+H17+I17</f>
        <v>9098850</v>
      </c>
      <c r="D17" s="48">
        <f>E17+F17+G17</f>
        <v>8753021</v>
      </c>
      <c r="E17" s="45">
        <v>1261505</v>
      </c>
      <c r="F17" s="45">
        <v>7491516</v>
      </c>
      <c r="G17" s="45">
        <v>0</v>
      </c>
      <c r="H17" s="45">
        <v>345829</v>
      </c>
      <c r="I17" s="45">
        <v>0</v>
      </c>
      <c r="J17" s="45">
        <v>8433609</v>
      </c>
      <c r="K17" s="45">
        <v>480405</v>
      </c>
      <c r="L17" s="45">
        <v>184836</v>
      </c>
      <c r="M17" s="18"/>
    </row>
    <row r="18" spans="1:13" s="14" customFormat="1" ht="26.25" customHeight="1">
      <c r="A18" s="527"/>
      <c r="B18" s="528" t="s">
        <v>80</v>
      </c>
      <c r="C18" s="46">
        <f>SUM(C19:C21)</f>
        <v>21783870</v>
      </c>
      <c r="D18" s="48">
        <f>SUM(D19:D21)</f>
        <v>20245755</v>
      </c>
      <c r="E18" s="48">
        <f t="shared" ref="E18:L18" si="2">SUM(E19:E21)</f>
        <v>837084</v>
      </c>
      <c r="F18" s="48">
        <f>SUM(F19:F21)</f>
        <v>19408671</v>
      </c>
      <c r="G18" s="48">
        <f t="shared" si="2"/>
        <v>0</v>
      </c>
      <c r="H18" s="48">
        <f t="shared" si="2"/>
        <v>1537256</v>
      </c>
      <c r="I18" s="48">
        <f t="shared" si="2"/>
        <v>859</v>
      </c>
      <c r="J18" s="48">
        <f t="shared" si="2"/>
        <v>18252034</v>
      </c>
      <c r="K18" s="48">
        <f t="shared" si="2"/>
        <v>3230409</v>
      </c>
      <c r="L18" s="48">
        <f t="shared" si="2"/>
        <v>301427</v>
      </c>
      <c r="M18" s="17"/>
    </row>
    <row r="19" spans="1:13" s="14" customFormat="1" ht="26.25" customHeight="1">
      <c r="A19" s="527"/>
      <c r="B19" s="528" t="s">
        <v>417</v>
      </c>
      <c r="C19" s="46">
        <f>D19+H19+I19</f>
        <v>20181959</v>
      </c>
      <c r="D19" s="48">
        <f>E19+F19+G19</f>
        <v>18658310</v>
      </c>
      <c r="E19" s="45">
        <v>793159</v>
      </c>
      <c r="F19" s="45">
        <v>17865151</v>
      </c>
      <c r="G19" s="45">
        <v>0</v>
      </c>
      <c r="H19" s="45">
        <v>1522790</v>
      </c>
      <c r="I19" s="45">
        <v>859</v>
      </c>
      <c r="J19" s="45">
        <v>16752258</v>
      </c>
      <c r="K19" s="45">
        <v>3157048</v>
      </c>
      <c r="L19" s="45">
        <v>272653</v>
      </c>
      <c r="M19" s="18"/>
    </row>
    <row r="20" spans="1:13" s="14" customFormat="1" ht="26.25" customHeight="1">
      <c r="A20" s="527"/>
      <c r="B20" s="528" t="s">
        <v>418</v>
      </c>
      <c r="C20" s="46">
        <f>D20+H20+I20</f>
        <v>1395270</v>
      </c>
      <c r="D20" s="48">
        <f>E20+F20+G20</f>
        <v>1388324</v>
      </c>
      <c r="E20" s="45">
        <v>30269</v>
      </c>
      <c r="F20" s="45">
        <v>1358055</v>
      </c>
      <c r="G20" s="45">
        <v>0</v>
      </c>
      <c r="H20" s="45">
        <v>6946</v>
      </c>
      <c r="I20" s="45">
        <v>0</v>
      </c>
      <c r="J20" s="45">
        <v>1308301</v>
      </c>
      <c r="K20" s="45">
        <v>58195</v>
      </c>
      <c r="L20" s="45">
        <v>28774</v>
      </c>
      <c r="M20" s="18"/>
    </row>
    <row r="21" spans="1:13" s="14" customFormat="1" ht="26.25" customHeight="1">
      <c r="A21" s="527"/>
      <c r="B21" s="528" t="s">
        <v>419</v>
      </c>
      <c r="C21" s="46">
        <f>D21+H21+I21</f>
        <v>206641</v>
      </c>
      <c r="D21" s="48">
        <f>E21+F21+G21</f>
        <v>199121</v>
      </c>
      <c r="E21" s="45">
        <v>13656</v>
      </c>
      <c r="F21" s="45">
        <v>185465</v>
      </c>
      <c r="G21" s="45">
        <v>0</v>
      </c>
      <c r="H21" s="45">
        <v>7520</v>
      </c>
      <c r="I21" s="45">
        <v>0</v>
      </c>
      <c r="J21" s="45">
        <v>191475</v>
      </c>
      <c r="K21" s="45">
        <v>15166</v>
      </c>
      <c r="L21" s="45">
        <v>0</v>
      </c>
      <c r="M21" s="18"/>
    </row>
    <row r="22" spans="1:13" s="14" customFormat="1" ht="26.25" customHeight="1">
      <c r="A22" s="549"/>
      <c r="B22" s="560"/>
      <c r="C22" s="44"/>
      <c r="D22" s="45"/>
      <c r="E22" s="45"/>
      <c r="F22" s="45"/>
      <c r="G22" s="45"/>
      <c r="H22" s="45"/>
      <c r="I22" s="45"/>
      <c r="J22" s="45"/>
      <c r="K22" s="45"/>
      <c r="L22" s="45"/>
    </row>
    <row r="23" spans="1:13" s="14" customFormat="1" ht="26.25" customHeight="1">
      <c r="A23" s="549" t="s">
        <v>420</v>
      </c>
      <c r="B23" s="550"/>
      <c r="C23" s="46">
        <f>SUM(C24:C33)</f>
        <v>19652386</v>
      </c>
      <c r="D23" s="48">
        <f>SUM(D24:D33)</f>
        <v>17197098</v>
      </c>
      <c r="E23" s="48">
        <f t="shared" ref="E23:L23" si="3">SUM(E24:E33)</f>
        <v>1117404</v>
      </c>
      <c r="F23" s="48">
        <f t="shared" si="3"/>
        <v>3341254</v>
      </c>
      <c r="G23" s="48">
        <f t="shared" si="3"/>
        <v>12738440</v>
      </c>
      <c r="H23" s="48">
        <f t="shared" si="3"/>
        <v>2418695</v>
      </c>
      <c r="I23" s="48">
        <f t="shared" si="3"/>
        <v>36593</v>
      </c>
      <c r="J23" s="48">
        <f t="shared" si="3"/>
        <v>12138259</v>
      </c>
      <c r="K23" s="48">
        <f t="shared" si="3"/>
        <v>5550920</v>
      </c>
      <c r="L23" s="48">
        <f t="shared" si="3"/>
        <v>1963207</v>
      </c>
    </row>
    <row r="24" spans="1:13" s="14" customFormat="1" ht="26.25" customHeight="1">
      <c r="A24" s="527"/>
      <c r="B24" s="529" t="s">
        <v>421</v>
      </c>
      <c r="C24" s="46">
        <f t="shared" ref="C24:C33" si="4">D24+H24+I24</f>
        <v>2962506</v>
      </c>
      <c r="D24" s="48">
        <f t="shared" ref="D24:D33" si="5">E24+F24+G24</f>
        <v>2580139</v>
      </c>
      <c r="E24" s="45">
        <v>72517</v>
      </c>
      <c r="F24" s="45">
        <v>4487</v>
      </c>
      <c r="G24" s="45">
        <v>2503135</v>
      </c>
      <c r="H24" s="45">
        <v>382200</v>
      </c>
      <c r="I24" s="45">
        <v>167</v>
      </c>
      <c r="J24" s="45">
        <v>2071165</v>
      </c>
      <c r="K24" s="45">
        <v>527639</v>
      </c>
      <c r="L24" s="45">
        <v>363702</v>
      </c>
    </row>
    <row r="25" spans="1:13" s="14" customFormat="1" ht="26.25" customHeight="1">
      <c r="A25" s="527"/>
      <c r="B25" s="529" t="s">
        <v>422</v>
      </c>
      <c r="C25" s="46">
        <f t="shared" si="4"/>
        <v>3612528</v>
      </c>
      <c r="D25" s="48">
        <f t="shared" si="5"/>
        <v>3188936</v>
      </c>
      <c r="E25" s="45">
        <v>72453</v>
      </c>
      <c r="F25" s="45">
        <v>1184359</v>
      </c>
      <c r="G25" s="45">
        <v>1932124</v>
      </c>
      <c r="H25" s="45">
        <v>420100</v>
      </c>
      <c r="I25" s="45">
        <v>3492</v>
      </c>
      <c r="J25" s="45">
        <v>2168140</v>
      </c>
      <c r="K25" s="45">
        <v>818760</v>
      </c>
      <c r="L25" s="45">
        <v>625628</v>
      </c>
    </row>
    <row r="26" spans="1:13" s="14" customFormat="1" ht="26.25" customHeight="1">
      <c r="A26" s="527"/>
      <c r="B26" s="529" t="s">
        <v>423</v>
      </c>
      <c r="C26" s="46">
        <f t="shared" si="4"/>
        <v>1686526</v>
      </c>
      <c r="D26" s="48">
        <f t="shared" si="5"/>
        <v>1636326</v>
      </c>
      <c r="E26" s="45">
        <v>61889</v>
      </c>
      <c r="F26" s="45">
        <v>162053</v>
      </c>
      <c r="G26" s="45">
        <v>1412384</v>
      </c>
      <c r="H26" s="45">
        <v>47700</v>
      </c>
      <c r="I26" s="45">
        <v>2500</v>
      </c>
      <c r="J26" s="45">
        <v>1192555</v>
      </c>
      <c r="K26" s="45">
        <v>276986</v>
      </c>
      <c r="L26" s="45">
        <v>216985</v>
      </c>
    </row>
    <row r="27" spans="1:13" s="14" customFormat="1" ht="26.25" customHeight="1">
      <c r="A27" s="527"/>
      <c r="B27" s="529" t="s">
        <v>424</v>
      </c>
      <c r="C27" s="46">
        <f t="shared" si="4"/>
        <v>3416126</v>
      </c>
      <c r="D27" s="48">
        <f t="shared" si="5"/>
        <v>2990502</v>
      </c>
      <c r="E27" s="45">
        <v>318028</v>
      </c>
      <c r="F27" s="45">
        <v>27466</v>
      </c>
      <c r="G27" s="45">
        <v>2645008</v>
      </c>
      <c r="H27" s="45">
        <v>395300</v>
      </c>
      <c r="I27" s="45">
        <v>30324</v>
      </c>
      <c r="J27" s="45">
        <v>1730712</v>
      </c>
      <c r="K27" s="45">
        <v>1093779</v>
      </c>
      <c r="L27" s="45">
        <v>591635</v>
      </c>
    </row>
    <row r="28" spans="1:13" s="14" customFormat="1" ht="26.25" customHeight="1">
      <c r="A28" s="527"/>
      <c r="B28" s="529" t="s">
        <v>425</v>
      </c>
      <c r="C28" s="46">
        <f t="shared" si="4"/>
        <v>630425</v>
      </c>
      <c r="D28" s="48">
        <f t="shared" si="5"/>
        <v>615525</v>
      </c>
      <c r="E28" s="45">
        <v>0</v>
      </c>
      <c r="F28" s="45">
        <v>461632</v>
      </c>
      <c r="G28" s="45">
        <v>153893</v>
      </c>
      <c r="H28" s="45">
        <v>14900</v>
      </c>
      <c r="I28" s="45">
        <v>0</v>
      </c>
      <c r="J28" s="45">
        <v>529712</v>
      </c>
      <c r="K28" s="45">
        <v>17455</v>
      </c>
      <c r="L28" s="45">
        <v>83258</v>
      </c>
    </row>
    <row r="29" spans="1:13" s="14" customFormat="1" ht="26.25" customHeight="1">
      <c r="A29" s="527"/>
      <c r="B29" s="529" t="s">
        <v>426</v>
      </c>
      <c r="C29" s="46">
        <f t="shared" si="4"/>
        <v>0</v>
      </c>
      <c r="D29" s="48">
        <f t="shared" si="5"/>
        <v>0</v>
      </c>
      <c r="E29" s="45">
        <v>0</v>
      </c>
      <c r="F29" s="45">
        <v>0</v>
      </c>
      <c r="G29" s="45">
        <v>0</v>
      </c>
      <c r="H29" s="45">
        <v>0</v>
      </c>
      <c r="I29" s="45">
        <v>0</v>
      </c>
      <c r="J29" s="45">
        <v>0</v>
      </c>
      <c r="K29" s="45">
        <v>0</v>
      </c>
      <c r="L29" s="45">
        <v>0</v>
      </c>
    </row>
    <row r="30" spans="1:13" s="14" customFormat="1" ht="26.25" customHeight="1">
      <c r="A30" s="527"/>
      <c r="B30" s="529" t="s">
        <v>427</v>
      </c>
      <c r="C30" s="46">
        <f t="shared" si="4"/>
        <v>3010240</v>
      </c>
      <c r="D30" s="48">
        <f t="shared" si="5"/>
        <v>2015940</v>
      </c>
      <c r="E30" s="45">
        <v>211799</v>
      </c>
      <c r="F30" s="45">
        <v>0</v>
      </c>
      <c r="G30" s="45">
        <v>1804141</v>
      </c>
      <c r="H30" s="45">
        <v>994300</v>
      </c>
      <c r="I30" s="45">
        <v>0</v>
      </c>
      <c r="J30" s="45">
        <v>586537</v>
      </c>
      <c r="K30" s="45">
        <v>2414997</v>
      </c>
      <c r="L30" s="45">
        <v>8706</v>
      </c>
    </row>
    <row r="31" spans="1:13" s="14" customFormat="1" ht="26.25" customHeight="1">
      <c r="A31" s="527"/>
      <c r="B31" s="529" t="s">
        <v>428</v>
      </c>
      <c r="C31" s="46">
        <f t="shared" si="4"/>
        <v>501319</v>
      </c>
      <c r="D31" s="48">
        <f t="shared" si="5"/>
        <v>421241</v>
      </c>
      <c r="E31" s="45">
        <v>21628</v>
      </c>
      <c r="F31" s="45">
        <v>117619</v>
      </c>
      <c r="G31" s="45">
        <v>281994</v>
      </c>
      <c r="H31" s="45">
        <v>80078</v>
      </c>
      <c r="I31" s="45">
        <v>0</v>
      </c>
      <c r="J31" s="45">
        <v>329797</v>
      </c>
      <c r="K31" s="45">
        <v>139759</v>
      </c>
      <c r="L31" s="45">
        <v>31763</v>
      </c>
    </row>
    <row r="32" spans="1:13" s="14" customFormat="1" ht="26.25" customHeight="1">
      <c r="A32" s="527"/>
      <c r="B32" s="529" t="s">
        <v>429</v>
      </c>
      <c r="C32" s="46">
        <f t="shared" si="4"/>
        <v>2485880</v>
      </c>
      <c r="D32" s="48">
        <f t="shared" si="5"/>
        <v>2475770</v>
      </c>
      <c r="E32" s="45">
        <v>193988</v>
      </c>
      <c r="F32" s="45">
        <v>889515</v>
      </c>
      <c r="G32" s="45">
        <v>1392267</v>
      </c>
      <c r="H32" s="45">
        <v>10000</v>
      </c>
      <c r="I32" s="45">
        <v>110</v>
      </c>
      <c r="J32" s="45">
        <v>2472077</v>
      </c>
      <c r="K32" s="45">
        <v>13803</v>
      </c>
      <c r="L32" s="45">
        <v>0</v>
      </c>
    </row>
    <row r="33" spans="1:12" s="14" customFormat="1" ht="26.25" customHeight="1">
      <c r="A33" s="527"/>
      <c r="B33" s="529" t="s">
        <v>430</v>
      </c>
      <c r="C33" s="46">
        <f t="shared" si="4"/>
        <v>1346836</v>
      </c>
      <c r="D33" s="48">
        <f t="shared" si="5"/>
        <v>1272719</v>
      </c>
      <c r="E33" s="45">
        <v>165102</v>
      </c>
      <c r="F33" s="45">
        <v>494123</v>
      </c>
      <c r="G33" s="45">
        <v>613494</v>
      </c>
      <c r="H33" s="45">
        <v>74117</v>
      </c>
      <c r="I33" s="45">
        <v>0</v>
      </c>
      <c r="J33" s="45">
        <v>1057564</v>
      </c>
      <c r="K33" s="45">
        <v>247742</v>
      </c>
      <c r="L33" s="45">
        <v>41530</v>
      </c>
    </row>
    <row r="34" spans="1:12" s="14" customFormat="1" ht="26.25" customHeight="1">
      <c r="A34" s="549"/>
      <c r="B34" s="560"/>
      <c r="C34" s="44"/>
      <c r="D34" s="45"/>
      <c r="E34" s="45"/>
      <c r="F34" s="45"/>
      <c r="G34" s="45"/>
      <c r="H34" s="45"/>
      <c r="I34" s="45"/>
      <c r="J34" s="45"/>
      <c r="K34" s="45"/>
      <c r="L34" s="45"/>
    </row>
    <row r="35" spans="1:12" s="14" customFormat="1" ht="26.25" customHeight="1">
      <c r="A35" s="551" t="s">
        <v>431</v>
      </c>
      <c r="B35" s="552"/>
      <c r="C35" s="49">
        <f>D35+H35+I35</f>
        <v>6794687</v>
      </c>
      <c r="D35" s="50">
        <f>E35+F35+G35</f>
        <v>6792757</v>
      </c>
      <c r="E35" s="51">
        <v>95896</v>
      </c>
      <c r="F35" s="51">
        <v>2858253</v>
      </c>
      <c r="G35" s="51">
        <v>3838608</v>
      </c>
      <c r="H35" s="51">
        <v>0</v>
      </c>
      <c r="I35" s="51">
        <v>1930</v>
      </c>
      <c r="J35" s="51">
        <v>6769692</v>
      </c>
      <c r="K35" s="51">
        <v>18898</v>
      </c>
      <c r="L35" s="51">
        <v>6097</v>
      </c>
    </row>
    <row r="36" spans="1:12" s="14" customFormat="1" ht="16.5" customHeight="1">
      <c r="A36" s="7" t="s">
        <v>449</v>
      </c>
    </row>
  </sheetData>
  <phoneticPr fontId="2"/>
  <conditionalFormatting sqref="C23:L23">
    <cfRule type="expression" dxfId="3" priority="4" stopIfTrue="1">
      <formula>C23&lt;&gt;C24+C25+C26+C27+C28+C29+C30+C31+C32+C33</formula>
    </cfRule>
  </conditionalFormatting>
  <conditionalFormatting sqref="C23:L23">
    <cfRule type="expression" dxfId="2" priority="3" stopIfTrue="1">
      <formula>C23&lt;&gt;C24+C25+C26+C27+C28+C29+C30+C31+C32+C33</formula>
    </cfRule>
  </conditionalFormatting>
  <conditionalFormatting sqref="C23:L23">
    <cfRule type="expression" dxfId="1" priority="2" stopIfTrue="1">
      <formula>C23&lt;&gt;C24+C25+C26+C27+C28+C29+C30+C31+C32+C33</formula>
    </cfRule>
  </conditionalFormatting>
  <conditionalFormatting sqref="C23:L23">
    <cfRule type="expression" dxfId="0" priority="1" stopIfTrue="1">
      <formula>C23&lt;&gt;C24+C25+C26+C27+C28+C29+C30+C31+C32+C33</formula>
    </cfRule>
  </conditionalFormatting>
  <hyperlinks>
    <hyperlink ref="A1" location="'20教育目次'!A1" display="20　教育　目次へ＜＜" xr:uid="{00000000-0004-0000-1500-000000000000}"/>
  </hyperlinks>
  <pageMargins left="0.59055118110236227" right="0.59055118110236227" top="0.59055118110236227" bottom="0.39370078740157483" header="0.51181102362204722" footer="0.51181102362204722"/>
  <pageSetup paperSize="9" scale="87"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G38"/>
  <sheetViews>
    <sheetView showGridLines="0" view="pageBreakPreview" zoomScaleNormal="100" zoomScaleSheetLayoutView="100" workbookViewId="0">
      <pane ySplit="7" topLeftCell="A8" activePane="bottomLeft" state="frozen"/>
      <selection pane="bottomLeft"/>
    </sheetView>
  </sheetViews>
  <sheetFormatPr defaultColWidth="9" defaultRowHeight="13.5"/>
  <cols>
    <col min="1" max="1" width="10.125" style="7" customWidth="1"/>
    <col min="2" max="4" width="10.25" style="7" customWidth="1"/>
    <col min="5" max="6" width="10.25" style="7" bestFit="1" customWidth="1"/>
    <col min="7" max="7" width="10.25" style="7" customWidth="1"/>
    <col min="8" max="8" width="10.25" style="7" bestFit="1" customWidth="1"/>
    <col min="9" max="9" width="10.25" style="7" customWidth="1"/>
    <col min="10" max="10" width="9" style="7"/>
    <col min="11" max="14" width="9.375" style="20" bestFit="1" customWidth="1"/>
    <col min="15" max="15" width="9" style="20"/>
    <col min="16" max="17" width="9.375" style="20" bestFit="1" customWidth="1"/>
    <col min="18" max="18" width="9" style="20"/>
    <col min="19" max="19" width="9.375" style="20" bestFit="1" customWidth="1"/>
    <col min="20" max="20" width="9" style="20"/>
    <col min="21" max="21" width="12.75" style="7" bestFit="1" customWidth="1"/>
    <col min="22" max="22" width="9" style="7"/>
    <col min="23" max="27" width="9" style="20"/>
    <col min="28" max="28" width="11.625" style="20" bestFit="1" customWidth="1"/>
    <col min="29" max="29" width="9" style="7"/>
    <col min="30" max="33" width="9" style="1"/>
    <col min="34" max="16384" width="9" style="7"/>
  </cols>
  <sheetData>
    <row r="1" spans="1:33">
      <c r="A1" s="6" t="s">
        <v>47</v>
      </c>
    </row>
    <row r="2" spans="1:33">
      <c r="A2" s="8" t="s">
        <v>0</v>
      </c>
      <c r="D2" s="21"/>
      <c r="E2" s="21"/>
      <c r="F2" s="21"/>
      <c r="G2" s="21"/>
      <c r="H2" s="21"/>
      <c r="I2" s="21"/>
    </row>
    <row r="3" spans="1:33" ht="17.25">
      <c r="A3" s="524" t="s">
        <v>407</v>
      </c>
      <c r="B3" s="524"/>
      <c r="C3" s="524"/>
      <c r="D3" s="524"/>
      <c r="E3" s="524"/>
      <c r="F3" s="524"/>
      <c r="G3" s="524"/>
      <c r="H3" s="524"/>
      <c r="I3" s="524"/>
    </row>
    <row r="4" spans="1:33" ht="14.25">
      <c r="A4" s="9" t="s">
        <v>432</v>
      </c>
      <c r="I4" s="19" t="s">
        <v>409</v>
      </c>
    </row>
    <row r="5" spans="1:33" ht="6" customHeight="1" thickBot="1">
      <c r="A5" s="9"/>
      <c r="B5" s="11"/>
      <c r="C5" s="13"/>
      <c r="D5" s="13"/>
      <c r="E5" s="13"/>
      <c r="F5" s="13"/>
      <c r="G5" s="13"/>
      <c r="H5" s="13"/>
      <c r="I5" s="13"/>
    </row>
    <row r="6" spans="1:33" s="1" customFormat="1" ht="19.5" customHeight="1" thickTop="1">
      <c r="A6" s="515"/>
      <c r="B6" s="517"/>
      <c r="C6" s="518" t="s">
        <v>416</v>
      </c>
      <c r="D6" s="519"/>
      <c r="E6" s="519"/>
      <c r="F6" s="519"/>
      <c r="G6" s="519"/>
      <c r="H6" s="520"/>
      <c r="I6" s="521"/>
      <c r="K6" s="20"/>
      <c r="L6" s="20"/>
      <c r="M6" s="20"/>
      <c r="N6" s="20"/>
      <c r="O6" s="20"/>
      <c r="P6" s="20"/>
      <c r="Q6" s="20"/>
      <c r="R6" s="20"/>
      <c r="S6" s="20"/>
      <c r="T6" s="20"/>
      <c r="W6" s="20"/>
      <c r="X6" s="20"/>
      <c r="Y6" s="20"/>
      <c r="Z6" s="20"/>
      <c r="AA6" s="20"/>
      <c r="AB6" s="20"/>
    </row>
    <row r="7" spans="1:33" s="1" customFormat="1" ht="29.25" customHeight="1">
      <c r="A7" s="516" t="s">
        <v>440</v>
      </c>
      <c r="B7" s="522" t="s">
        <v>441</v>
      </c>
      <c r="C7" s="31" t="s">
        <v>415</v>
      </c>
      <c r="D7" s="32" t="s">
        <v>81</v>
      </c>
      <c r="E7" s="32" t="s">
        <v>78</v>
      </c>
      <c r="F7" s="32" t="s">
        <v>79</v>
      </c>
      <c r="G7" s="33" t="s">
        <v>433</v>
      </c>
      <c r="H7" s="522" t="s">
        <v>420</v>
      </c>
      <c r="I7" s="523" t="s">
        <v>431</v>
      </c>
      <c r="K7" s="20"/>
      <c r="L7" s="20"/>
      <c r="M7" s="20"/>
      <c r="N7" s="20"/>
      <c r="O7" s="20"/>
      <c r="P7" s="20"/>
      <c r="Q7" s="20"/>
      <c r="R7" s="20"/>
      <c r="S7" s="20"/>
      <c r="T7" s="20"/>
      <c r="U7" s="10"/>
      <c r="W7" s="22"/>
      <c r="X7" s="20"/>
      <c r="Y7" s="20"/>
      <c r="Z7" s="20"/>
      <c r="AA7" s="20"/>
      <c r="AB7" s="20"/>
    </row>
    <row r="8" spans="1:33" s="1" customFormat="1" ht="21" customHeight="1">
      <c r="A8" s="62" t="s">
        <v>53</v>
      </c>
      <c r="B8" s="34">
        <v>125733484</v>
      </c>
      <c r="C8" s="34">
        <v>96844615</v>
      </c>
      <c r="D8" s="34">
        <v>731876</v>
      </c>
      <c r="E8" s="34">
        <v>43468388</v>
      </c>
      <c r="F8" s="34">
        <v>23170424</v>
      </c>
      <c r="G8" s="34">
        <v>29473927</v>
      </c>
      <c r="H8" s="34">
        <v>20633352</v>
      </c>
      <c r="I8" s="34">
        <v>8255517</v>
      </c>
      <c r="K8" s="20"/>
      <c r="L8" s="20"/>
      <c r="M8" s="20"/>
      <c r="N8" s="20"/>
      <c r="O8" s="20"/>
      <c r="P8" s="20"/>
      <c r="Q8" s="20"/>
      <c r="R8" s="20"/>
      <c r="S8" s="20"/>
      <c r="T8" s="20"/>
      <c r="W8" s="20"/>
      <c r="X8" s="20"/>
      <c r="Y8" s="20"/>
      <c r="Z8" s="20"/>
      <c r="AA8" s="20"/>
      <c r="AB8" s="20"/>
    </row>
    <row r="9" spans="1:33" s="1" customFormat="1" ht="21" customHeight="1">
      <c r="A9" s="63" t="s">
        <v>89</v>
      </c>
      <c r="B9" s="23">
        <v>119239972</v>
      </c>
      <c r="C9" s="23">
        <v>95380172</v>
      </c>
      <c r="D9" s="23">
        <v>705283</v>
      </c>
      <c r="E9" s="23">
        <v>43042863</v>
      </c>
      <c r="F9" s="23">
        <v>22980328</v>
      </c>
      <c r="G9" s="23">
        <v>28651698</v>
      </c>
      <c r="H9" s="23">
        <v>17003320</v>
      </c>
      <c r="I9" s="23">
        <v>6856480</v>
      </c>
      <c r="K9" s="20"/>
      <c r="L9" s="20"/>
      <c r="M9" s="20"/>
      <c r="N9" s="20"/>
      <c r="O9" s="20"/>
      <c r="P9" s="20"/>
      <c r="Q9" s="20"/>
      <c r="R9" s="20"/>
      <c r="S9" s="20"/>
      <c r="T9" s="20"/>
      <c r="W9" s="20"/>
      <c r="X9" s="20"/>
      <c r="Y9" s="20"/>
      <c r="Z9" s="20"/>
      <c r="AA9" s="20"/>
      <c r="AB9" s="20"/>
    </row>
    <row r="10" spans="1:33" s="2" customFormat="1" ht="21" customHeight="1">
      <c r="A10" s="64">
        <v>2</v>
      </c>
      <c r="B10" s="52">
        <f>B35+B36</f>
        <v>130369490</v>
      </c>
      <c r="C10" s="52">
        <f t="shared" ref="C10:I10" si="0">C35+C36</f>
        <v>103922417</v>
      </c>
      <c r="D10" s="52">
        <f t="shared" si="0"/>
        <v>636074</v>
      </c>
      <c r="E10" s="52">
        <f t="shared" si="0"/>
        <v>47406180</v>
      </c>
      <c r="F10" s="52">
        <f t="shared" si="0"/>
        <v>24997443</v>
      </c>
      <c r="G10" s="52">
        <f t="shared" si="0"/>
        <v>30882720</v>
      </c>
      <c r="H10" s="53">
        <f t="shared" si="0"/>
        <v>19652386</v>
      </c>
      <c r="I10" s="52">
        <f t="shared" si="0"/>
        <v>6794687</v>
      </c>
      <c r="K10" s="3"/>
      <c r="L10" s="3"/>
      <c r="M10" s="3"/>
      <c r="N10" s="3"/>
      <c r="O10" s="3"/>
      <c r="P10" s="3"/>
      <c r="Q10" s="3"/>
      <c r="R10" s="3"/>
      <c r="S10" s="3"/>
      <c r="T10" s="3"/>
      <c r="U10" s="3"/>
      <c r="W10" s="3"/>
      <c r="X10" s="3"/>
      <c r="Y10" s="3"/>
      <c r="Z10" s="3"/>
      <c r="AA10" s="3"/>
      <c r="AB10" s="5"/>
      <c r="AD10" s="3"/>
      <c r="AE10" s="3"/>
      <c r="AF10" s="3"/>
      <c r="AG10" s="3"/>
    </row>
    <row r="11" spans="1:33" s="1" customFormat="1" ht="21" customHeight="1">
      <c r="A11" s="35"/>
      <c r="B11" s="23"/>
      <c r="C11" s="23"/>
      <c r="D11" s="23"/>
      <c r="E11" s="23"/>
      <c r="F11" s="23"/>
      <c r="G11" s="23"/>
      <c r="H11" s="23"/>
      <c r="I11" s="23"/>
      <c r="K11" s="20"/>
      <c r="L11" s="20"/>
      <c r="M11" s="20"/>
      <c r="N11" s="20"/>
      <c r="O11" s="20"/>
      <c r="P11" s="20"/>
      <c r="Q11" s="20"/>
      <c r="R11" s="20"/>
      <c r="S11" s="20"/>
      <c r="T11" s="20"/>
      <c r="W11" s="20"/>
      <c r="X11" s="20"/>
      <c r="Y11" s="20"/>
      <c r="Z11" s="20"/>
      <c r="AA11" s="20"/>
      <c r="AB11" s="20"/>
      <c r="AD11" s="20"/>
      <c r="AE11" s="20"/>
      <c r="AF11" s="20"/>
      <c r="AG11" s="20"/>
    </row>
    <row r="12" spans="1:33" s="1" customFormat="1" ht="21" customHeight="1">
      <c r="A12" s="26" t="s">
        <v>90</v>
      </c>
      <c r="B12" s="54">
        <v>11348616</v>
      </c>
      <c r="C12" s="54">
        <v>6676836</v>
      </c>
      <c r="D12" s="23">
        <v>61871</v>
      </c>
      <c r="E12" s="23">
        <v>4499518</v>
      </c>
      <c r="F12" s="23">
        <v>2115447</v>
      </c>
      <c r="G12" s="23">
        <v>0</v>
      </c>
      <c r="H12" s="23">
        <v>3887065</v>
      </c>
      <c r="I12" s="23">
        <v>784715</v>
      </c>
      <c r="K12" s="20"/>
      <c r="L12" s="20"/>
      <c r="M12" s="20"/>
      <c r="N12" s="20"/>
      <c r="O12" s="20"/>
      <c r="P12" s="20"/>
      <c r="Q12" s="20"/>
      <c r="R12" s="20"/>
      <c r="S12" s="20"/>
      <c r="T12" s="20"/>
      <c r="U12" s="4"/>
      <c r="W12" s="20"/>
      <c r="X12" s="20"/>
      <c r="Y12" s="20"/>
      <c r="Z12" s="20"/>
      <c r="AA12" s="20"/>
      <c r="AB12" s="5"/>
      <c r="AD12" s="20"/>
      <c r="AE12" s="20"/>
      <c r="AF12" s="20"/>
      <c r="AG12" s="4"/>
    </row>
    <row r="13" spans="1:33" s="1" customFormat="1" ht="21" customHeight="1">
      <c r="A13" s="26" t="s">
        <v>91</v>
      </c>
      <c r="B13" s="54">
        <v>6394295</v>
      </c>
      <c r="C13" s="54">
        <v>4300481</v>
      </c>
      <c r="D13" s="23">
        <v>77551</v>
      </c>
      <c r="E13" s="23">
        <v>2704571</v>
      </c>
      <c r="F13" s="23">
        <v>1518359</v>
      </c>
      <c r="G13" s="23">
        <v>0</v>
      </c>
      <c r="H13" s="23">
        <v>1578947</v>
      </c>
      <c r="I13" s="23">
        <v>514867</v>
      </c>
      <c r="K13" s="20"/>
      <c r="L13" s="20"/>
      <c r="M13" s="20"/>
      <c r="N13" s="20"/>
      <c r="O13" s="20"/>
      <c r="P13" s="20"/>
      <c r="Q13" s="20"/>
      <c r="R13" s="20"/>
      <c r="S13" s="20"/>
      <c r="T13" s="20"/>
      <c r="U13" s="4"/>
      <c r="W13" s="20"/>
      <c r="X13" s="20"/>
      <c r="Y13" s="20"/>
      <c r="Z13" s="20"/>
      <c r="AA13" s="20"/>
      <c r="AB13" s="5"/>
      <c r="AD13" s="20"/>
      <c r="AE13" s="20"/>
      <c r="AF13" s="20"/>
      <c r="AG13" s="4"/>
    </row>
    <row r="14" spans="1:33" s="1" customFormat="1" ht="21" customHeight="1">
      <c r="A14" s="26" t="s">
        <v>92</v>
      </c>
      <c r="B14" s="54">
        <v>1819055</v>
      </c>
      <c r="C14" s="54">
        <v>1077279</v>
      </c>
      <c r="D14" s="23">
        <v>0</v>
      </c>
      <c r="E14" s="23">
        <v>799736</v>
      </c>
      <c r="F14" s="23">
        <v>277543</v>
      </c>
      <c r="G14" s="23">
        <v>0</v>
      </c>
      <c r="H14" s="23">
        <v>643775</v>
      </c>
      <c r="I14" s="23">
        <v>98001</v>
      </c>
      <c r="K14" s="20"/>
      <c r="L14" s="20"/>
      <c r="M14" s="20"/>
      <c r="N14" s="20"/>
      <c r="O14" s="20"/>
      <c r="P14" s="20"/>
      <c r="Q14" s="20"/>
      <c r="R14" s="20"/>
      <c r="S14" s="20"/>
      <c r="T14" s="20"/>
      <c r="U14" s="4"/>
      <c r="W14" s="20"/>
      <c r="X14" s="20"/>
      <c r="Y14" s="20"/>
      <c r="Z14" s="20"/>
      <c r="AA14" s="20"/>
      <c r="AB14" s="5"/>
      <c r="AD14" s="20"/>
      <c r="AE14" s="20"/>
      <c r="AF14" s="20"/>
      <c r="AG14" s="4"/>
    </row>
    <row r="15" spans="1:33" s="1" customFormat="1" ht="21" customHeight="1">
      <c r="A15" s="26" t="s">
        <v>93</v>
      </c>
      <c r="B15" s="54">
        <v>2151211</v>
      </c>
      <c r="C15" s="54">
        <v>1251595</v>
      </c>
      <c r="D15" s="23">
        <v>1603</v>
      </c>
      <c r="E15" s="23">
        <v>832948</v>
      </c>
      <c r="F15" s="23">
        <v>417044</v>
      </c>
      <c r="G15" s="23">
        <v>0</v>
      </c>
      <c r="H15" s="23">
        <v>561354</v>
      </c>
      <c r="I15" s="23">
        <v>338262</v>
      </c>
      <c r="K15" s="20"/>
      <c r="L15" s="20"/>
      <c r="M15" s="20"/>
      <c r="N15" s="20"/>
      <c r="O15" s="20"/>
      <c r="P15" s="20"/>
      <c r="Q15" s="20"/>
      <c r="R15" s="20"/>
      <c r="S15" s="20"/>
      <c r="T15" s="20"/>
      <c r="U15" s="4"/>
      <c r="W15" s="20"/>
      <c r="X15" s="20"/>
      <c r="Y15" s="20"/>
      <c r="Z15" s="20"/>
      <c r="AA15" s="20"/>
      <c r="AB15" s="5"/>
      <c r="AD15" s="20"/>
      <c r="AE15" s="20"/>
      <c r="AF15" s="20"/>
      <c r="AG15" s="4"/>
    </row>
    <row r="16" spans="1:33" s="1" customFormat="1" ht="21" customHeight="1">
      <c r="A16" s="26" t="s">
        <v>94</v>
      </c>
      <c r="B16" s="54">
        <v>1653390</v>
      </c>
      <c r="C16" s="54">
        <v>796589</v>
      </c>
      <c r="D16" s="23">
        <v>56855</v>
      </c>
      <c r="E16" s="23">
        <v>546899</v>
      </c>
      <c r="F16" s="23">
        <v>192835</v>
      </c>
      <c r="G16" s="23">
        <v>0</v>
      </c>
      <c r="H16" s="23">
        <v>666392</v>
      </c>
      <c r="I16" s="23">
        <v>190409</v>
      </c>
      <c r="K16" s="20"/>
      <c r="L16" s="20"/>
      <c r="M16" s="20"/>
      <c r="N16" s="20"/>
      <c r="O16" s="20"/>
      <c r="P16" s="20"/>
      <c r="Q16" s="20"/>
      <c r="R16" s="20"/>
      <c r="S16" s="20"/>
      <c r="T16" s="20"/>
      <c r="U16" s="4"/>
      <c r="W16" s="20"/>
      <c r="X16" s="20"/>
      <c r="Y16" s="20"/>
      <c r="Z16" s="20"/>
      <c r="AA16" s="20"/>
      <c r="AB16" s="5"/>
      <c r="AD16" s="20"/>
      <c r="AE16" s="20"/>
      <c r="AF16" s="20"/>
      <c r="AG16" s="4"/>
    </row>
    <row r="17" spans="1:33" s="1" customFormat="1" ht="21" customHeight="1">
      <c r="A17" s="26" t="s">
        <v>434</v>
      </c>
      <c r="B17" s="54">
        <v>4350163</v>
      </c>
      <c r="C17" s="54">
        <v>1895681</v>
      </c>
      <c r="D17" s="23">
        <v>133263</v>
      </c>
      <c r="E17" s="23">
        <v>1311908</v>
      </c>
      <c r="F17" s="23">
        <v>450510</v>
      </c>
      <c r="G17" s="23">
        <v>0</v>
      </c>
      <c r="H17" s="23">
        <v>2204555</v>
      </c>
      <c r="I17" s="23">
        <v>249927</v>
      </c>
      <c r="K17" s="20"/>
      <c r="L17" s="20"/>
      <c r="M17" s="20"/>
      <c r="N17" s="20"/>
      <c r="O17" s="20"/>
      <c r="P17" s="20"/>
      <c r="Q17" s="20"/>
      <c r="R17" s="20"/>
      <c r="S17" s="20"/>
      <c r="T17" s="20"/>
      <c r="U17" s="4"/>
      <c r="W17" s="20"/>
      <c r="X17" s="20"/>
      <c r="Y17" s="20"/>
      <c r="Z17" s="20"/>
      <c r="AA17" s="20"/>
      <c r="AB17" s="5"/>
      <c r="AD17" s="20"/>
      <c r="AE17" s="20"/>
      <c r="AF17" s="20"/>
      <c r="AG17" s="4"/>
    </row>
    <row r="18" spans="1:33" s="1" customFormat="1" ht="21" customHeight="1">
      <c r="A18" s="26" t="s">
        <v>96</v>
      </c>
      <c r="B18" s="54">
        <v>1621345</v>
      </c>
      <c r="C18" s="54">
        <v>953120</v>
      </c>
      <c r="D18" s="23">
        <v>0</v>
      </c>
      <c r="E18" s="23">
        <v>606807</v>
      </c>
      <c r="F18" s="23">
        <v>346313</v>
      </c>
      <c r="G18" s="23">
        <v>0</v>
      </c>
      <c r="H18" s="23">
        <v>450078</v>
      </c>
      <c r="I18" s="23">
        <v>218147</v>
      </c>
      <c r="K18" s="20"/>
      <c r="L18" s="20"/>
      <c r="M18" s="20"/>
      <c r="N18" s="20"/>
      <c r="O18" s="20"/>
      <c r="P18" s="20"/>
      <c r="Q18" s="20"/>
      <c r="R18" s="20"/>
      <c r="S18" s="20"/>
      <c r="T18" s="20"/>
      <c r="U18" s="4"/>
      <c r="W18" s="20"/>
      <c r="X18" s="20"/>
      <c r="Y18" s="20"/>
      <c r="Z18" s="20"/>
      <c r="AA18" s="20"/>
      <c r="AB18" s="5"/>
      <c r="AD18" s="20"/>
      <c r="AE18" s="20"/>
      <c r="AF18" s="20"/>
      <c r="AG18" s="4"/>
    </row>
    <row r="19" spans="1:33" s="1" customFormat="1" ht="21" customHeight="1">
      <c r="A19" s="26" t="s">
        <v>97</v>
      </c>
      <c r="B19" s="54">
        <v>3293987</v>
      </c>
      <c r="C19" s="54">
        <v>2120025</v>
      </c>
      <c r="D19" s="23">
        <v>124892</v>
      </c>
      <c r="E19" s="23">
        <v>1342033</v>
      </c>
      <c r="F19" s="23">
        <v>653100</v>
      </c>
      <c r="G19" s="23">
        <v>0</v>
      </c>
      <c r="H19" s="23">
        <v>897872</v>
      </c>
      <c r="I19" s="23">
        <v>276090</v>
      </c>
      <c r="K19" s="20"/>
      <c r="L19" s="20"/>
      <c r="M19" s="20"/>
      <c r="N19" s="20"/>
      <c r="O19" s="20"/>
      <c r="P19" s="20"/>
      <c r="Q19" s="20"/>
      <c r="R19" s="20"/>
      <c r="S19" s="20"/>
      <c r="T19" s="20"/>
      <c r="U19" s="4"/>
      <c r="W19" s="20"/>
      <c r="X19" s="20"/>
      <c r="Y19" s="20"/>
      <c r="Z19" s="20"/>
      <c r="AA19" s="20"/>
      <c r="AB19" s="5"/>
      <c r="AD19" s="20"/>
      <c r="AE19" s="20"/>
      <c r="AF19" s="20"/>
      <c r="AG19" s="4"/>
    </row>
    <row r="20" spans="1:33" s="1" customFormat="1" ht="21" customHeight="1">
      <c r="A20" s="26" t="s">
        <v>98</v>
      </c>
      <c r="B20" s="54">
        <v>7266624</v>
      </c>
      <c r="C20" s="54">
        <v>3809592</v>
      </c>
      <c r="D20" s="23">
        <v>83959</v>
      </c>
      <c r="E20" s="23">
        <v>2626583</v>
      </c>
      <c r="F20" s="23">
        <v>1099050</v>
      </c>
      <c r="G20" s="23">
        <v>0</v>
      </c>
      <c r="H20" s="23">
        <v>3151991</v>
      </c>
      <c r="I20" s="23">
        <v>305041</v>
      </c>
      <c r="K20" s="20"/>
      <c r="L20" s="20"/>
      <c r="M20" s="20"/>
      <c r="N20" s="20"/>
      <c r="O20" s="20"/>
      <c r="P20" s="20"/>
      <c r="Q20" s="20"/>
      <c r="R20" s="20"/>
      <c r="S20" s="20"/>
      <c r="T20" s="20"/>
      <c r="U20" s="4"/>
      <c r="W20" s="20"/>
      <c r="X20" s="20"/>
      <c r="Y20" s="20"/>
      <c r="Z20" s="20"/>
      <c r="AA20" s="20"/>
      <c r="AB20" s="5"/>
      <c r="AD20" s="20"/>
      <c r="AE20" s="20"/>
      <c r="AF20" s="20"/>
      <c r="AG20" s="4"/>
    </row>
    <row r="21" spans="1:33" s="1" customFormat="1" ht="21" customHeight="1">
      <c r="A21" s="35"/>
      <c r="B21" s="23"/>
      <c r="C21" s="23"/>
      <c r="D21" s="23"/>
      <c r="E21" s="23"/>
      <c r="F21" s="23"/>
      <c r="G21" s="23"/>
      <c r="H21" s="23"/>
      <c r="I21" s="23"/>
      <c r="K21" s="20"/>
      <c r="L21" s="20"/>
      <c r="M21" s="20"/>
      <c r="N21" s="20"/>
      <c r="O21" s="20"/>
      <c r="P21" s="20"/>
      <c r="Q21" s="20"/>
      <c r="R21" s="20"/>
      <c r="S21" s="20"/>
      <c r="T21" s="20"/>
      <c r="U21" s="4"/>
      <c r="W21" s="20"/>
      <c r="X21" s="20"/>
      <c r="Y21" s="20"/>
      <c r="Z21" s="20"/>
      <c r="AA21" s="20"/>
      <c r="AB21" s="5"/>
      <c r="AD21" s="20"/>
      <c r="AE21" s="20"/>
      <c r="AF21" s="20"/>
      <c r="AG21" s="4"/>
    </row>
    <row r="22" spans="1:33" s="2" customFormat="1" ht="21" customHeight="1">
      <c r="A22" s="27" t="s">
        <v>435</v>
      </c>
      <c r="B22" s="55">
        <f>SUM(B12:B21)</f>
        <v>39898686</v>
      </c>
      <c r="C22" s="55">
        <f t="shared" ref="C22:I22" si="1">SUM(C12:C21)</f>
        <v>22881198</v>
      </c>
      <c r="D22" s="55">
        <f t="shared" si="1"/>
        <v>539994</v>
      </c>
      <c r="E22" s="55">
        <f t="shared" si="1"/>
        <v>15271003</v>
      </c>
      <c r="F22" s="55">
        <f t="shared" si="1"/>
        <v>7070201</v>
      </c>
      <c r="G22" s="55">
        <f t="shared" si="1"/>
        <v>0</v>
      </c>
      <c r="H22" s="55">
        <f t="shared" si="1"/>
        <v>14042029</v>
      </c>
      <c r="I22" s="55">
        <f t="shared" si="1"/>
        <v>2975459</v>
      </c>
      <c r="K22" s="3"/>
      <c r="L22" s="3"/>
      <c r="M22" s="3"/>
      <c r="N22" s="3"/>
      <c r="O22" s="3"/>
      <c r="P22" s="3"/>
      <c r="Q22" s="3"/>
      <c r="R22" s="3"/>
      <c r="S22" s="3"/>
      <c r="T22" s="3"/>
      <c r="U22" s="4"/>
      <c r="W22" s="3"/>
      <c r="X22" s="3"/>
      <c r="Y22" s="3"/>
      <c r="Z22" s="3"/>
      <c r="AA22" s="3"/>
      <c r="AB22" s="5"/>
      <c r="AD22" s="3"/>
      <c r="AE22" s="3"/>
      <c r="AF22" s="3"/>
      <c r="AG22" s="4"/>
    </row>
    <row r="23" spans="1:33" s="1" customFormat="1" ht="21" customHeight="1">
      <c r="A23" s="35"/>
      <c r="B23" s="23"/>
      <c r="C23" s="23"/>
      <c r="D23" s="23"/>
      <c r="E23" s="23"/>
      <c r="F23" s="23"/>
      <c r="G23" s="23"/>
      <c r="H23" s="23"/>
      <c r="I23" s="23"/>
      <c r="K23" s="20"/>
      <c r="L23" s="20"/>
      <c r="M23" s="20"/>
      <c r="N23" s="20"/>
      <c r="O23" s="20"/>
      <c r="P23" s="20"/>
      <c r="Q23" s="20"/>
      <c r="R23" s="20"/>
      <c r="S23" s="20"/>
      <c r="T23" s="20"/>
      <c r="U23" s="4"/>
      <c r="W23" s="20"/>
      <c r="X23" s="20"/>
      <c r="Y23" s="20"/>
      <c r="Z23" s="20"/>
      <c r="AA23" s="20"/>
      <c r="AB23" s="5"/>
      <c r="AD23" s="20"/>
      <c r="AE23" s="20"/>
      <c r="AF23" s="20"/>
      <c r="AG23" s="4"/>
    </row>
    <row r="24" spans="1:33" s="1" customFormat="1" ht="21" customHeight="1">
      <c r="A24" s="26" t="s">
        <v>100</v>
      </c>
      <c r="B24" s="54">
        <v>1210104</v>
      </c>
      <c r="C24" s="54">
        <v>854370</v>
      </c>
      <c r="D24" s="23">
        <v>95621</v>
      </c>
      <c r="E24" s="23">
        <v>512999</v>
      </c>
      <c r="F24" s="23">
        <v>245750</v>
      </c>
      <c r="G24" s="23">
        <v>0</v>
      </c>
      <c r="H24" s="23">
        <v>251400</v>
      </c>
      <c r="I24" s="23">
        <v>104334</v>
      </c>
      <c r="K24" s="20"/>
      <c r="L24" s="20"/>
      <c r="M24" s="20"/>
      <c r="N24" s="20"/>
      <c r="O24" s="20"/>
      <c r="P24" s="20"/>
      <c r="Q24" s="20"/>
      <c r="R24" s="20"/>
      <c r="S24" s="20"/>
      <c r="T24" s="20"/>
      <c r="U24" s="4"/>
      <c r="W24" s="20"/>
      <c r="X24" s="20"/>
      <c r="Y24" s="20"/>
      <c r="Z24" s="20"/>
      <c r="AA24" s="20"/>
      <c r="AB24" s="5"/>
      <c r="AD24" s="20"/>
      <c r="AE24" s="20"/>
      <c r="AF24" s="20"/>
      <c r="AG24" s="4"/>
    </row>
    <row r="25" spans="1:33" s="1" customFormat="1" ht="21" customHeight="1">
      <c r="A25" s="26" t="s">
        <v>101</v>
      </c>
      <c r="B25" s="54">
        <v>293290</v>
      </c>
      <c r="C25" s="54">
        <v>139501</v>
      </c>
      <c r="D25" s="23">
        <v>0</v>
      </c>
      <c r="E25" s="23">
        <v>81681</v>
      </c>
      <c r="F25" s="23">
        <v>57820</v>
      </c>
      <c r="G25" s="23">
        <v>0</v>
      </c>
      <c r="H25" s="23">
        <v>83361</v>
      </c>
      <c r="I25" s="23">
        <v>70428</v>
      </c>
      <c r="K25" s="20"/>
      <c r="L25" s="20"/>
      <c r="M25" s="20"/>
      <c r="N25" s="20"/>
      <c r="O25" s="20"/>
      <c r="P25" s="20"/>
      <c r="Q25" s="20"/>
      <c r="R25" s="20"/>
      <c r="S25" s="20"/>
      <c r="T25" s="20"/>
      <c r="U25" s="4"/>
      <c r="W25" s="20"/>
      <c r="X25" s="20"/>
      <c r="Y25" s="20"/>
      <c r="Z25" s="20"/>
      <c r="AA25" s="20"/>
      <c r="AB25" s="5"/>
      <c r="AD25" s="20"/>
      <c r="AE25" s="20"/>
      <c r="AF25" s="20"/>
      <c r="AG25" s="4"/>
    </row>
    <row r="26" spans="1:33" s="1" customFormat="1" ht="21" customHeight="1">
      <c r="A26" s="26" t="s">
        <v>119</v>
      </c>
      <c r="B26" s="54">
        <v>1122807</v>
      </c>
      <c r="C26" s="54">
        <v>790324</v>
      </c>
      <c r="D26" s="23">
        <v>0</v>
      </c>
      <c r="E26" s="23">
        <v>554636</v>
      </c>
      <c r="F26" s="23">
        <v>235688</v>
      </c>
      <c r="G26" s="23">
        <v>0</v>
      </c>
      <c r="H26" s="23">
        <v>281506</v>
      </c>
      <c r="I26" s="23">
        <v>50977</v>
      </c>
      <c r="K26" s="20"/>
      <c r="L26" s="20"/>
      <c r="M26" s="20"/>
      <c r="N26" s="20"/>
      <c r="O26" s="20"/>
      <c r="P26" s="20"/>
      <c r="Q26" s="20"/>
      <c r="R26" s="20"/>
      <c r="S26" s="20"/>
      <c r="T26" s="20"/>
      <c r="U26" s="4"/>
      <c r="W26" s="20"/>
      <c r="X26" s="20"/>
      <c r="Y26" s="20"/>
      <c r="Z26" s="20"/>
      <c r="AA26" s="20"/>
      <c r="AB26" s="5"/>
      <c r="AD26" s="20"/>
      <c r="AE26" s="20"/>
      <c r="AF26" s="20"/>
      <c r="AG26" s="4"/>
    </row>
    <row r="27" spans="1:33" s="1" customFormat="1" ht="21" customHeight="1">
      <c r="A27" s="26" t="s">
        <v>103</v>
      </c>
      <c r="B27" s="54">
        <v>1712071</v>
      </c>
      <c r="C27" s="54">
        <v>1211932</v>
      </c>
      <c r="D27" s="23">
        <v>0</v>
      </c>
      <c r="E27" s="23">
        <v>779174</v>
      </c>
      <c r="F27" s="23">
        <v>432758</v>
      </c>
      <c r="G27" s="23">
        <v>0</v>
      </c>
      <c r="H27" s="23">
        <v>299571</v>
      </c>
      <c r="I27" s="23">
        <v>200568</v>
      </c>
      <c r="K27" s="20"/>
      <c r="L27" s="20"/>
      <c r="M27" s="20"/>
      <c r="N27" s="20"/>
      <c r="O27" s="20"/>
      <c r="P27" s="20"/>
      <c r="Q27" s="20"/>
      <c r="R27" s="20"/>
      <c r="S27" s="20"/>
      <c r="T27" s="20"/>
      <c r="U27" s="4"/>
      <c r="W27" s="20"/>
      <c r="X27" s="20"/>
      <c r="Y27" s="20"/>
      <c r="Z27" s="20"/>
      <c r="AA27" s="20"/>
      <c r="AB27" s="5"/>
      <c r="AD27" s="20"/>
      <c r="AE27" s="20"/>
      <c r="AF27" s="20"/>
      <c r="AG27" s="4"/>
    </row>
    <row r="28" spans="1:33" s="1" customFormat="1" ht="21" customHeight="1">
      <c r="A28" s="26" t="s">
        <v>104</v>
      </c>
      <c r="B28" s="54">
        <v>950889</v>
      </c>
      <c r="C28" s="54">
        <v>465263</v>
      </c>
      <c r="D28" s="23">
        <v>0</v>
      </c>
      <c r="E28" s="23">
        <v>285169</v>
      </c>
      <c r="F28" s="23">
        <v>180094</v>
      </c>
      <c r="G28" s="23">
        <v>0</v>
      </c>
      <c r="H28" s="23">
        <v>324264</v>
      </c>
      <c r="I28" s="23">
        <v>161362</v>
      </c>
      <c r="K28" s="20"/>
      <c r="L28" s="20"/>
      <c r="M28" s="20"/>
      <c r="N28" s="20"/>
      <c r="O28" s="20"/>
      <c r="P28" s="20"/>
      <c r="Q28" s="20"/>
      <c r="R28" s="20"/>
      <c r="S28" s="20"/>
      <c r="T28" s="20"/>
      <c r="U28" s="4"/>
      <c r="W28" s="20"/>
      <c r="X28" s="20"/>
      <c r="Y28" s="20"/>
      <c r="Z28" s="20"/>
      <c r="AA28" s="20"/>
      <c r="AB28" s="5"/>
      <c r="AD28" s="20"/>
      <c r="AE28" s="20"/>
      <c r="AF28" s="20"/>
      <c r="AG28" s="4"/>
    </row>
    <row r="29" spans="1:33" s="1" customFormat="1" ht="21" customHeight="1">
      <c r="A29" s="26" t="s">
        <v>105</v>
      </c>
      <c r="B29" s="54">
        <v>880630</v>
      </c>
      <c r="C29" s="54">
        <v>431696</v>
      </c>
      <c r="D29" s="23">
        <v>0</v>
      </c>
      <c r="E29" s="23">
        <v>270214</v>
      </c>
      <c r="F29" s="23">
        <v>161482</v>
      </c>
      <c r="G29" s="23">
        <v>0</v>
      </c>
      <c r="H29" s="23">
        <v>341937</v>
      </c>
      <c r="I29" s="23">
        <v>106997</v>
      </c>
      <c r="K29" s="20"/>
      <c r="L29" s="20"/>
      <c r="M29" s="20"/>
      <c r="N29" s="20"/>
      <c r="O29" s="20"/>
      <c r="P29" s="20"/>
      <c r="Q29" s="20"/>
      <c r="R29" s="20"/>
      <c r="S29" s="20"/>
      <c r="T29" s="20"/>
      <c r="U29" s="4"/>
      <c r="W29" s="20"/>
      <c r="X29" s="20"/>
      <c r="Y29" s="20"/>
      <c r="Z29" s="20"/>
      <c r="AA29" s="20"/>
      <c r="AB29" s="5"/>
      <c r="AD29" s="20"/>
      <c r="AE29" s="20"/>
      <c r="AF29" s="20"/>
      <c r="AG29" s="4"/>
    </row>
    <row r="30" spans="1:33" s="1" customFormat="1" ht="21" customHeight="1">
      <c r="A30" s="26" t="s">
        <v>106</v>
      </c>
      <c r="B30" s="54">
        <v>1231828</v>
      </c>
      <c r="C30" s="54">
        <v>576984</v>
      </c>
      <c r="D30" s="23">
        <v>459</v>
      </c>
      <c r="E30" s="23">
        <v>380410</v>
      </c>
      <c r="F30" s="23">
        <v>196115</v>
      </c>
      <c r="G30" s="23">
        <v>0</v>
      </c>
      <c r="H30" s="23">
        <v>550161</v>
      </c>
      <c r="I30" s="23">
        <v>104683</v>
      </c>
      <c r="K30" s="20"/>
      <c r="L30" s="20"/>
      <c r="M30" s="20"/>
      <c r="N30" s="20"/>
      <c r="O30" s="20"/>
      <c r="P30" s="20"/>
      <c r="Q30" s="20"/>
      <c r="R30" s="20"/>
      <c r="S30" s="20"/>
      <c r="T30" s="20"/>
      <c r="U30" s="4"/>
      <c r="W30" s="20"/>
      <c r="X30" s="20"/>
      <c r="Y30" s="20"/>
      <c r="Z30" s="20"/>
      <c r="AA30" s="20"/>
      <c r="AB30" s="5"/>
      <c r="AD30" s="20"/>
      <c r="AE30" s="20"/>
      <c r="AF30" s="20"/>
      <c r="AG30" s="4"/>
    </row>
    <row r="31" spans="1:33" s="1" customFormat="1" ht="21" customHeight="1">
      <c r="A31" s="26" t="s">
        <v>107</v>
      </c>
      <c r="B31" s="54">
        <v>1051389</v>
      </c>
      <c r="C31" s="54">
        <v>638839</v>
      </c>
      <c r="D31" s="23">
        <v>0</v>
      </c>
      <c r="E31" s="23">
        <v>431448</v>
      </c>
      <c r="F31" s="23">
        <v>207391</v>
      </c>
      <c r="G31" s="23">
        <v>0</v>
      </c>
      <c r="H31" s="23">
        <v>273395</v>
      </c>
      <c r="I31" s="23">
        <v>139155</v>
      </c>
      <c r="K31" s="20"/>
      <c r="L31" s="20"/>
      <c r="M31" s="20"/>
      <c r="N31" s="20"/>
      <c r="O31" s="20"/>
      <c r="P31" s="20"/>
      <c r="Q31" s="20"/>
      <c r="R31" s="20"/>
      <c r="S31" s="20"/>
      <c r="T31" s="20"/>
      <c r="U31" s="4"/>
      <c r="W31" s="20"/>
      <c r="X31" s="20"/>
      <c r="Y31" s="20"/>
      <c r="Z31" s="20"/>
      <c r="AA31" s="20"/>
      <c r="AB31" s="5"/>
      <c r="AD31" s="20"/>
      <c r="AE31" s="20"/>
      <c r="AF31" s="20"/>
      <c r="AG31" s="4"/>
    </row>
    <row r="32" spans="1:33" s="1" customFormat="1" ht="21" customHeight="1">
      <c r="A32" s="35"/>
      <c r="B32" s="23"/>
      <c r="C32" s="23"/>
      <c r="D32" s="23"/>
      <c r="E32" s="23"/>
      <c r="F32" s="23"/>
      <c r="G32" s="23"/>
      <c r="H32" s="23"/>
      <c r="I32" s="23"/>
      <c r="K32" s="20"/>
      <c r="L32" s="20"/>
      <c r="M32" s="20"/>
      <c r="N32" s="20"/>
      <c r="O32" s="20"/>
      <c r="P32" s="20"/>
      <c r="Q32" s="20"/>
      <c r="R32" s="20"/>
      <c r="S32" s="20"/>
      <c r="T32" s="20"/>
      <c r="U32" s="4"/>
      <c r="W32" s="20"/>
      <c r="X32" s="20"/>
      <c r="Y32" s="20"/>
      <c r="Z32" s="20"/>
      <c r="AA32" s="20"/>
      <c r="AB32" s="5"/>
      <c r="AD32" s="20"/>
      <c r="AE32" s="20"/>
      <c r="AF32" s="20"/>
      <c r="AG32" s="4"/>
    </row>
    <row r="33" spans="1:33" s="2" customFormat="1" ht="21" customHeight="1">
      <c r="A33" s="27" t="s">
        <v>436</v>
      </c>
      <c r="B33" s="52">
        <f>SUM(B24:B32)</f>
        <v>8453008</v>
      </c>
      <c r="C33" s="52">
        <f t="shared" ref="C33:I33" si="2">SUM(C24:C32)</f>
        <v>5108909</v>
      </c>
      <c r="D33" s="52">
        <f t="shared" si="2"/>
        <v>96080</v>
      </c>
      <c r="E33" s="52">
        <f t="shared" si="2"/>
        <v>3295731</v>
      </c>
      <c r="F33" s="52">
        <f t="shared" si="2"/>
        <v>1717098</v>
      </c>
      <c r="G33" s="52">
        <f t="shared" si="2"/>
        <v>0</v>
      </c>
      <c r="H33" s="52">
        <f t="shared" si="2"/>
        <v>2405595</v>
      </c>
      <c r="I33" s="52">
        <f t="shared" si="2"/>
        <v>938504</v>
      </c>
      <c r="K33" s="3"/>
      <c r="L33" s="3"/>
      <c r="M33" s="3"/>
      <c r="N33" s="3"/>
      <c r="O33" s="3"/>
      <c r="P33" s="3"/>
      <c r="Q33" s="3"/>
      <c r="R33" s="3"/>
      <c r="S33" s="3"/>
      <c r="T33" s="3"/>
      <c r="U33" s="4"/>
      <c r="W33" s="3"/>
      <c r="X33" s="3"/>
      <c r="Y33" s="3"/>
      <c r="Z33" s="3"/>
      <c r="AA33" s="3"/>
      <c r="AB33" s="5"/>
      <c r="AD33" s="3"/>
      <c r="AE33" s="3"/>
      <c r="AF33" s="3"/>
      <c r="AG33" s="4"/>
    </row>
    <row r="34" spans="1:33" s="2" customFormat="1" ht="21" customHeight="1">
      <c r="A34" s="27"/>
      <c r="B34" s="56"/>
      <c r="C34" s="56"/>
      <c r="D34" s="56"/>
      <c r="E34" s="56"/>
      <c r="F34" s="56"/>
      <c r="G34" s="56"/>
      <c r="H34" s="56"/>
      <c r="I34" s="56"/>
      <c r="K34" s="3"/>
      <c r="L34" s="3"/>
      <c r="M34" s="3"/>
      <c r="N34" s="3"/>
      <c r="O34" s="3"/>
      <c r="P34" s="3"/>
      <c r="Q34" s="3"/>
      <c r="R34" s="3"/>
      <c r="S34" s="3"/>
      <c r="T34" s="3"/>
      <c r="U34" s="4"/>
      <c r="W34" s="3"/>
      <c r="X34" s="3"/>
      <c r="Y34" s="3"/>
      <c r="Z34" s="3"/>
      <c r="AA34" s="3"/>
      <c r="AB34" s="5"/>
      <c r="AD34" s="3"/>
      <c r="AE34" s="3"/>
      <c r="AF34" s="3"/>
      <c r="AG34" s="4"/>
    </row>
    <row r="35" spans="1:33" s="2" customFormat="1" ht="21" customHeight="1">
      <c r="A35" s="27" t="s">
        <v>437</v>
      </c>
      <c r="B35" s="52">
        <f>B22+B33</f>
        <v>48351694</v>
      </c>
      <c r="C35" s="52">
        <f t="shared" ref="C35:I35" si="3">C22+C33</f>
        <v>27990107</v>
      </c>
      <c r="D35" s="52">
        <f t="shared" si="3"/>
        <v>636074</v>
      </c>
      <c r="E35" s="52">
        <f t="shared" si="3"/>
        <v>18566734</v>
      </c>
      <c r="F35" s="52">
        <f t="shared" si="3"/>
        <v>8787299</v>
      </c>
      <c r="G35" s="52">
        <f t="shared" si="3"/>
        <v>0</v>
      </c>
      <c r="H35" s="52">
        <f t="shared" si="3"/>
        <v>16447624</v>
      </c>
      <c r="I35" s="52">
        <f t="shared" si="3"/>
        <v>3913963</v>
      </c>
      <c r="K35" s="3"/>
      <c r="L35" s="3"/>
      <c r="M35" s="3"/>
      <c r="N35" s="3"/>
      <c r="O35" s="3"/>
      <c r="P35" s="3"/>
      <c r="Q35" s="3"/>
      <c r="R35" s="3"/>
      <c r="S35" s="3"/>
      <c r="T35" s="3"/>
      <c r="U35" s="4"/>
      <c r="W35" s="3"/>
      <c r="X35" s="3"/>
      <c r="Y35" s="3"/>
      <c r="Z35" s="3"/>
      <c r="AA35" s="3"/>
      <c r="AB35" s="5"/>
      <c r="AD35" s="3"/>
      <c r="AE35" s="3"/>
      <c r="AF35" s="3"/>
      <c r="AG35" s="4"/>
    </row>
    <row r="36" spans="1:33" s="2" customFormat="1" ht="21" customHeight="1">
      <c r="A36" s="28" t="s">
        <v>438</v>
      </c>
      <c r="B36" s="57">
        <v>82017796</v>
      </c>
      <c r="C36" s="57">
        <v>75932310</v>
      </c>
      <c r="D36" s="58">
        <v>0</v>
      </c>
      <c r="E36" s="58">
        <v>28839446</v>
      </c>
      <c r="F36" s="58">
        <v>16210144</v>
      </c>
      <c r="G36" s="58">
        <v>30882720</v>
      </c>
      <c r="H36" s="58">
        <v>3204762</v>
      </c>
      <c r="I36" s="58">
        <v>2880724</v>
      </c>
      <c r="K36" s="24"/>
      <c r="L36" s="24"/>
      <c r="M36" s="24"/>
      <c r="N36" s="24"/>
      <c r="O36" s="24"/>
      <c r="P36" s="24"/>
      <c r="Q36" s="24"/>
      <c r="R36" s="24"/>
      <c r="S36" s="24"/>
      <c r="T36" s="24"/>
      <c r="U36" s="4"/>
      <c r="W36" s="24"/>
      <c r="X36" s="24"/>
      <c r="Y36" s="24"/>
      <c r="Z36" s="24"/>
      <c r="AA36" s="24"/>
      <c r="AB36" s="5"/>
      <c r="AG36" s="4"/>
    </row>
    <row r="37" spans="1:33" s="1" customFormat="1" ht="14.25" customHeight="1">
      <c r="A37" s="1" t="s">
        <v>439</v>
      </c>
      <c r="K37" s="20"/>
      <c r="L37" s="20"/>
      <c r="M37" s="20"/>
      <c r="N37" s="20"/>
      <c r="O37" s="20"/>
      <c r="P37" s="20"/>
      <c r="Q37" s="20"/>
      <c r="R37" s="20"/>
      <c r="S37" s="20"/>
      <c r="T37" s="20"/>
      <c r="W37" s="20"/>
      <c r="X37" s="20"/>
      <c r="Y37" s="20"/>
      <c r="Z37" s="20"/>
      <c r="AA37" s="20"/>
      <c r="AB37" s="20"/>
    </row>
    <row r="38" spans="1:33">
      <c r="B38" s="25"/>
      <c r="C38" s="25"/>
      <c r="D38" s="25"/>
      <c r="E38" s="25"/>
      <c r="F38" s="25"/>
      <c r="G38" s="25"/>
      <c r="H38" s="25"/>
      <c r="I38" s="25"/>
    </row>
  </sheetData>
  <phoneticPr fontId="2"/>
  <hyperlinks>
    <hyperlink ref="A1" location="'20教育目次'!A1" display="20　教育　目次へ＜＜" xr:uid="{00000000-0004-0000-1600-000000000000}"/>
  </hyperlinks>
  <pageMargins left="0.59055118110236227" right="0.59055118110236227" top="0.59055118110236227" bottom="0.39370078740157483" header="0.51181102362204722" footer="0.51181102362204722"/>
  <pageSetup paperSize="9" orientation="portrait" blackAndWhite="1"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7"/>
  <sheetViews>
    <sheetView showGridLines="0" view="pageBreakPreview" zoomScaleNormal="100" zoomScaleSheetLayoutView="100" workbookViewId="0">
      <pane xSplit="1" ySplit="9" topLeftCell="B10" activePane="bottomRight" state="frozen"/>
      <selection pane="topRight"/>
      <selection pane="bottomLeft"/>
      <selection pane="bottomRight"/>
    </sheetView>
  </sheetViews>
  <sheetFormatPr defaultColWidth="9" defaultRowHeight="13.5"/>
  <cols>
    <col min="1" max="1" width="9.875" style="80" customWidth="1"/>
    <col min="2" max="3" width="6" style="80" customWidth="1"/>
    <col min="4" max="5" width="7.625" style="80" customWidth="1"/>
    <col min="6" max="7" width="6" style="80" customWidth="1"/>
    <col min="8" max="9" width="7.625" style="80" customWidth="1"/>
    <col min="10" max="11" width="6" style="80" customWidth="1"/>
    <col min="12" max="13" width="7.625" style="80" customWidth="1"/>
    <col min="14" max="15" width="6" style="80" customWidth="1"/>
    <col min="16" max="17" width="7.625" style="80" customWidth="1"/>
    <col min="18" max="19" width="6" style="80" customWidth="1"/>
    <col min="20" max="21" width="7.625" style="80" customWidth="1"/>
    <col min="22" max="23" width="6" style="80" customWidth="1"/>
    <col min="24" max="25" width="7.625" style="80" customWidth="1"/>
    <col min="26" max="16384" width="9" style="80"/>
  </cols>
  <sheetData>
    <row r="1" spans="1:25">
      <c r="A1" s="485" t="s">
        <v>47</v>
      </c>
    </row>
    <row r="2" spans="1:25">
      <c r="A2" s="81" t="s">
        <v>486</v>
      </c>
    </row>
    <row r="3" spans="1:25" ht="17.25">
      <c r="A3" s="614" t="s">
        <v>77</v>
      </c>
      <c r="B3" s="614"/>
      <c r="C3" s="614"/>
      <c r="D3" s="614"/>
      <c r="E3" s="614"/>
      <c r="F3" s="614"/>
      <c r="G3" s="614"/>
      <c r="H3" s="614"/>
      <c r="I3" s="614"/>
      <c r="J3" s="614"/>
      <c r="K3" s="614"/>
      <c r="L3" s="614"/>
      <c r="M3" s="614"/>
      <c r="N3" s="82"/>
      <c r="O3" s="82"/>
      <c r="P3" s="82"/>
      <c r="Q3" s="82"/>
      <c r="R3" s="82"/>
      <c r="S3" s="82"/>
      <c r="T3" s="82"/>
      <c r="U3" s="82"/>
      <c r="V3" s="82"/>
      <c r="W3" s="82"/>
      <c r="X3" s="82"/>
      <c r="Y3" s="82"/>
    </row>
    <row r="4" spans="1:25" ht="17.25">
      <c r="A4" s="615" t="s">
        <v>466</v>
      </c>
      <c r="B4" s="615"/>
      <c r="C4" s="615"/>
      <c r="D4" s="615"/>
      <c r="E4" s="615"/>
      <c r="F4" s="615"/>
      <c r="G4" s="615"/>
      <c r="H4" s="615"/>
      <c r="I4" s="615"/>
      <c r="J4" s="615"/>
      <c r="K4" s="615"/>
      <c r="L4" s="615"/>
      <c r="M4" s="615"/>
      <c r="N4" s="82"/>
      <c r="O4" s="82"/>
      <c r="P4" s="82"/>
      <c r="Q4" s="82"/>
      <c r="R4" s="82"/>
      <c r="S4" s="82"/>
      <c r="T4" s="82"/>
      <c r="U4" s="82"/>
      <c r="V4" s="82"/>
      <c r="W4" s="82"/>
      <c r="X4" s="82"/>
      <c r="Y4" s="82"/>
    </row>
    <row r="5" spans="1:25">
      <c r="N5" s="147"/>
      <c r="O5" s="147"/>
      <c r="P5" s="147"/>
      <c r="Q5" s="147"/>
      <c r="R5" s="147"/>
      <c r="S5" s="147"/>
      <c r="T5" s="147"/>
      <c r="U5" s="147"/>
      <c r="V5" s="147"/>
      <c r="W5" s="147"/>
      <c r="X5" s="147"/>
      <c r="Y5" s="19" t="s">
        <v>51</v>
      </c>
    </row>
    <row r="6" spans="1:25" ht="6" customHeight="1" thickBot="1">
      <c r="A6" s="147"/>
      <c r="B6" s="147"/>
      <c r="C6" s="147"/>
      <c r="D6" s="147"/>
      <c r="E6" s="147"/>
      <c r="F6" s="147"/>
      <c r="G6" s="147"/>
      <c r="H6" s="147"/>
      <c r="I6" s="147"/>
      <c r="J6" s="147"/>
      <c r="K6" s="147"/>
      <c r="L6" s="147"/>
      <c r="M6" s="147"/>
      <c r="N6" s="147"/>
      <c r="O6" s="147"/>
      <c r="P6" s="147"/>
      <c r="Q6" s="147"/>
      <c r="R6" s="147"/>
      <c r="S6" s="147"/>
      <c r="T6" s="147"/>
      <c r="U6" s="147"/>
      <c r="V6" s="147"/>
      <c r="W6" s="147"/>
      <c r="X6" s="147"/>
      <c r="Y6" s="147"/>
    </row>
    <row r="7" spans="1:25" s="93" customFormat="1" ht="18.75" customHeight="1" thickTop="1">
      <c r="A7" s="633"/>
      <c r="B7" s="635" t="s">
        <v>78</v>
      </c>
      <c r="C7" s="636"/>
      <c r="D7" s="636"/>
      <c r="E7" s="637"/>
      <c r="F7" s="635" t="s">
        <v>476</v>
      </c>
      <c r="G7" s="636"/>
      <c r="H7" s="636"/>
      <c r="I7" s="636"/>
      <c r="J7" s="635" t="s">
        <v>475</v>
      </c>
      <c r="K7" s="636"/>
      <c r="L7" s="636"/>
      <c r="M7" s="636"/>
      <c r="N7" s="636" t="s">
        <v>80</v>
      </c>
      <c r="O7" s="636"/>
      <c r="P7" s="636"/>
      <c r="Q7" s="637"/>
      <c r="R7" s="635" t="s">
        <v>81</v>
      </c>
      <c r="S7" s="636"/>
      <c r="T7" s="636"/>
      <c r="U7" s="637"/>
      <c r="V7" s="635" t="s">
        <v>82</v>
      </c>
      <c r="W7" s="636"/>
      <c r="X7" s="636"/>
      <c r="Y7" s="636"/>
    </row>
    <row r="8" spans="1:25" s="93" customFormat="1" ht="18.75" customHeight="1">
      <c r="A8" s="513" t="s">
        <v>477</v>
      </c>
      <c r="B8" s="638" t="s">
        <v>57</v>
      </c>
      <c r="C8" s="639"/>
      <c r="D8" s="641" t="s">
        <v>61</v>
      </c>
      <c r="E8" s="641" t="s">
        <v>63</v>
      </c>
      <c r="F8" s="638" t="s">
        <v>57</v>
      </c>
      <c r="G8" s="639"/>
      <c r="H8" s="641" t="s">
        <v>61</v>
      </c>
      <c r="I8" s="641" t="s">
        <v>69</v>
      </c>
      <c r="J8" s="638" t="s">
        <v>57</v>
      </c>
      <c r="K8" s="639"/>
      <c r="L8" s="641" t="s">
        <v>61</v>
      </c>
      <c r="M8" s="641" t="s">
        <v>69</v>
      </c>
      <c r="N8" s="638" t="s">
        <v>57</v>
      </c>
      <c r="O8" s="639"/>
      <c r="P8" s="641" t="s">
        <v>61</v>
      </c>
      <c r="Q8" s="641" t="s">
        <v>69</v>
      </c>
      <c r="R8" s="638" t="s">
        <v>83</v>
      </c>
      <c r="S8" s="639"/>
      <c r="T8" s="641" t="s">
        <v>61</v>
      </c>
      <c r="U8" s="641" t="s">
        <v>64</v>
      </c>
      <c r="V8" s="638" t="s">
        <v>84</v>
      </c>
      <c r="W8" s="639"/>
      <c r="X8" s="641" t="s">
        <v>479</v>
      </c>
      <c r="Y8" s="644" t="s">
        <v>64</v>
      </c>
    </row>
    <row r="9" spans="1:25" s="93" customFormat="1" ht="18.75" customHeight="1">
      <c r="A9" s="634"/>
      <c r="B9" s="149" t="s">
        <v>85</v>
      </c>
      <c r="C9" s="149" t="s">
        <v>86</v>
      </c>
      <c r="D9" s="642" t="s">
        <v>478</v>
      </c>
      <c r="E9" s="640"/>
      <c r="F9" s="149" t="s">
        <v>85</v>
      </c>
      <c r="G9" s="149" t="s">
        <v>86</v>
      </c>
      <c r="H9" s="642" t="s">
        <v>478</v>
      </c>
      <c r="I9" s="640"/>
      <c r="J9" s="514" t="s">
        <v>85</v>
      </c>
      <c r="K9" s="514" t="s">
        <v>86</v>
      </c>
      <c r="L9" s="642" t="s">
        <v>478</v>
      </c>
      <c r="M9" s="640"/>
      <c r="N9" s="514" t="s">
        <v>85</v>
      </c>
      <c r="O9" s="514" t="s">
        <v>86</v>
      </c>
      <c r="P9" s="642" t="s">
        <v>478</v>
      </c>
      <c r="Q9" s="640"/>
      <c r="R9" s="149" t="s">
        <v>87</v>
      </c>
      <c r="S9" s="149" t="s">
        <v>88</v>
      </c>
      <c r="T9" s="642" t="s">
        <v>478</v>
      </c>
      <c r="U9" s="643"/>
      <c r="V9" s="149" t="s">
        <v>87</v>
      </c>
      <c r="W9" s="149" t="s">
        <v>88</v>
      </c>
      <c r="X9" s="642" t="s">
        <v>478</v>
      </c>
      <c r="Y9" s="645"/>
    </row>
    <row r="10" spans="1:25" s="153" customFormat="1" ht="18.75" customHeight="1">
      <c r="A10" s="150" t="s">
        <v>89</v>
      </c>
      <c r="B10" s="151">
        <v>195</v>
      </c>
      <c r="C10" s="151">
        <v>1</v>
      </c>
      <c r="D10" s="151">
        <v>3096</v>
      </c>
      <c r="E10" s="151">
        <v>41062</v>
      </c>
      <c r="F10" s="151">
        <v>80</v>
      </c>
      <c r="G10" s="151">
        <v>2</v>
      </c>
      <c r="H10" s="151">
        <v>1835</v>
      </c>
      <c r="I10" s="151">
        <v>21206</v>
      </c>
      <c r="J10" s="151">
        <v>1</v>
      </c>
      <c r="K10" s="151">
        <v>0</v>
      </c>
      <c r="L10" s="151">
        <v>37</v>
      </c>
      <c r="M10" s="151">
        <v>724</v>
      </c>
      <c r="N10" s="152">
        <v>34</v>
      </c>
      <c r="O10" s="152">
        <v>1</v>
      </c>
      <c r="P10" s="152">
        <v>1654</v>
      </c>
      <c r="Q10" s="152">
        <v>21856</v>
      </c>
      <c r="R10" s="152">
        <v>71</v>
      </c>
      <c r="S10" s="152">
        <v>0</v>
      </c>
      <c r="T10" s="152">
        <v>249</v>
      </c>
      <c r="U10" s="152">
        <v>1567</v>
      </c>
      <c r="V10" s="152">
        <v>117</v>
      </c>
      <c r="W10" s="152">
        <v>1</v>
      </c>
      <c r="X10" s="152">
        <v>2312</v>
      </c>
      <c r="Y10" s="152">
        <v>13329</v>
      </c>
    </row>
    <row r="11" spans="1:25" s="93" customFormat="1" ht="18.75" customHeight="1">
      <c r="A11" s="150">
        <v>2</v>
      </c>
      <c r="B11" s="629">
        <v>195</v>
      </c>
      <c r="C11" s="630">
        <v>1</v>
      </c>
      <c r="D11" s="630">
        <v>3095</v>
      </c>
      <c r="E11" s="630">
        <v>40177</v>
      </c>
      <c r="F11" s="630">
        <v>80</v>
      </c>
      <c r="G11" s="630">
        <v>2</v>
      </c>
      <c r="H11" s="630">
        <v>1832</v>
      </c>
      <c r="I11" s="630">
        <v>21170</v>
      </c>
      <c r="J11" s="630">
        <v>1</v>
      </c>
      <c r="K11" s="630"/>
      <c r="L11" s="630">
        <v>38</v>
      </c>
      <c r="M11" s="630">
        <v>713</v>
      </c>
      <c r="N11" s="630">
        <v>35</v>
      </c>
      <c r="O11" s="630">
        <v>0</v>
      </c>
      <c r="P11" s="630">
        <v>1654</v>
      </c>
      <c r="Q11" s="630">
        <v>21221</v>
      </c>
      <c r="R11" s="630">
        <v>67</v>
      </c>
      <c r="S11" s="630"/>
      <c r="T11" s="630">
        <v>224</v>
      </c>
      <c r="U11" s="630">
        <v>1311</v>
      </c>
      <c r="V11" s="630">
        <v>128</v>
      </c>
      <c r="W11" s="151">
        <v>1</v>
      </c>
      <c r="X11" s="630">
        <v>2473</v>
      </c>
      <c r="Y11" s="630">
        <v>14099</v>
      </c>
    </row>
    <row r="12" spans="1:25" s="153" customFormat="1" ht="18.75" customHeight="1">
      <c r="A12" s="154">
        <v>3</v>
      </c>
      <c r="B12" s="155">
        <f t="shared" ref="B12:Y12" si="0">+B24+B35</f>
        <v>193</v>
      </c>
      <c r="C12" s="156">
        <f t="shared" si="0"/>
        <v>1</v>
      </c>
      <c r="D12" s="156">
        <f t="shared" si="0"/>
        <v>3060</v>
      </c>
      <c r="E12" s="156">
        <f t="shared" si="0"/>
        <v>39236</v>
      </c>
      <c r="F12" s="156">
        <v>81</v>
      </c>
      <c r="G12" s="156">
        <v>2</v>
      </c>
      <c r="H12" s="156">
        <v>1848</v>
      </c>
      <c r="I12" s="156">
        <v>21196</v>
      </c>
      <c r="J12" s="156">
        <f t="shared" si="0"/>
        <v>1</v>
      </c>
      <c r="K12" s="156">
        <f t="shared" si="0"/>
        <v>0</v>
      </c>
      <c r="L12" s="156">
        <f t="shared" si="0"/>
        <v>39</v>
      </c>
      <c r="M12" s="156">
        <f t="shared" si="0"/>
        <v>716</v>
      </c>
      <c r="N12" s="156">
        <v>35</v>
      </c>
      <c r="O12" s="156">
        <f t="shared" si="0"/>
        <v>0</v>
      </c>
      <c r="P12" s="156">
        <v>1631</v>
      </c>
      <c r="Q12" s="156">
        <v>20701</v>
      </c>
      <c r="R12" s="156">
        <v>64</v>
      </c>
      <c r="S12" s="156">
        <f t="shared" si="0"/>
        <v>0</v>
      </c>
      <c r="T12" s="156">
        <v>201</v>
      </c>
      <c r="U12" s="156">
        <v>1113</v>
      </c>
      <c r="V12" s="156">
        <f t="shared" si="0"/>
        <v>137</v>
      </c>
      <c r="W12" s="157">
        <f t="shared" si="0"/>
        <v>1</v>
      </c>
      <c r="X12" s="156">
        <f t="shared" si="0"/>
        <v>475</v>
      </c>
      <c r="Y12" s="156">
        <f t="shared" si="0"/>
        <v>15118</v>
      </c>
    </row>
    <row r="13" spans="1:25" s="160" customFormat="1" ht="18.75" customHeight="1">
      <c r="A13" s="631"/>
      <c r="B13" s="158"/>
      <c r="C13" s="159"/>
      <c r="D13" s="159"/>
      <c r="E13" s="159"/>
      <c r="F13" s="159"/>
      <c r="G13" s="159"/>
      <c r="H13" s="159"/>
      <c r="I13" s="159"/>
      <c r="J13" s="159"/>
      <c r="K13" s="159"/>
      <c r="L13" s="159"/>
      <c r="M13" s="159"/>
      <c r="N13" s="159"/>
      <c r="O13" s="159"/>
      <c r="P13" s="159"/>
      <c r="Q13" s="159"/>
      <c r="R13" s="159"/>
      <c r="S13" s="159"/>
      <c r="T13" s="159"/>
      <c r="U13" s="159"/>
      <c r="V13" s="159"/>
      <c r="W13" s="159"/>
      <c r="X13" s="159"/>
      <c r="Y13" s="159"/>
    </row>
    <row r="14" spans="1:25" s="93" customFormat="1" ht="18.75" customHeight="1">
      <c r="A14" s="161" t="s">
        <v>90</v>
      </c>
      <c r="B14" s="162">
        <v>53</v>
      </c>
      <c r="C14" s="151">
        <v>0</v>
      </c>
      <c r="D14" s="151">
        <v>949</v>
      </c>
      <c r="E14" s="151">
        <v>13189</v>
      </c>
      <c r="F14" s="151">
        <v>26</v>
      </c>
      <c r="G14" s="151">
        <v>1</v>
      </c>
      <c r="H14" s="151">
        <v>584</v>
      </c>
      <c r="I14" s="151">
        <v>6930</v>
      </c>
      <c r="J14" s="151">
        <v>1</v>
      </c>
      <c r="K14" s="151">
        <v>0</v>
      </c>
      <c r="L14" s="151">
        <v>39</v>
      </c>
      <c r="M14" s="151">
        <v>716</v>
      </c>
      <c r="N14" s="151">
        <v>13</v>
      </c>
      <c r="O14" s="151">
        <v>0</v>
      </c>
      <c r="P14" s="152">
        <v>711</v>
      </c>
      <c r="Q14" s="152">
        <v>10619</v>
      </c>
      <c r="R14" s="151">
        <v>23</v>
      </c>
      <c r="S14" s="151">
        <v>0</v>
      </c>
      <c r="T14" s="151">
        <v>67</v>
      </c>
      <c r="U14" s="151">
        <v>459</v>
      </c>
      <c r="V14" s="151">
        <v>62</v>
      </c>
      <c r="W14" s="151">
        <v>1</v>
      </c>
      <c r="X14" s="151">
        <v>205</v>
      </c>
      <c r="Y14" s="151">
        <v>7402</v>
      </c>
    </row>
    <row r="15" spans="1:25" s="93" customFormat="1" ht="18.75" customHeight="1">
      <c r="A15" s="161" t="s">
        <v>91</v>
      </c>
      <c r="B15" s="162">
        <v>13</v>
      </c>
      <c r="C15" s="151">
        <v>0</v>
      </c>
      <c r="D15" s="151">
        <v>221</v>
      </c>
      <c r="E15" s="151">
        <v>3383</v>
      </c>
      <c r="F15" s="151">
        <v>6</v>
      </c>
      <c r="G15" s="151">
        <v>0</v>
      </c>
      <c r="H15" s="151">
        <v>141</v>
      </c>
      <c r="I15" s="151">
        <v>1772</v>
      </c>
      <c r="J15" s="151">
        <v>0</v>
      </c>
      <c r="K15" s="151">
        <v>0</v>
      </c>
      <c r="L15" s="151">
        <v>0</v>
      </c>
      <c r="M15" s="151">
        <v>0</v>
      </c>
      <c r="N15" s="151">
        <v>4</v>
      </c>
      <c r="O15" s="151">
        <v>0</v>
      </c>
      <c r="P15" s="152">
        <v>146</v>
      </c>
      <c r="Q15" s="152">
        <v>1747</v>
      </c>
      <c r="R15" s="151">
        <v>4</v>
      </c>
      <c r="S15" s="151">
        <v>0</v>
      </c>
      <c r="T15" s="151">
        <v>23</v>
      </c>
      <c r="U15" s="151">
        <v>157</v>
      </c>
      <c r="V15" s="151">
        <v>3</v>
      </c>
      <c r="W15" s="151">
        <v>0</v>
      </c>
      <c r="X15" s="151">
        <v>9</v>
      </c>
      <c r="Y15" s="151">
        <v>550</v>
      </c>
    </row>
    <row r="16" spans="1:25" s="93" customFormat="1" ht="18.75" customHeight="1">
      <c r="A16" s="161" t="s">
        <v>92</v>
      </c>
      <c r="B16" s="162">
        <v>9</v>
      </c>
      <c r="C16" s="151">
        <v>0</v>
      </c>
      <c r="D16" s="151">
        <v>138</v>
      </c>
      <c r="E16" s="151">
        <v>1465</v>
      </c>
      <c r="F16" s="151">
        <v>2</v>
      </c>
      <c r="G16" s="151">
        <v>0</v>
      </c>
      <c r="H16" s="151">
        <v>61</v>
      </c>
      <c r="I16" s="151">
        <v>739</v>
      </c>
      <c r="J16" s="151">
        <v>0</v>
      </c>
      <c r="K16" s="151">
        <v>0</v>
      </c>
      <c r="L16" s="151">
        <v>0</v>
      </c>
      <c r="M16" s="151">
        <v>0</v>
      </c>
      <c r="N16" s="151">
        <v>2</v>
      </c>
      <c r="O16" s="151">
        <v>0</v>
      </c>
      <c r="P16" s="152">
        <v>112</v>
      </c>
      <c r="Q16" s="152">
        <v>1203</v>
      </c>
      <c r="R16" s="151">
        <v>0</v>
      </c>
      <c r="S16" s="151">
        <v>0</v>
      </c>
      <c r="T16" s="151">
        <v>0</v>
      </c>
      <c r="U16" s="151">
        <v>0</v>
      </c>
      <c r="V16" s="151">
        <v>3</v>
      </c>
      <c r="W16" s="151">
        <v>0</v>
      </c>
      <c r="X16" s="151">
        <v>4</v>
      </c>
      <c r="Y16" s="151">
        <v>409</v>
      </c>
    </row>
    <row r="17" spans="1:25" s="93" customFormat="1" ht="18.75" customHeight="1">
      <c r="A17" s="161" t="s">
        <v>93</v>
      </c>
      <c r="B17" s="162">
        <v>9</v>
      </c>
      <c r="C17" s="151">
        <v>0</v>
      </c>
      <c r="D17" s="151">
        <v>121</v>
      </c>
      <c r="E17" s="151">
        <v>1376</v>
      </c>
      <c r="F17" s="151">
        <v>5</v>
      </c>
      <c r="G17" s="151">
        <v>0</v>
      </c>
      <c r="H17" s="151">
        <v>80</v>
      </c>
      <c r="I17" s="151">
        <v>782</v>
      </c>
      <c r="J17" s="151">
        <v>0</v>
      </c>
      <c r="K17" s="151">
        <v>0</v>
      </c>
      <c r="L17" s="151">
        <v>0</v>
      </c>
      <c r="M17" s="151">
        <v>0</v>
      </c>
      <c r="N17" s="151">
        <v>2</v>
      </c>
      <c r="O17" s="151">
        <v>0</v>
      </c>
      <c r="P17" s="152">
        <v>88</v>
      </c>
      <c r="Q17" s="152">
        <v>767</v>
      </c>
      <c r="R17" s="151">
        <v>6</v>
      </c>
      <c r="S17" s="151">
        <v>0</v>
      </c>
      <c r="T17" s="151">
        <v>9</v>
      </c>
      <c r="U17" s="151">
        <v>28</v>
      </c>
      <c r="V17" s="151">
        <v>8</v>
      </c>
      <c r="W17" s="151">
        <v>0</v>
      </c>
      <c r="X17" s="151">
        <v>29</v>
      </c>
      <c r="Y17" s="151">
        <v>758</v>
      </c>
    </row>
    <row r="18" spans="1:25" s="93" customFormat="1" ht="18.75" customHeight="1">
      <c r="A18" s="161" t="s">
        <v>94</v>
      </c>
      <c r="B18" s="162">
        <v>10</v>
      </c>
      <c r="C18" s="151">
        <v>0</v>
      </c>
      <c r="D18" s="151">
        <f>5+107</f>
        <v>112</v>
      </c>
      <c r="E18" s="151">
        <f>54+982</f>
        <v>1036</v>
      </c>
      <c r="F18" s="151">
        <v>3</v>
      </c>
      <c r="G18" s="151">
        <v>0</v>
      </c>
      <c r="H18" s="151">
        <v>56</v>
      </c>
      <c r="I18" s="151">
        <v>528</v>
      </c>
      <c r="J18" s="151">
        <v>0</v>
      </c>
      <c r="K18" s="151">
        <v>0</v>
      </c>
      <c r="L18" s="151">
        <v>0</v>
      </c>
      <c r="M18" s="151">
        <v>0</v>
      </c>
      <c r="N18" s="151">
        <v>1</v>
      </c>
      <c r="O18" s="151">
        <v>0</v>
      </c>
      <c r="P18" s="152">
        <v>35</v>
      </c>
      <c r="Q18" s="152">
        <v>310</v>
      </c>
      <c r="R18" s="151">
        <v>1</v>
      </c>
      <c r="S18" s="151">
        <v>0</v>
      </c>
      <c r="T18" s="151">
        <v>4</v>
      </c>
      <c r="U18" s="151">
        <v>16</v>
      </c>
      <c r="V18" s="151">
        <v>7</v>
      </c>
      <c r="W18" s="151">
        <v>0</v>
      </c>
      <c r="X18" s="151">
        <v>21</v>
      </c>
      <c r="Y18" s="151">
        <v>526</v>
      </c>
    </row>
    <row r="19" spans="1:25" s="93" customFormat="1" ht="18.75" customHeight="1">
      <c r="A19" s="161" t="s">
        <v>95</v>
      </c>
      <c r="B19" s="162">
        <v>12</v>
      </c>
      <c r="C19" s="151">
        <v>0</v>
      </c>
      <c r="D19" s="151">
        <v>262</v>
      </c>
      <c r="E19" s="151">
        <v>4017</v>
      </c>
      <c r="F19" s="151">
        <v>3</v>
      </c>
      <c r="G19" s="151">
        <v>0</v>
      </c>
      <c r="H19" s="151">
        <v>147</v>
      </c>
      <c r="I19" s="151">
        <v>2088</v>
      </c>
      <c r="J19" s="151">
        <v>0</v>
      </c>
      <c r="K19" s="151">
        <v>0</v>
      </c>
      <c r="L19" s="151">
        <v>0</v>
      </c>
      <c r="M19" s="151">
        <v>0</v>
      </c>
      <c r="N19" s="151">
        <v>2</v>
      </c>
      <c r="O19" s="151">
        <v>0</v>
      </c>
      <c r="P19" s="152">
        <v>79</v>
      </c>
      <c r="Q19" s="152">
        <v>845</v>
      </c>
      <c r="R19" s="151">
        <v>4</v>
      </c>
      <c r="S19" s="151">
        <v>0</v>
      </c>
      <c r="T19" s="151">
        <v>15</v>
      </c>
      <c r="U19" s="151">
        <v>113</v>
      </c>
      <c r="V19" s="151">
        <v>5</v>
      </c>
      <c r="W19" s="151">
        <v>0</v>
      </c>
      <c r="X19" s="151">
        <v>24</v>
      </c>
      <c r="Y19" s="151">
        <v>760</v>
      </c>
    </row>
    <row r="20" spans="1:25" s="93" customFormat="1" ht="18.75" customHeight="1">
      <c r="A20" s="161" t="s">
        <v>96</v>
      </c>
      <c r="B20" s="162">
        <v>10</v>
      </c>
      <c r="C20" s="151">
        <v>0</v>
      </c>
      <c r="D20" s="151">
        <v>109</v>
      </c>
      <c r="E20" s="151">
        <v>1218</v>
      </c>
      <c r="F20" s="151">
        <v>2</v>
      </c>
      <c r="G20" s="151">
        <v>0</v>
      </c>
      <c r="H20" s="151">
        <v>54</v>
      </c>
      <c r="I20" s="151">
        <v>622</v>
      </c>
      <c r="J20" s="151">
        <v>0</v>
      </c>
      <c r="K20" s="151">
        <v>0</v>
      </c>
      <c r="L20" s="151">
        <v>0</v>
      </c>
      <c r="M20" s="151">
        <v>0</v>
      </c>
      <c r="N20" s="151">
        <v>1</v>
      </c>
      <c r="O20" s="151">
        <v>0</v>
      </c>
      <c r="P20" s="152">
        <v>49</v>
      </c>
      <c r="Q20" s="152">
        <v>644</v>
      </c>
      <c r="R20" s="151">
        <v>0</v>
      </c>
      <c r="S20" s="151">
        <v>0</v>
      </c>
      <c r="T20" s="151">
        <v>0</v>
      </c>
      <c r="U20" s="151">
        <v>0</v>
      </c>
      <c r="V20" s="151">
        <v>12</v>
      </c>
      <c r="W20" s="151">
        <v>0</v>
      </c>
      <c r="X20" s="151">
        <v>41</v>
      </c>
      <c r="Y20" s="151">
        <v>870</v>
      </c>
    </row>
    <row r="21" spans="1:25" s="93" customFormat="1" ht="18.75" customHeight="1">
      <c r="A21" s="161" t="s">
        <v>97</v>
      </c>
      <c r="B21" s="162">
        <v>17</v>
      </c>
      <c r="C21" s="151">
        <v>0</v>
      </c>
      <c r="D21" s="151">
        <v>293</v>
      </c>
      <c r="E21" s="151">
        <v>4144</v>
      </c>
      <c r="F21" s="151">
        <v>7</v>
      </c>
      <c r="G21" s="151">
        <v>1</v>
      </c>
      <c r="H21" s="151">
        <v>185</v>
      </c>
      <c r="I21" s="151">
        <v>2245</v>
      </c>
      <c r="J21" s="151">
        <v>0</v>
      </c>
      <c r="K21" s="151">
        <v>0</v>
      </c>
      <c r="L21" s="151">
        <v>0</v>
      </c>
      <c r="M21" s="151">
        <v>0</v>
      </c>
      <c r="N21" s="151">
        <v>5</v>
      </c>
      <c r="O21" s="151">
        <v>0</v>
      </c>
      <c r="P21" s="152">
        <v>189</v>
      </c>
      <c r="Q21" s="152">
        <v>2248</v>
      </c>
      <c r="R21" s="151">
        <v>11</v>
      </c>
      <c r="S21" s="151">
        <v>0</v>
      </c>
      <c r="T21" s="151">
        <v>42</v>
      </c>
      <c r="U21" s="151">
        <v>229</v>
      </c>
      <c r="V21" s="151">
        <v>17</v>
      </c>
      <c r="W21" s="151">
        <v>0</v>
      </c>
      <c r="X21" s="151">
        <v>69</v>
      </c>
      <c r="Y21" s="151">
        <v>1882</v>
      </c>
    </row>
    <row r="22" spans="1:25" s="93" customFormat="1" ht="18.75" customHeight="1">
      <c r="A22" s="161" t="s">
        <v>98</v>
      </c>
      <c r="B22" s="162">
        <v>19</v>
      </c>
      <c r="C22" s="151">
        <v>0</v>
      </c>
      <c r="D22" s="151">
        <v>340</v>
      </c>
      <c r="E22" s="151">
        <v>4872</v>
      </c>
      <c r="F22" s="151">
        <v>5</v>
      </c>
      <c r="G22" s="151">
        <v>0</v>
      </c>
      <c r="H22" s="151">
        <v>194</v>
      </c>
      <c r="I22" s="151">
        <v>2572</v>
      </c>
      <c r="J22" s="151">
        <v>0</v>
      </c>
      <c r="K22" s="151">
        <v>0</v>
      </c>
      <c r="L22" s="151">
        <v>0</v>
      </c>
      <c r="M22" s="151">
        <v>0</v>
      </c>
      <c r="N22" s="151">
        <v>3</v>
      </c>
      <c r="O22" s="151">
        <v>0</v>
      </c>
      <c r="P22" s="152">
        <v>151</v>
      </c>
      <c r="Q22" s="152">
        <v>1556</v>
      </c>
      <c r="R22" s="151">
        <v>12</v>
      </c>
      <c r="S22" s="151">
        <v>0</v>
      </c>
      <c r="T22" s="151">
        <v>34</v>
      </c>
      <c r="U22" s="151">
        <v>59</v>
      </c>
      <c r="V22" s="151">
        <v>9</v>
      </c>
      <c r="W22" s="151">
        <v>0</v>
      </c>
      <c r="X22" s="151">
        <v>32</v>
      </c>
      <c r="Y22" s="151">
        <v>1116</v>
      </c>
    </row>
    <row r="23" spans="1:25" s="93" customFormat="1" ht="18.75" customHeight="1">
      <c r="A23" s="632"/>
      <c r="B23" s="162"/>
      <c r="C23" s="151"/>
      <c r="D23" s="151"/>
      <c r="E23" s="151"/>
      <c r="F23" s="151"/>
      <c r="G23" s="151"/>
      <c r="H23" s="151"/>
      <c r="I23" s="151"/>
      <c r="J23" s="151"/>
      <c r="K23" s="151"/>
      <c r="L23" s="151"/>
      <c r="M23" s="151"/>
      <c r="N23" s="151"/>
      <c r="O23" s="151"/>
      <c r="P23" s="151"/>
      <c r="Q23" s="151"/>
      <c r="R23" s="151"/>
      <c r="S23" s="151"/>
      <c r="T23" s="151"/>
      <c r="U23" s="151"/>
      <c r="V23" s="151"/>
      <c r="W23" s="151"/>
      <c r="X23" s="151"/>
      <c r="Y23" s="151"/>
    </row>
    <row r="24" spans="1:25" s="153" customFormat="1" ht="18.75" customHeight="1">
      <c r="A24" s="163" t="s">
        <v>435</v>
      </c>
      <c r="B24" s="155">
        <f>SUM(B14:B23)</f>
        <v>152</v>
      </c>
      <c r="C24" s="156">
        <f t="shared" ref="C24:Y24" si="1">SUM(C14:C23)</f>
        <v>0</v>
      </c>
      <c r="D24" s="156">
        <f>SUM(D14:D23)</f>
        <v>2545</v>
      </c>
      <c r="E24" s="156">
        <f t="shared" si="1"/>
        <v>34700</v>
      </c>
      <c r="F24" s="156">
        <f t="shared" si="1"/>
        <v>59</v>
      </c>
      <c r="G24" s="156">
        <f t="shared" si="1"/>
        <v>2</v>
      </c>
      <c r="H24" s="156">
        <f t="shared" si="1"/>
        <v>1502</v>
      </c>
      <c r="I24" s="156">
        <f t="shared" si="1"/>
        <v>18278</v>
      </c>
      <c r="J24" s="156">
        <f>SUM(J14:J23)</f>
        <v>1</v>
      </c>
      <c r="K24" s="156">
        <f>SUM(K14:K23)</f>
        <v>0</v>
      </c>
      <c r="L24" s="156">
        <f>SUM(L14:L23)</f>
        <v>39</v>
      </c>
      <c r="M24" s="156">
        <f>SUM(M14:M23)</f>
        <v>716</v>
      </c>
      <c r="N24" s="156">
        <f t="shared" si="1"/>
        <v>33</v>
      </c>
      <c r="O24" s="156">
        <f t="shared" si="1"/>
        <v>0</v>
      </c>
      <c r="P24" s="156">
        <f t="shared" si="1"/>
        <v>1560</v>
      </c>
      <c r="Q24" s="156">
        <f t="shared" si="1"/>
        <v>19939</v>
      </c>
      <c r="R24" s="156">
        <f t="shared" si="1"/>
        <v>61</v>
      </c>
      <c r="S24" s="156">
        <f t="shared" si="1"/>
        <v>0</v>
      </c>
      <c r="T24" s="156">
        <f t="shared" si="1"/>
        <v>194</v>
      </c>
      <c r="U24" s="156">
        <f t="shared" si="1"/>
        <v>1061</v>
      </c>
      <c r="V24" s="156">
        <f t="shared" si="1"/>
        <v>126</v>
      </c>
      <c r="W24" s="156">
        <f t="shared" si="1"/>
        <v>1</v>
      </c>
      <c r="X24" s="156">
        <f t="shared" si="1"/>
        <v>434</v>
      </c>
      <c r="Y24" s="156">
        <f t="shared" si="1"/>
        <v>14273</v>
      </c>
    </row>
    <row r="25" spans="1:25" s="93" customFormat="1" ht="18.75" customHeight="1">
      <c r="A25" s="161"/>
      <c r="B25" s="162"/>
      <c r="C25" s="151"/>
      <c r="D25" s="151"/>
      <c r="E25" s="151"/>
      <c r="F25" s="151"/>
      <c r="G25" s="151"/>
      <c r="H25" s="151"/>
      <c r="I25" s="151"/>
      <c r="J25" s="151"/>
      <c r="K25" s="151"/>
      <c r="L25" s="151"/>
      <c r="M25" s="151"/>
      <c r="N25" s="151"/>
      <c r="O25" s="151"/>
      <c r="P25" s="151"/>
      <c r="Q25" s="151"/>
      <c r="R25" s="151"/>
      <c r="S25" s="151"/>
      <c r="T25" s="151"/>
      <c r="U25" s="151"/>
      <c r="V25" s="151"/>
      <c r="W25" s="151"/>
      <c r="X25" s="151"/>
      <c r="Y25" s="151"/>
    </row>
    <row r="26" spans="1:25" s="93" customFormat="1" ht="18.75" customHeight="1">
      <c r="A26" s="161" t="s">
        <v>100</v>
      </c>
      <c r="B26" s="162">
        <v>7</v>
      </c>
      <c r="C26" s="151">
        <v>0</v>
      </c>
      <c r="D26" s="151">
        <v>89</v>
      </c>
      <c r="E26" s="151">
        <v>905</v>
      </c>
      <c r="F26" s="151">
        <v>3</v>
      </c>
      <c r="G26" s="151">
        <v>0</v>
      </c>
      <c r="H26" s="151">
        <v>54</v>
      </c>
      <c r="I26" s="151">
        <v>488</v>
      </c>
      <c r="J26" s="151">
        <v>0</v>
      </c>
      <c r="K26" s="151">
        <v>0</v>
      </c>
      <c r="L26" s="151">
        <v>0</v>
      </c>
      <c r="M26" s="151">
        <v>0</v>
      </c>
      <c r="N26" s="151">
        <v>0</v>
      </c>
      <c r="O26" s="151">
        <v>0</v>
      </c>
      <c r="P26" s="151">
        <v>0</v>
      </c>
      <c r="Q26" s="151">
        <v>0</v>
      </c>
      <c r="R26" s="151">
        <v>3</v>
      </c>
      <c r="S26" s="151">
        <v>0</v>
      </c>
      <c r="T26" s="151">
        <v>7</v>
      </c>
      <c r="U26" s="151">
        <v>52</v>
      </c>
      <c r="V26" s="151">
        <v>0</v>
      </c>
      <c r="W26" s="151">
        <v>0</v>
      </c>
      <c r="X26" s="151">
        <v>0</v>
      </c>
      <c r="Y26" s="151">
        <v>0</v>
      </c>
    </row>
    <row r="27" spans="1:25" s="93" customFormat="1" ht="18.75" customHeight="1">
      <c r="A27" s="161" t="s">
        <v>101</v>
      </c>
      <c r="B27" s="162">
        <v>1</v>
      </c>
      <c r="C27" s="151">
        <v>0</v>
      </c>
      <c r="D27" s="151">
        <v>11</v>
      </c>
      <c r="E27" s="151">
        <v>77</v>
      </c>
      <c r="F27" s="151">
        <v>1</v>
      </c>
      <c r="G27" s="151">
        <v>0</v>
      </c>
      <c r="H27" s="151">
        <v>13</v>
      </c>
      <c r="I27" s="151">
        <v>40</v>
      </c>
      <c r="J27" s="151">
        <v>0</v>
      </c>
      <c r="K27" s="151">
        <v>0</v>
      </c>
      <c r="L27" s="151">
        <v>0</v>
      </c>
      <c r="M27" s="151">
        <v>0</v>
      </c>
      <c r="N27" s="151">
        <v>0</v>
      </c>
      <c r="O27" s="151">
        <v>0</v>
      </c>
      <c r="P27" s="151">
        <v>0</v>
      </c>
      <c r="Q27" s="151">
        <v>0</v>
      </c>
      <c r="R27" s="151">
        <v>0</v>
      </c>
      <c r="S27" s="151">
        <v>0</v>
      </c>
      <c r="T27" s="151">
        <v>0</v>
      </c>
      <c r="U27" s="151">
        <v>0</v>
      </c>
      <c r="V27" s="151">
        <v>1</v>
      </c>
      <c r="W27" s="151">
        <v>0</v>
      </c>
      <c r="X27" s="151">
        <v>4</v>
      </c>
      <c r="Y27" s="151">
        <v>51</v>
      </c>
    </row>
    <row r="28" spans="1:25" s="93" customFormat="1" ht="18.75" customHeight="1">
      <c r="A28" s="161" t="s">
        <v>102</v>
      </c>
      <c r="B28" s="162">
        <v>4</v>
      </c>
      <c r="C28" s="151">
        <v>0</v>
      </c>
      <c r="D28" s="151">
        <v>55</v>
      </c>
      <c r="E28" s="151">
        <v>479</v>
      </c>
      <c r="F28" s="151">
        <v>3</v>
      </c>
      <c r="G28" s="151">
        <v>0</v>
      </c>
      <c r="H28" s="151">
        <v>41</v>
      </c>
      <c r="I28" s="151">
        <v>259</v>
      </c>
      <c r="J28" s="151">
        <v>0</v>
      </c>
      <c r="K28" s="151">
        <v>0</v>
      </c>
      <c r="L28" s="151">
        <v>0</v>
      </c>
      <c r="M28" s="151">
        <v>0</v>
      </c>
      <c r="N28" s="151">
        <v>0</v>
      </c>
      <c r="O28" s="151">
        <v>0</v>
      </c>
      <c r="P28" s="151">
        <v>0</v>
      </c>
      <c r="Q28" s="151">
        <v>0</v>
      </c>
      <c r="R28" s="151">
        <v>0</v>
      </c>
      <c r="S28" s="151">
        <v>0</v>
      </c>
      <c r="T28" s="151">
        <v>0</v>
      </c>
      <c r="U28" s="151">
        <v>0</v>
      </c>
      <c r="V28" s="151">
        <v>2</v>
      </c>
      <c r="W28" s="151">
        <v>0</v>
      </c>
      <c r="X28" s="151">
        <v>3</v>
      </c>
      <c r="Y28" s="151">
        <v>262</v>
      </c>
    </row>
    <row r="29" spans="1:25" s="93" customFormat="1" ht="18.75" customHeight="1">
      <c r="A29" s="161" t="s">
        <v>103</v>
      </c>
      <c r="B29" s="162">
        <v>8</v>
      </c>
      <c r="C29" s="151">
        <v>0</v>
      </c>
      <c r="D29" s="151">
        <v>108</v>
      </c>
      <c r="E29" s="151">
        <v>988</v>
      </c>
      <c r="F29" s="151">
        <v>4</v>
      </c>
      <c r="G29" s="151">
        <v>0</v>
      </c>
      <c r="H29" s="151">
        <v>66</v>
      </c>
      <c r="I29" s="151">
        <v>588</v>
      </c>
      <c r="J29" s="151">
        <v>0</v>
      </c>
      <c r="K29" s="151">
        <v>0</v>
      </c>
      <c r="L29" s="151">
        <v>0</v>
      </c>
      <c r="M29" s="151">
        <v>0</v>
      </c>
      <c r="N29" s="151">
        <v>1</v>
      </c>
      <c r="O29" s="151">
        <v>0</v>
      </c>
      <c r="P29" s="151">
        <v>32</v>
      </c>
      <c r="Q29" s="151">
        <v>333</v>
      </c>
      <c r="R29" s="151">
        <v>0</v>
      </c>
      <c r="S29" s="151">
        <v>0</v>
      </c>
      <c r="T29" s="151">
        <v>0</v>
      </c>
      <c r="U29" s="151">
        <v>0</v>
      </c>
      <c r="V29" s="151">
        <v>3</v>
      </c>
      <c r="W29" s="151">
        <v>0</v>
      </c>
      <c r="X29" s="151">
        <v>13</v>
      </c>
      <c r="Y29" s="151">
        <v>170</v>
      </c>
    </row>
    <row r="30" spans="1:25" s="93" customFormat="1" ht="18.75" customHeight="1">
      <c r="A30" s="161" t="s">
        <v>104</v>
      </c>
      <c r="B30" s="162">
        <v>3</v>
      </c>
      <c r="C30" s="151">
        <v>0</v>
      </c>
      <c r="D30" s="151">
        <v>41</v>
      </c>
      <c r="E30" s="151">
        <v>376</v>
      </c>
      <c r="F30" s="151">
        <v>1</v>
      </c>
      <c r="G30" s="151">
        <v>0</v>
      </c>
      <c r="H30" s="151">
        <v>25</v>
      </c>
      <c r="I30" s="151">
        <v>209</v>
      </c>
      <c r="J30" s="151">
        <v>0</v>
      </c>
      <c r="K30" s="151">
        <v>0</v>
      </c>
      <c r="L30" s="151">
        <v>0</v>
      </c>
      <c r="M30" s="151">
        <v>0</v>
      </c>
      <c r="N30" s="151">
        <v>0</v>
      </c>
      <c r="O30" s="151">
        <v>0</v>
      </c>
      <c r="P30" s="151">
        <v>0</v>
      </c>
      <c r="Q30" s="151">
        <v>0</v>
      </c>
      <c r="R30" s="151">
        <v>0</v>
      </c>
      <c r="S30" s="151">
        <v>0</v>
      </c>
      <c r="T30" s="151">
        <v>0</v>
      </c>
      <c r="U30" s="151">
        <v>0</v>
      </c>
      <c r="V30" s="151">
        <v>0</v>
      </c>
      <c r="W30" s="151">
        <v>0</v>
      </c>
      <c r="X30" s="151">
        <v>0</v>
      </c>
      <c r="Y30" s="151">
        <v>0</v>
      </c>
    </row>
    <row r="31" spans="1:25" s="93" customFormat="1" ht="18.75" customHeight="1">
      <c r="A31" s="161" t="s">
        <v>105</v>
      </c>
      <c r="B31" s="162">
        <v>4</v>
      </c>
      <c r="C31" s="151">
        <v>1</v>
      </c>
      <c r="D31" s="151">
        <v>49</v>
      </c>
      <c r="E31" s="151">
        <v>481</v>
      </c>
      <c r="F31" s="151">
        <v>2</v>
      </c>
      <c r="G31" s="151">
        <v>0</v>
      </c>
      <c r="H31" s="151">
        <v>33</v>
      </c>
      <c r="I31" s="151">
        <v>270</v>
      </c>
      <c r="J31" s="151">
        <v>0</v>
      </c>
      <c r="K31" s="151">
        <v>0</v>
      </c>
      <c r="L31" s="151">
        <v>0</v>
      </c>
      <c r="M31" s="151">
        <v>0</v>
      </c>
      <c r="N31" s="151">
        <v>0</v>
      </c>
      <c r="O31" s="151">
        <v>0</v>
      </c>
      <c r="P31" s="151">
        <v>0</v>
      </c>
      <c r="Q31" s="151">
        <v>0</v>
      </c>
      <c r="R31" s="151">
        <v>0</v>
      </c>
      <c r="S31" s="151">
        <v>0</v>
      </c>
      <c r="T31" s="151">
        <v>0</v>
      </c>
      <c r="U31" s="151">
        <v>0</v>
      </c>
      <c r="V31" s="151">
        <v>1</v>
      </c>
      <c r="W31" s="151">
        <v>0</v>
      </c>
      <c r="X31" s="151">
        <v>5</v>
      </c>
      <c r="Y31" s="151">
        <v>41</v>
      </c>
    </row>
    <row r="32" spans="1:25" s="93" customFormat="1" ht="18.75" customHeight="1">
      <c r="A32" s="161" t="s">
        <v>106</v>
      </c>
      <c r="B32" s="162">
        <v>4</v>
      </c>
      <c r="C32" s="151">
        <v>0</v>
      </c>
      <c r="D32" s="151">
        <v>55</v>
      </c>
      <c r="E32" s="151">
        <v>481</v>
      </c>
      <c r="F32" s="151">
        <v>2</v>
      </c>
      <c r="G32" s="151">
        <v>0</v>
      </c>
      <c r="H32" s="151">
        <v>29</v>
      </c>
      <c r="I32" s="151">
        <v>213</v>
      </c>
      <c r="J32" s="151">
        <v>0</v>
      </c>
      <c r="K32" s="151">
        <v>0</v>
      </c>
      <c r="L32" s="151">
        <v>0</v>
      </c>
      <c r="M32" s="151">
        <v>0</v>
      </c>
      <c r="N32" s="151">
        <v>0</v>
      </c>
      <c r="O32" s="151">
        <v>0</v>
      </c>
      <c r="P32" s="151">
        <v>0</v>
      </c>
      <c r="Q32" s="151">
        <v>0</v>
      </c>
      <c r="R32" s="151">
        <v>0</v>
      </c>
      <c r="S32" s="151">
        <v>0</v>
      </c>
      <c r="T32" s="151">
        <v>0</v>
      </c>
      <c r="U32" s="151">
        <v>0</v>
      </c>
      <c r="V32" s="151">
        <v>4</v>
      </c>
      <c r="W32" s="151">
        <v>0</v>
      </c>
      <c r="X32" s="151">
        <v>16</v>
      </c>
      <c r="Y32" s="151">
        <v>321</v>
      </c>
    </row>
    <row r="33" spans="1:25" s="93" customFormat="1" ht="18.75" customHeight="1">
      <c r="A33" s="161" t="s">
        <v>107</v>
      </c>
      <c r="B33" s="162">
        <v>10</v>
      </c>
      <c r="C33" s="151">
        <v>0</v>
      </c>
      <c r="D33" s="151">
        <v>107</v>
      </c>
      <c r="E33" s="151">
        <v>749</v>
      </c>
      <c r="F33" s="151">
        <v>2</v>
      </c>
      <c r="G33" s="151">
        <v>0</v>
      </c>
      <c r="H33" s="151">
        <v>42</v>
      </c>
      <c r="I33" s="151">
        <v>416</v>
      </c>
      <c r="J33" s="151">
        <v>0</v>
      </c>
      <c r="K33" s="151">
        <v>0</v>
      </c>
      <c r="L33" s="151">
        <v>0</v>
      </c>
      <c r="M33" s="151">
        <v>0</v>
      </c>
      <c r="N33" s="151">
        <v>1</v>
      </c>
      <c r="O33" s="151">
        <v>0</v>
      </c>
      <c r="P33" s="151">
        <v>39</v>
      </c>
      <c r="Q33" s="151">
        <v>429</v>
      </c>
      <c r="R33" s="151">
        <v>0</v>
      </c>
      <c r="S33" s="151">
        <v>0</v>
      </c>
      <c r="T33" s="151">
        <v>0</v>
      </c>
      <c r="U33" s="151">
        <v>0</v>
      </c>
      <c r="V33" s="151">
        <v>0</v>
      </c>
      <c r="W33" s="151">
        <v>0</v>
      </c>
      <c r="X33" s="151">
        <v>0</v>
      </c>
      <c r="Y33" s="151">
        <v>0</v>
      </c>
    </row>
    <row r="34" spans="1:25" s="93" customFormat="1" ht="18.75" customHeight="1">
      <c r="A34" s="632"/>
      <c r="B34" s="162"/>
      <c r="C34" s="151"/>
      <c r="D34" s="151"/>
      <c r="E34" s="151"/>
      <c r="F34" s="151"/>
      <c r="G34" s="151"/>
      <c r="H34" s="151"/>
      <c r="I34" s="151"/>
      <c r="J34" s="151"/>
      <c r="K34" s="151"/>
      <c r="L34" s="151"/>
      <c r="M34" s="151"/>
      <c r="N34" s="151"/>
      <c r="O34" s="151"/>
      <c r="P34" s="151"/>
      <c r="Q34" s="151"/>
      <c r="R34" s="151"/>
      <c r="S34" s="151"/>
      <c r="T34" s="151"/>
      <c r="U34" s="151"/>
      <c r="V34" s="151"/>
      <c r="W34" s="151"/>
      <c r="X34" s="151"/>
      <c r="Y34" s="151"/>
    </row>
    <row r="35" spans="1:25" s="153" customFormat="1" ht="18.75" customHeight="1">
      <c r="A35" s="164" t="s">
        <v>436</v>
      </c>
      <c r="B35" s="165">
        <f t="shared" ref="B35:Y35" si="2">SUM(B26:B34)</f>
        <v>41</v>
      </c>
      <c r="C35" s="166">
        <f t="shared" si="2"/>
        <v>1</v>
      </c>
      <c r="D35" s="166">
        <f t="shared" si="2"/>
        <v>515</v>
      </c>
      <c r="E35" s="166">
        <f>SUM(E26:E34)</f>
        <v>4536</v>
      </c>
      <c r="F35" s="166">
        <f t="shared" si="2"/>
        <v>18</v>
      </c>
      <c r="G35" s="166">
        <f t="shared" si="2"/>
        <v>0</v>
      </c>
      <c r="H35" s="166">
        <f t="shared" si="2"/>
        <v>303</v>
      </c>
      <c r="I35" s="166">
        <f t="shared" si="2"/>
        <v>2483</v>
      </c>
      <c r="J35" s="166">
        <f>SUM(J26:J34)</f>
        <v>0</v>
      </c>
      <c r="K35" s="166">
        <f>SUM(K26:K34)</f>
        <v>0</v>
      </c>
      <c r="L35" s="166">
        <f>SUM(L26:L34)</f>
        <v>0</v>
      </c>
      <c r="M35" s="166">
        <f>SUM(M26:M34)</f>
        <v>0</v>
      </c>
      <c r="N35" s="166">
        <f t="shared" si="2"/>
        <v>2</v>
      </c>
      <c r="O35" s="166">
        <f t="shared" si="2"/>
        <v>0</v>
      </c>
      <c r="P35" s="166">
        <f t="shared" si="2"/>
        <v>71</v>
      </c>
      <c r="Q35" s="166">
        <f t="shared" si="2"/>
        <v>762</v>
      </c>
      <c r="R35" s="166">
        <f t="shared" si="2"/>
        <v>3</v>
      </c>
      <c r="S35" s="166">
        <f t="shared" si="2"/>
        <v>0</v>
      </c>
      <c r="T35" s="166">
        <f t="shared" si="2"/>
        <v>7</v>
      </c>
      <c r="U35" s="166">
        <f t="shared" si="2"/>
        <v>52</v>
      </c>
      <c r="V35" s="166">
        <f t="shared" si="2"/>
        <v>11</v>
      </c>
      <c r="W35" s="166">
        <f t="shared" si="2"/>
        <v>0</v>
      </c>
      <c r="X35" s="166">
        <f t="shared" si="2"/>
        <v>41</v>
      </c>
      <c r="Y35" s="166">
        <f t="shared" si="2"/>
        <v>845</v>
      </c>
    </row>
    <row r="36" spans="1:25" s="153" customFormat="1" ht="15.75" customHeight="1">
      <c r="A36" s="1" t="s">
        <v>485</v>
      </c>
      <c r="B36" s="167"/>
      <c r="C36" s="167"/>
      <c r="D36" s="167"/>
      <c r="E36" s="167"/>
      <c r="F36" s="167"/>
      <c r="G36" s="167"/>
      <c r="H36" s="167"/>
      <c r="I36" s="167"/>
      <c r="J36" s="167"/>
      <c r="K36" s="167"/>
      <c r="L36" s="167"/>
      <c r="M36" s="167"/>
      <c r="N36" s="630"/>
      <c r="O36" s="630"/>
      <c r="P36" s="630"/>
      <c r="Q36" s="630"/>
      <c r="R36" s="630"/>
      <c r="S36" s="630"/>
      <c r="T36" s="630"/>
      <c r="U36" s="630"/>
      <c r="V36" s="630"/>
      <c r="W36" s="630"/>
      <c r="X36" s="630"/>
      <c r="Y36" s="630"/>
    </row>
    <row r="37" spans="1:25" s="93" customFormat="1" ht="15.75" customHeight="1">
      <c r="A37" s="93" t="s">
        <v>480</v>
      </c>
    </row>
  </sheetData>
  <phoneticPr fontId="2"/>
  <hyperlinks>
    <hyperlink ref="A1" location="'20教育目次'!A1" display="20　教育　目次へ＜＜" xr:uid="{00000000-0004-0000-01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7"/>
  <sheetViews>
    <sheetView showGridLines="0" view="pageBreakPreview" zoomScaleNormal="100" zoomScaleSheetLayoutView="100" workbookViewId="0">
      <pane xSplit="1" ySplit="9" topLeftCell="B10" activePane="bottomRight" state="frozen"/>
      <selection pane="topRight"/>
      <selection pane="bottomLeft"/>
      <selection pane="bottomRight"/>
    </sheetView>
  </sheetViews>
  <sheetFormatPr defaultColWidth="9" defaultRowHeight="13.5"/>
  <cols>
    <col min="1" max="1" width="10.375" style="80" customWidth="1"/>
    <col min="2" max="12" width="7.375" style="80" customWidth="1"/>
    <col min="13" max="25" width="7" style="80" customWidth="1"/>
    <col min="26" max="16384" width="9" style="80"/>
  </cols>
  <sheetData>
    <row r="1" spans="1:25">
      <c r="A1" s="6" t="s">
        <v>47</v>
      </c>
    </row>
    <row r="2" spans="1:25">
      <c r="A2" s="81" t="s">
        <v>486</v>
      </c>
    </row>
    <row r="3" spans="1:25" ht="17.25">
      <c r="A3" s="614" t="s">
        <v>109</v>
      </c>
      <c r="B3" s="614"/>
      <c r="C3" s="614"/>
      <c r="D3" s="614"/>
      <c r="E3" s="614"/>
      <c r="F3" s="614"/>
      <c r="G3" s="614"/>
      <c r="H3" s="614"/>
      <c r="I3" s="614"/>
      <c r="J3" s="614"/>
      <c r="K3" s="614"/>
      <c r="L3" s="614"/>
      <c r="M3" s="647"/>
      <c r="N3" s="647"/>
      <c r="O3" s="82"/>
      <c r="P3" s="82"/>
      <c r="Q3" s="82"/>
      <c r="R3" s="82"/>
      <c r="S3" s="82"/>
      <c r="T3" s="82"/>
      <c r="U3" s="82"/>
      <c r="V3" s="82"/>
      <c r="W3" s="82"/>
      <c r="X3" s="82"/>
      <c r="Y3" s="82"/>
    </row>
    <row r="4" spans="1:25" ht="17.25">
      <c r="A4" s="648" t="s">
        <v>466</v>
      </c>
      <c r="B4" s="648"/>
      <c r="C4" s="648"/>
      <c r="D4" s="648"/>
      <c r="E4" s="648"/>
      <c r="F4" s="648"/>
      <c r="G4" s="648"/>
      <c r="H4" s="648"/>
      <c r="I4" s="648"/>
      <c r="J4" s="648"/>
      <c r="K4" s="648"/>
      <c r="L4" s="648"/>
      <c r="M4" s="613"/>
      <c r="N4" s="613"/>
      <c r="O4" s="82"/>
      <c r="P4" s="82"/>
      <c r="Q4" s="82"/>
      <c r="R4" s="82"/>
      <c r="S4" s="82"/>
      <c r="T4" s="82"/>
      <c r="U4" s="82"/>
      <c r="V4" s="82"/>
      <c r="W4" s="82"/>
      <c r="X4" s="82"/>
      <c r="Y4" s="82"/>
    </row>
    <row r="5" spans="1:25" ht="12" customHeight="1">
      <c r="O5" s="147"/>
      <c r="P5" s="147"/>
      <c r="Q5" s="147"/>
      <c r="R5" s="147"/>
      <c r="S5" s="147"/>
      <c r="T5" s="147"/>
      <c r="U5" s="147"/>
      <c r="V5" s="147"/>
      <c r="W5" s="147"/>
      <c r="X5" s="147"/>
      <c r="Y5" s="168" t="s">
        <v>110</v>
      </c>
    </row>
    <row r="6" spans="1:25" ht="6" customHeight="1" thickBot="1">
      <c r="A6" s="147"/>
      <c r="B6" s="147"/>
      <c r="C6" s="147"/>
      <c r="D6" s="147"/>
      <c r="E6" s="147"/>
      <c r="F6" s="147"/>
      <c r="G6" s="147"/>
      <c r="H6" s="147"/>
      <c r="I6" s="147"/>
      <c r="J6" s="147"/>
      <c r="K6" s="147"/>
      <c r="L6" s="147"/>
      <c r="M6" s="147"/>
      <c r="N6" s="147"/>
      <c r="O6" s="147"/>
      <c r="P6" s="147"/>
      <c r="Q6" s="169"/>
      <c r="R6" s="169"/>
      <c r="S6" s="169"/>
      <c r="T6" s="169"/>
      <c r="U6" s="169"/>
      <c r="V6" s="169"/>
      <c r="W6" s="169"/>
      <c r="X6" s="169"/>
      <c r="Y6" s="169"/>
    </row>
    <row r="7" spans="1:25" s="93" customFormat="1" ht="18.75" customHeight="1" thickTop="1">
      <c r="A7" s="633"/>
      <c r="B7" s="170"/>
      <c r="C7" s="171"/>
      <c r="D7" s="171"/>
      <c r="E7" s="636" t="s">
        <v>78</v>
      </c>
      <c r="F7" s="636"/>
      <c r="G7" s="636"/>
      <c r="H7" s="636"/>
      <c r="I7" s="636"/>
      <c r="J7" s="636"/>
      <c r="K7" s="636"/>
      <c r="L7" s="636"/>
      <c r="M7" s="636" t="s">
        <v>483</v>
      </c>
      <c r="N7" s="636"/>
      <c r="O7" s="636"/>
      <c r="P7" s="637"/>
      <c r="Q7" s="649" t="s">
        <v>476</v>
      </c>
      <c r="R7" s="650"/>
      <c r="S7" s="650"/>
      <c r="T7" s="650"/>
      <c r="U7" s="650"/>
      <c r="V7" s="650"/>
      <c r="W7" s="650"/>
      <c r="X7" s="650"/>
      <c r="Y7" s="650"/>
    </row>
    <row r="8" spans="1:25" s="93" customFormat="1" ht="18.75" customHeight="1">
      <c r="A8" s="513" t="s">
        <v>477</v>
      </c>
      <c r="B8" s="638" t="s">
        <v>111</v>
      </c>
      <c r="C8" s="651"/>
      <c r="D8" s="639"/>
      <c r="E8" s="638" t="s">
        <v>112</v>
      </c>
      <c r="F8" s="639"/>
      <c r="G8" s="638" t="s">
        <v>113</v>
      </c>
      <c r="H8" s="639"/>
      <c r="I8" s="638" t="s">
        <v>114</v>
      </c>
      <c r="J8" s="639"/>
      <c r="K8" s="638" t="s">
        <v>115</v>
      </c>
      <c r="L8" s="651"/>
      <c r="M8" s="639" t="s">
        <v>116</v>
      </c>
      <c r="N8" s="652"/>
      <c r="O8" s="652" t="s">
        <v>117</v>
      </c>
      <c r="P8" s="652"/>
      <c r="Q8" s="638" t="s">
        <v>111</v>
      </c>
      <c r="R8" s="651"/>
      <c r="S8" s="639"/>
      <c r="T8" s="638" t="s">
        <v>112</v>
      </c>
      <c r="U8" s="639"/>
      <c r="V8" s="638" t="s">
        <v>113</v>
      </c>
      <c r="W8" s="639"/>
      <c r="X8" s="638" t="s">
        <v>114</v>
      </c>
      <c r="Y8" s="651"/>
    </row>
    <row r="9" spans="1:25" s="93" customFormat="1" ht="18.75" customHeight="1">
      <c r="A9" s="634"/>
      <c r="B9" s="172" t="s">
        <v>118</v>
      </c>
      <c r="C9" s="172" t="s">
        <v>65</v>
      </c>
      <c r="D9" s="172" t="s">
        <v>66</v>
      </c>
      <c r="E9" s="172" t="s">
        <v>65</v>
      </c>
      <c r="F9" s="172" t="s">
        <v>66</v>
      </c>
      <c r="G9" s="172" t="s">
        <v>65</v>
      </c>
      <c r="H9" s="172" t="s">
        <v>66</v>
      </c>
      <c r="I9" s="172" t="s">
        <v>65</v>
      </c>
      <c r="J9" s="172" t="s">
        <v>66</v>
      </c>
      <c r="K9" s="172" t="s">
        <v>65</v>
      </c>
      <c r="L9" s="173" t="s">
        <v>66</v>
      </c>
      <c r="M9" s="174" t="s">
        <v>65</v>
      </c>
      <c r="N9" s="172" t="s">
        <v>66</v>
      </c>
      <c r="O9" s="172" t="s">
        <v>65</v>
      </c>
      <c r="P9" s="172" t="s">
        <v>66</v>
      </c>
      <c r="Q9" s="172" t="s">
        <v>118</v>
      </c>
      <c r="R9" s="172" t="s">
        <v>65</v>
      </c>
      <c r="S9" s="172" t="s">
        <v>66</v>
      </c>
      <c r="T9" s="172" t="s">
        <v>65</v>
      </c>
      <c r="U9" s="172" t="s">
        <v>66</v>
      </c>
      <c r="V9" s="172" t="s">
        <v>65</v>
      </c>
      <c r="W9" s="172" t="s">
        <v>66</v>
      </c>
      <c r="X9" s="172">
        <v>3643</v>
      </c>
      <c r="Y9" s="173">
        <v>3456</v>
      </c>
    </row>
    <row r="10" spans="1:25" s="153" customFormat="1" ht="18.75" customHeight="1">
      <c r="A10" s="148" t="s">
        <v>89</v>
      </c>
      <c r="B10" s="175">
        <v>41062</v>
      </c>
      <c r="C10" s="176">
        <v>21092</v>
      </c>
      <c r="D10" s="176">
        <v>19970</v>
      </c>
      <c r="E10" s="176">
        <v>3327</v>
      </c>
      <c r="F10" s="176">
        <v>3127</v>
      </c>
      <c r="G10" s="176">
        <v>3442</v>
      </c>
      <c r="H10" s="176">
        <v>3220</v>
      </c>
      <c r="I10" s="176">
        <v>3464</v>
      </c>
      <c r="J10" s="176">
        <v>3309</v>
      </c>
      <c r="K10" s="176">
        <v>3573</v>
      </c>
      <c r="L10" s="176">
        <v>3358</v>
      </c>
      <c r="M10" s="176">
        <v>3635</v>
      </c>
      <c r="N10" s="176">
        <v>3452</v>
      </c>
      <c r="O10" s="177">
        <v>3651</v>
      </c>
      <c r="P10" s="177">
        <v>3504</v>
      </c>
      <c r="Q10" s="177">
        <v>21206</v>
      </c>
      <c r="R10" s="177">
        <v>10887</v>
      </c>
      <c r="S10" s="177">
        <v>10319</v>
      </c>
      <c r="T10" s="177">
        <v>3643</v>
      </c>
      <c r="U10" s="177">
        <v>3453</v>
      </c>
      <c r="V10" s="177">
        <v>3596</v>
      </c>
      <c r="W10" s="177">
        <v>3411</v>
      </c>
      <c r="X10" s="177">
        <v>3648</v>
      </c>
      <c r="Y10" s="177">
        <v>3455</v>
      </c>
    </row>
    <row r="11" spans="1:25" s="93" customFormat="1" ht="18.75" customHeight="1">
      <c r="A11" s="513">
        <v>2</v>
      </c>
      <c r="B11" s="175">
        <v>40119</v>
      </c>
      <c r="C11" s="176">
        <v>20613</v>
      </c>
      <c r="D11" s="176">
        <v>19506</v>
      </c>
      <c r="E11" s="176">
        <v>3225</v>
      </c>
      <c r="F11" s="176">
        <v>3082</v>
      </c>
      <c r="G11" s="176">
        <v>3315</v>
      </c>
      <c r="H11" s="176">
        <v>3127</v>
      </c>
      <c r="I11" s="176">
        <v>3426</v>
      </c>
      <c r="J11" s="176">
        <v>3215</v>
      </c>
      <c r="K11" s="176">
        <v>3448</v>
      </c>
      <c r="L11" s="176">
        <v>3300</v>
      </c>
      <c r="M11" s="176">
        <v>3564</v>
      </c>
      <c r="N11" s="176">
        <v>3341</v>
      </c>
      <c r="O11" s="177">
        <v>3635</v>
      </c>
      <c r="P11" s="177">
        <v>3441</v>
      </c>
      <c r="Q11" s="177">
        <v>20763</v>
      </c>
      <c r="R11" s="177">
        <v>10640</v>
      </c>
      <c r="S11" s="177">
        <v>10123</v>
      </c>
      <c r="T11" s="177">
        <v>3536</v>
      </c>
      <c r="U11" s="177">
        <v>3380</v>
      </c>
      <c r="V11" s="177">
        <v>3559</v>
      </c>
      <c r="W11" s="177">
        <v>3386</v>
      </c>
      <c r="X11" s="177">
        <v>3545</v>
      </c>
      <c r="Y11" s="177">
        <v>3357</v>
      </c>
    </row>
    <row r="12" spans="1:25" s="153" customFormat="1" ht="18.75" customHeight="1">
      <c r="A12" s="178">
        <v>3</v>
      </c>
      <c r="B12" s="179">
        <f>B24+B35</f>
        <v>39236</v>
      </c>
      <c r="C12" s="180">
        <f t="shared" ref="C12:Y12" si="0">C24+C35</f>
        <v>20169</v>
      </c>
      <c r="D12" s="180">
        <f t="shared" si="0"/>
        <v>19067</v>
      </c>
      <c r="E12" s="180">
        <f t="shared" si="0"/>
        <v>3177</v>
      </c>
      <c r="F12" s="180">
        <f t="shared" si="0"/>
        <v>2957</v>
      </c>
      <c r="G12" s="180">
        <f t="shared" si="0"/>
        <v>3220</v>
      </c>
      <c r="H12" s="180">
        <f t="shared" si="0"/>
        <v>3083</v>
      </c>
      <c r="I12" s="180">
        <f t="shared" si="0"/>
        <v>3317</v>
      </c>
      <c r="J12" s="180">
        <f t="shared" si="0"/>
        <v>3139</v>
      </c>
      <c r="K12" s="180">
        <f t="shared" si="0"/>
        <v>3425</v>
      </c>
      <c r="L12" s="180">
        <f t="shared" si="0"/>
        <v>3226</v>
      </c>
      <c r="M12" s="180">
        <f t="shared" si="0"/>
        <v>3455</v>
      </c>
      <c r="N12" s="180">
        <f t="shared" si="0"/>
        <v>3314</v>
      </c>
      <c r="O12" s="180">
        <f t="shared" si="0"/>
        <v>3575</v>
      </c>
      <c r="P12" s="180">
        <f t="shared" si="0"/>
        <v>3348</v>
      </c>
      <c r="Q12" s="180">
        <v>21196</v>
      </c>
      <c r="R12" s="180">
        <v>10846</v>
      </c>
      <c r="S12" s="180">
        <v>10350</v>
      </c>
      <c r="T12" s="180">
        <v>3598</v>
      </c>
      <c r="U12" s="180">
        <v>3425</v>
      </c>
      <c r="V12" s="180">
        <v>3605</v>
      </c>
      <c r="W12" s="180">
        <v>3469</v>
      </c>
      <c r="X12" s="180">
        <f t="shared" si="0"/>
        <v>3564</v>
      </c>
      <c r="Y12" s="180">
        <f t="shared" si="0"/>
        <v>3396</v>
      </c>
    </row>
    <row r="13" spans="1:25" s="93" customFormat="1" ht="18.75" customHeight="1">
      <c r="A13" s="181"/>
      <c r="B13" s="182"/>
      <c r="C13" s="183"/>
      <c r="D13" s="183"/>
      <c r="E13" s="183"/>
      <c r="F13" s="183"/>
      <c r="G13" s="183"/>
      <c r="H13" s="183"/>
      <c r="I13" s="183"/>
      <c r="J13" s="183"/>
      <c r="K13" s="183"/>
      <c r="L13" s="183"/>
      <c r="M13" s="183"/>
      <c r="N13" s="183"/>
      <c r="O13" s="183"/>
      <c r="P13" s="183"/>
      <c r="Q13" s="183"/>
      <c r="R13" s="183"/>
      <c r="S13" s="183"/>
      <c r="T13" s="183"/>
      <c r="U13" s="183"/>
      <c r="V13" s="183"/>
      <c r="W13" s="183"/>
      <c r="X13" s="183"/>
      <c r="Y13" s="183"/>
    </row>
    <row r="14" spans="1:25" s="93" customFormat="1" ht="18.75" customHeight="1">
      <c r="A14" s="161" t="s">
        <v>90</v>
      </c>
      <c r="B14" s="175">
        <v>13189</v>
      </c>
      <c r="C14" s="176">
        <v>6848</v>
      </c>
      <c r="D14" s="176">
        <v>6341</v>
      </c>
      <c r="E14" s="176">
        <v>1061</v>
      </c>
      <c r="F14" s="176">
        <v>993</v>
      </c>
      <c r="G14" s="176">
        <v>1055</v>
      </c>
      <c r="H14" s="176">
        <v>1053</v>
      </c>
      <c r="I14" s="176">
        <v>1144</v>
      </c>
      <c r="J14" s="176">
        <v>1032</v>
      </c>
      <c r="K14" s="176">
        <v>1202</v>
      </c>
      <c r="L14" s="176">
        <v>1042</v>
      </c>
      <c r="M14" s="176">
        <v>1159</v>
      </c>
      <c r="N14" s="176">
        <v>1096</v>
      </c>
      <c r="O14" s="176">
        <v>1227</v>
      </c>
      <c r="P14" s="176">
        <v>1125</v>
      </c>
      <c r="Q14" s="176">
        <v>6930</v>
      </c>
      <c r="R14" s="176">
        <v>3554</v>
      </c>
      <c r="S14" s="176">
        <v>3376</v>
      </c>
      <c r="T14" s="176">
        <v>1168</v>
      </c>
      <c r="U14" s="176">
        <v>1117</v>
      </c>
      <c r="V14" s="176">
        <v>1195</v>
      </c>
      <c r="W14" s="176">
        <v>1131</v>
      </c>
      <c r="X14" s="176">
        <v>1191</v>
      </c>
      <c r="Y14" s="176">
        <v>1128</v>
      </c>
    </row>
    <row r="15" spans="1:25" s="93" customFormat="1" ht="18.75" customHeight="1">
      <c r="A15" s="161" t="s">
        <v>91</v>
      </c>
      <c r="B15" s="175">
        <v>3383</v>
      </c>
      <c r="C15" s="176">
        <v>1715</v>
      </c>
      <c r="D15" s="176">
        <v>1668</v>
      </c>
      <c r="E15" s="176">
        <v>262</v>
      </c>
      <c r="F15" s="176">
        <v>254</v>
      </c>
      <c r="G15" s="176">
        <v>283</v>
      </c>
      <c r="H15" s="176">
        <v>302</v>
      </c>
      <c r="I15" s="176">
        <v>278</v>
      </c>
      <c r="J15" s="176">
        <v>250</v>
      </c>
      <c r="K15" s="176">
        <v>304</v>
      </c>
      <c r="L15" s="176">
        <v>300</v>
      </c>
      <c r="M15" s="176">
        <v>292</v>
      </c>
      <c r="N15" s="176">
        <v>281</v>
      </c>
      <c r="O15" s="176">
        <v>296</v>
      </c>
      <c r="P15" s="176">
        <v>281</v>
      </c>
      <c r="Q15" s="176">
        <v>1772</v>
      </c>
      <c r="R15" s="176">
        <v>890</v>
      </c>
      <c r="S15" s="176">
        <v>882</v>
      </c>
      <c r="T15" s="176">
        <v>292</v>
      </c>
      <c r="U15" s="176">
        <v>282</v>
      </c>
      <c r="V15" s="176">
        <v>309</v>
      </c>
      <c r="W15" s="176">
        <v>326</v>
      </c>
      <c r="X15" s="176">
        <v>289</v>
      </c>
      <c r="Y15" s="176">
        <v>274</v>
      </c>
    </row>
    <row r="16" spans="1:25" s="93" customFormat="1" ht="18.75" customHeight="1">
      <c r="A16" s="161" t="s">
        <v>92</v>
      </c>
      <c r="B16" s="175">
        <v>1465</v>
      </c>
      <c r="C16" s="176">
        <v>744</v>
      </c>
      <c r="D16" s="176">
        <v>721</v>
      </c>
      <c r="E16" s="176">
        <v>120</v>
      </c>
      <c r="F16" s="176">
        <v>125</v>
      </c>
      <c r="G16" s="176">
        <v>105</v>
      </c>
      <c r="H16" s="176">
        <v>109</v>
      </c>
      <c r="I16" s="176">
        <v>135</v>
      </c>
      <c r="J16" s="176">
        <v>123</v>
      </c>
      <c r="K16" s="176">
        <v>116</v>
      </c>
      <c r="L16" s="176">
        <v>135</v>
      </c>
      <c r="M16" s="176">
        <v>137</v>
      </c>
      <c r="N16" s="176">
        <v>121</v>
      </c>
      <c r="O16" s="176">
        <v>131</v>
      </c>
      <c r="P16" s="176">
        <v>108</v>
      </c>
      <c r="Q16" s="176">
        <v>739</v>
      </c>
      <c r="R16" s="176">
        <v>391</v>
      </c>
      <c r="S16" s="176">
        <v>348</v>
      </c>
      <c r="T16" s="176">
        <v>136</v>
      </c>
      <c r="U16" s="176">
        <v>119</v>
      </c>
      <c r="V16" s="176">
        <v>131</v>
      </c>
      <c r="W16" s="176">
        <v>107</v>
      </c>
      <c r="X16" s="176">
        <v>124</v>
      </c>
      <c r="Y16" s="176">
        <v>122</v>
      </c>
    </row>
    <row r="17" spans="1:25" s="93" customFormat="1" ht="18.75" customHeight="1">
      <c r="A17" s="161" t="s">
        <v>93</v>
      </c>
      <c r="B17" s="175">
        <v>1376</v>
      </c>
      <c r="C17" s="176">
        <v>696</v>
      </c>
      <c r="D17" s="176">
        <v>680</v>
      </c>
      <c r="E17" s="176">
        <v>124</v>
      </c>
      <c r="F17" s="176">
        <v>118</v>
      </c>
      <c r="G17" s="176">
        <v>112</v>
      </c>
      <c r="H17" s="176">
        <v>99</v>
      </c>
      <c r="I17" s="176">
        <v>133</v>
      </c>
      <c r="J17" s="176">
        <v>126</v>
      </c>
      <c r="K17" s="176">
        <v>122</v>
      </c>
      <c r="L17" s="176">
        <v>110</v>
      </c>
      <c r="M17" s="176">
        <v>107</v>
      </c>
      <c r="N17" s="176">
        <v>111</v>
      </c>
      <c r="O17" s="176">
        <v>98</v>
      </c>
      <c r="P17" s="176">
        <v>116</v>
      </c>
      <c r="Q17" s="176">
        <v>782</v>
      </c>
      <c r="R17" s="176">
        <v>406</v>
      </c>
      <c r="S17" s="176">
        <v>376</v>
      </c>
      <c r="T17" s="176">
        <v>130</v>
      </c>
      <c r="U17" s="176">
        <v>121</v>
      </c>
      <c r="V17" s="176">
        <v>142</v>
      </c>
      <c r="W17" s="176">
        <v>130</v>
      </c>
      <c r="X17" s="176">
        <v>134</v>
      </c>
      <c r="Y17" s="176">
        <v>125</v>
      </c>
    </row>
    <row r="18" spans="1:25" s="93" customFormat="1" ht="18.75" customHeight="1">
      <c r="A18" s="161" t="s">
        <v>94</v>
      </c>
      <c r="B18" s="175">
        <f>54+982</f>
        <v>1036</v>
      </c>
      <c r="C18" s="176">
        <f>23+508</f>
        <v>531</v>
      </c>
      <c r="D18" s="176">
        <f>31+474</f>
        <v>505</v>
      </c>
      <c r="E18" s="176">
        <v>80</v>
      </c>
      <c r="F18" s="176">
        <f>7+71</f>
        <v>78</v>
      </c>
      <c r="G18" s="176">
        <f>4+83</f>
        <v>87</v>
      </c>
      <c r="H18" s="176">
        <f>7+62</f>
        <v>69</v>
      </c>
      <c r="I18" s="176">
        <f>3+80</f>
        <v>83</v>
      </c>
      <c r="J18" s="176">
        <f>5+86</f>
        <v>91</v>
      </c>
      <c r="K18" s="176">
        <f>4+77</f>
        <v>81</v>
      </c>
      <c r="L18" s="176">
        <f>5+87</f>
        <v>92</v>
      </c>
      <c r="M18" s="176">
        <f>6+92</f>
        <v>98</v>
      </c>
      <c r="N18" s="176">
        <f>4+78</f>
        <v>82</v>
      </c>
      <c r="O18" s="176">
        <f>6+96</f>
        <v>102</v>
      </c>
      <c r="P18" s="176">
        <f>3+90</f>
        <v>93</v>
      </c>
      <c r="Q18" s="176">
        <v>528</v>
      </c>
      <c r="R18" s="176">
        <v>278</v>
      </c>
      <c r="S18" s="176">
        <v>250</v>
      </c>
      <c r="T18" s="176">
        <v>89</v>
      </c>
      <c r="U18" s="176">
        <v>77</v>
      </c>
      <c r="V18" s="176">
        <v>93</v>
      </c>
      <c r="W18" s="176">
        <v>83</v>
      </c>
      <c r="X18" s="176">
        <v>96</v>
      </c>
      <c r="Y18" s="176">
        <v>90</v>
      </c>
    </row>
    <row r="19" spans="1:25" s="93" customFormat="1" ht="18.75" customHeight="1">
      <c r="A19" s="161" t="s">
        <v>95</v>
      </c>
      <c r="B19" s="175">
        <v>4017</v>
      </c>
      <c r="C19" s="176">
        <v>2057</v>
      </c>
      <c r="D19" s="176">
        <v>1960</v>
      </c>
      <c r="E19" s="176">
        <v>320</v>
      </c>
      <c r="F19" s="176">
        <v>313</v>
      </c>
      <c r="G19" s="176">
        <v>330</v>
      </c>
      <c r="H19" s="176">
        <v>286</v>
      </c>
      <c r="I19" s="176">
        <v>343</v>
      </c>
      <c r="J19" s="176">
        <v>326</v>
      </c>
      <c r="K19" s="176">
        <v>336</v>
      </c>
      <c r="L19" s="176">
        <v>350</v>
      </c>
      <c r="M19" s="176">
        <v>363</v>
      </c>
      <c r="N19" s="176">
        <v>366</v>
      </c>
      <c r="O19" s="176">
        <v>365</v>
      </c>
      <c r="P19" s="176">
        <v>319</v>
      </c>
      <c r="Q19" s="176">
        <v>2088</v>
      </c>
      <c r="R19" s="176">
        <v>1054</v>
      </c>
      <c r="S19" s="176">
        <v>1034</v>
      </c>
      <c r="T19" s="176">
        <v>360</v>
      </c>
      <c r="U19" s="176">
        <v>350</v>
      </c>
      <c r="V19" s="176">
        <v>332</v>
      </c>
      <c r="W19" s="176">
        <v>358</v>
      </c>
      <c r="X19" s="176">
        <v>362</v>
      </c>
      <c r="Y19" s="176">
        <v>326</v>
      </c>
    </row>
    <row r="20" spans="1:25" s="93" customFormat="1" ht="18.75" customHeight="1">
      <c r="A20" s="161" t="s">
        <v>96</v>
      </c>
      <c r="B20" s="175">
        <v>1218</v>
      </c>
      <c r="C20" s="176">
        <v>615</v>
      </c>
      <c r="D20" s="176">
        <v>603</v>
      </c>
      <c r="E20" s="176">
        <v>97</v>
      </c>
      <c r="F20" s="176">
        <v>76</v>
      </c>
      <c r="G20" s="176">
        <v>99</v>
      </c>
      <c r="H20" s="176">
        <v>112</v>
      </c>
      <c r="I20" s="176">
        <v>102</v>
      </c>
      <c r="J20" s="176">
        <v>107</v>
      </c>
      <c r="K20" s="176">
        <v>101</v>
      </c>
      <c r="L20" s="176">
        <v>98</v>
      </c>
      <c r="M20" s="176">
        <v>106</v>
      </c>
      <c r="N20" s="176">
        <v>109</v>
      </c>
      <c r="O20" s="176">
        <v>110</v>
      </c>
      <c r="P20" s="176">
        <v>101</v>
      </c>
      <c r="Q20" s="176">
        <v>622</v>
      </c>
      <c r="R20" s="176">
        <v>311</v>
      </c>
      <c r="S20" s="176">
        <v>311</v>
      </c>
      <c r="T20" s="176">
        <v>101</v>
      </c>
      <c r="U20" s="176">
        <v>99</v>
      </c>
      <c r="V20" s="176">
        <v>108</v>
      </c>
      <c r="W20" s="176">
        <v>106</v>
      </c>
      <c r="X20" s="176">
        <v>102</v>
      </c>
      <c r="Y20" s="176">
        <v>106</v>
      </c>
    </row>
    <row r="21" spans="1:25" s="93" customFormat="1" ht="18.75" customHeight="1">
      <c r="A21" s="161" t="s">
        <v>97</v>
      </c>
      <c r="B21" s="175">
        <v>4144</v>
      </c>
      <c r="C21" s="176">
        <v>2165</v>
      </c>
      <c r="D21" s="176">
        <v>1979</v>
      </c>
      <c r="E21" s="176">
        <v>378</v>
      </c>
      <c r="F21" s="176">
        <v>320</v>
      </c>
      <c r="G21" s="176">
        <v>351</v>
      </c>
      <c r="H21" s="176">
        <v>315</v>
      </c>
      <c r="I21" s="176">
        <v>327</v>
      </c>
      <c r="J21" s="176">
        <v>344</v>
      </c>
      <c r="K21" s="176">
        <v>360</v>
      </c>
      <c r="L21" s="176">
        <v>320</v>
      </c>
      <c r="M21" s="176">
        <v>358</v>
      </c>
      <c r="N21" s="176">
        <v>334</v>
      </c>
      <c r="O21" s="176">
        <v>391</v>
      </c>
      <c r="P21" s="176">
        <v>346</v>
      </c>
      <c r="Q21" s="176">
        <v>2245</v>
      </c>
      <c r="R21" s="176">
        <v>1149</v>
      </c>
      <c r="S21" s="176">
        <v>1096</v>
      </c>
      <c r="T21" s="176">
        <v>387</v>
      </c>
      <c r="U21" s="176">
        <v>345</v>
      </c>
      <c r="V21" s="176">
        <v>377</v>
      </c>
      <c r="W21" s="176">
        <v>369</v>
      </c>
      <c r="X21" s="176">
        <v>385</v>
      </c>
      <c r="Y21" s="176">
        <v>382</v>
      </c>
    </row>
    <row r="22" spans="1:25" s="93" customFormat="1" ht="18.75" customHeight="1">
      <c r="A22" s="161" t="s">
        <v>98</v>
      </c>
      <c r="B22" s="175">
        <v>4872</v>
      </c>
      <c r="C22" s="176">
        <v>2461</v>
      </c>
      <c r="D22" s="176">
        <v>2411</v>
      </c>
      <c r="E22" s="176">
        <v>372</v>
      </c>
      <c r="F22" s="176">
        <v>358</v>
      </c>
      <c r="G22" s="176">
        <v>436</v>
      </c>
      <c r="H22" s="176">
        <v>395</v>
      </c>
      <c r="I22" s="176">
        <v>392</v>
      </c>
      <c r="J22" s="176">
        <v>389</v>
      </c>
      <c r="K22" s="176">
        <v>409</v>
      </c>
      <c r="L22" s="176">
        <v>406</v>
      </c>
      <c r="M22" s="176">
        <v>418</v>
      </c>
      <c r="N22" s="176">
        <v>408</v>
      </c>
      <c r="O22" s="176">
        <v>434</v>
      </c>
      <c r="P22" s="176">
        <v>455</v>
      </c>
      <c r="Q22" s="176">
        <v>2572</v>
      </c>
      <c r="R22" s="176">
        <v>1352</v>
      </c>
      <c r="S22" s="176">
        <v>1220</v>
      </c>
      <c r="T22" s="176">
        <v>437</v>
      </c>
      <c r="U22" s="176">
        <v>420</v>
      </c>
      <c r="V22" s="176">
        <v>470</v>
      </c>
      <c r="W22" s="176">
        <v>394</v>
      </c>
      <c r="X22" s="176">
        <v>445</v>
      </c>
      <c r="Y22" s="176">
        <v>406</v>
      </c>
    </row>
    <row r="23" spans="1:25" s="93" customFormat="1" ht="18.75" customHeight="1">
      <c r="A23" s="161"/>
      <c r="B23" s="175"/>
      <c r="C23" s="176"/>
      <c r="D23" s="176"/>
      <c r="E23" s="176"/>
      <c r="F23" s="176"/>
      <c r="G23" s="176"/>
      <c r="H23" s="176"/>
      <c r="I23" s="176"/>
      <c r="J23" s="176"/>
      <c r="K23" s="176"/>
      <c r="L23" s="176"/>
      <c r="M23" s="176"/>
      <c r="N23" s="176"/>
      <c r="O23" s="176"/>
      <c r="P23" s="176"/>
      <c r="Q23" s="176"/>
      <c r="R23" s="176"/>
      <c r="S23" s="176"/>
      <c r="T23" s="176"/>
      <c r="U23" s="176"/>
      <c r="V23" s="176"/>
      <c r="W23" s="176"/>
      <c r="X23" s="176"/>
      <c r="Y23" s="176"/>
    </row>
    <row r="24" spans="1:25" s="153" customFormat="1" ht="18.75" customHeight="1">
      <c r="A24" s="163" t="s">
        <v>99</v>
      </c>
      <c r="B24" s="179">
        <f>SUM(B14:B23)</f>
        <v>34700</v>
      </c>
      <c r="C24" s="180">
        <f t="shared" ref="C24:Y24" si="1">SUM(C14:C23)</f>
        <v>17832</v>
      </c>
      <c r="D24" s="180">
        <f t="shared" si="1"/>
        <v>16868</v>
      </c>
      <c r="E24" s="180">
        <f t="shared" si="1"/>
        <v>2814</v>
      </c>
      <c r="F24" s="180">
        <f t="shared" si="1"/>
        <v>2635</v>
      </c>
      <c r="G24" s="180">
        <f t="shared" si="1"/>
        <v>2858</v>
      </c>
      <c r="H24" s="180">
        <f t="shared" si="1"/>
        <v>2740</v>
      </c>
      <c r="I24" s="180">
        <f t="shared" si="1"/>
        <v>2937</v>
      </c>
      <c r="J24" s="180">
        <f t="shared" si="1"/>
        <v>2788</v>
      </c>
      <c r="K24" s="180">
        <f t="shared" si="1"/>
        <v>3031</v>
      </c>
      <c r="L24" s="180">
        <f t="shared" si="1"/>
        <v>2853</v>
      </c>
      <c r="M24" s="180">
        <f t="shared" si="1"/>
        <v>3038</v>
      </c>
      <c r="N24" s="180">
        <f t="shared" si="1"/>
        <v>2908</v>
      </c>
      <c r="O24" s="180">
        <f>SUM(O14:O23)</f>
        <v>3154</v>
      </c>
      <c r="P24" s="180">
        <f t="shared" si="1"/>
        <v>2944</v>
      </c>
      <c r="Q24" s="180">
        <f t="shared" si="1"/>
        <v>18278</v>
      </c>
      <c r="R24" s="180">
        <f t="shared" si="1"/>
        <v>9385</v>
      </c>
      <c r="S24" s="180">
        <f t="shared" si="1"/>
        <v>8893</v>
      </c>
      <c r="T24" s="180">
        <f t="shared" si="1"/>
        <v>3100</v>
      </c>
      <c r="U24" s="180">
        <f t="shared" si="1"/>
        <v>2930</v>
      </c>
      <c r="V24" s="180">
        <f t="shared" si="1"/>
        <v>3157</v>
      </c>
      <c r="W24" s="180">
        <f t="shared" si="1"/>
        <v>3004</v>
      </c>
      <c r="X24" s="180">
        <f t="shared" si="1"/>
        <v>3128</v>
      </c>
      <c r="Y24" s="180">
        <f t="shared" si="1"/>
        <v>2959</v>
      </c>
    </row>
    <row r="25" spans="1:25" s="93" customFormat="1" ht="18.75" customHeight="1">
      <c r="A25" s="161"/>
      <c r="B25" s="175"/>
      <c r="C25" s="176"/>
      <c r="D25" s="176"/>
      <c r="E25" s="176"/>
      <c r="F25" s="176"/>
      <c r="G25" s="176"/>
      <c r="H25" s="176"/>
      <c r="I25" s="176"/>
      <c r="J25" s="176"/>
      <c r="K25" s="176"/>
      <c r="L25" s="176"/>
      <c r="M25" s="176"/>
      <c r="N25" s="176"/>
      <c r="O25" s="176"/>
      <c r="P25" s="176"/>
      <c r="Q25" s="176"/>
      <c r="R25" s="176"/>
      <c r="S25" s="176"/>
      <c r="T25" s="176"/>
      <c r="U25" s="176"/>
      <c r="V25" s="176"/>
      <c r="W25" s="176"/>
      <c r="X25" s="176"/>
      <c r="Y25" s="176"/>
    </row>
    <row r="26" spans="1:25" s="93" customFormat="1" ht="18.75" customHeight="1">
      <c r="A26" s="161" t="s">
        <v>100</v>
      </c>
      <c r="B26" s="175">
        <v>905</v>
      </c>
      <c r="C26" s="176">
        <v>455</v>
      </c>
      <c r="D26" s="176">
        <v>450</v>
      </c>
      <c r="E26" s="176">
        <v>72</v>
      </c>
      <c r="F26" s="176">
        <v>64</v>
      </c>
      <c r="G26" s="176">
        <v>71</v>
      </c>
      <c r="H26" s="176">
        <v>73</v>
      </c>
      <c r="I26" s="176">
        <v>68</v>
      </c>
      <c r="J26" s="176">
        <v>72</v>
      </c>
      <c r="K26" s="176">
        <v>78</v>
      </c>
      <c r="L26" s="176">
        <v>85</v>
      </c>
      <c r="M26" s="176">
        <v>81</v>
      </c>
      <c r="N26" s="176">
        <v>87</v>
      </c>
      <c r="O26" s="176">
        <v>85</v>
      </c>
      <c r="P26" s="176">
        <v>69</v>
      </c>
      <c r="Q26" s="176">
        <v>488</v>
      </c>
      <c r="R26" s="176">
        <v>248</v>
      </c>
      <c r="S26" s="176">
        <v>240</v>
      </c>
      <c r="T26" s="176">
        <v>86</v>
      </c>
      <c r="U26" s="176">
        <v>84</v>
      </c>
      <c r="V26" s="176">
        <v>81</v>
      </c>
      <c r="W26" s="176">
        <v>75</v>
      </c>
      <c r="X26" s="176">
        <v>81</v>
      </c>
      <c r="Y26" s="176">
        <v>81</v>
      </c>
    </row>
    <row r="27" spans="1:25" s="93" customFormat="1" ht="18.75" customHeight="1">
      <c r="A27" s="161" t="s">
        <v>101</v>
      </c>
      <c r="B27" s="175">
        <v>77</v>
      </c>
      <c r="C27" s="176">
        <v>38</v>
      </c>
      <c r="D27" s="176">
        <v>39</v>
      </c>
      <c r="E27" s="176">
        <v>10</v>
      </c>
      <c r="F27" s="176">
        <v>8</v>
      </c>
      <c r="G27" s="176">
        <v>2</v>
      </c>
      <c r="H27" s="176">
        <v>3</v>
      </c>
      <c r="I27" s="176">
        <v>7</v>
      </c>
      <c r="J27" s="176">
        <v>6</v>
      </c>
      <c r="K27" s="176">
        <v>4</v>
      </c>
      <c r="L27" s="176">
        <v>3</v>
      </c>
      <c r="M27" s="176">
        <v>7</v>
      </c>
      <c r="N27" s="176">
        <v>5</v>
      </c>
      <c r="O27" s="176">
        <v>8</v>
      </c>
      <c r="P27" s="176">
        <v>14</v>
      </c>
      <c r="Q27" s="176">
        <v>40</v>
      </c>
      <c r="R27" s="176">
        <v>26</v>
      </c>
      <c r="S27" s="176">
        <v>14</v>
      </c>
      <c r="T27" s="176">
        <v>6</v>
      </c>
      <c r="U27" s="176">
        <v>3</v>
      </c>
      <c r="V27" s="176">
        <v>11</v>
      </c>
      <c r="W27" s="176">
        <v>6</v>
      </c>
      <c r="X27" s="176">
        <v>9</v>
      </c>
      <c r="Y27" s="176">
        <v>5</v>
      </c>
    </row>
    <row r="28" spans="1:25" s="93" customFormat="1" ht="18.75" customHeight="1">
      <c r="A28" s="161" t="s">
        <v>119</v>
      </c>
      <c r="B28" s="175">
        <v>479</v>
      </c>
      <c r="C28" s="176">
        <v>267</v>
      </c>
      <c r="D28" s="176">
        <v>212</v>
      </c>
      <c r="E28" s="176">
        <v>40</v>
      </c>
      <c r="F28" s="176">
        <v>39</v>
      </c>
      <c r="G28" s="176">
        <v>46</v>
      </c>
      <c r="H28" s="176">
        <v>33</v>
      </c>
      <c r="I28" s="176">
        <v>32</v>
      </c>
      <c r="J28" s="176">
        <v>35</v>
      </c>
      <c r="K28" s="176">
        <v>46</v>
      </c>
      <c r="L28" s="176">
        <v>38</v>
      </c>
      <c r="M28" s="176">
        <v>57</v>
      </c>
      <c r="N28" s="176">
        <v>43</v>
      </c>
      <c r="O28" s="176">
        <v>46</v>
      </c>
      <c r="P28" s="176">
        <v>24</v>
      </c>
      <c r="Q28" s="176">
        <v>259</v>
      </c>
      <c r="R28" s="176">
        <v>138</v>
      </c>
      <c r="S28" s="176">
        <v>121</v>
      </c>
      <c r="T28" s="176">
        <v>44</v>
      </c>
      <c r="U28" s="176">
        <v>43</v>
      </c>
      <c r="V28" s="176">
        <v>45</v>
      </c>
      <c r="W28" s="176">
        <v>36</v>
      </c>
      <c r="X28" s="176">
        <v>49</v>
      </c>
      <c r="Y28" s="176">
        <v>42</v>
      </c>
    </row>
    <row r="29" spans="1:25" s="93" customFormat="1" ht="18.75" customHeight="1">
      <c r="A29" s="161" t="s">
        <v>103</v>
      </c>
      <c r="B29" s="175">
        <v>988</v>
      </c>
      <c r="C29" s="176">
        <v>498</v>
      </c>
      <c r="D29" s="176">
        <v>490</v>
      </c>
      <c r="E29" s="176">
        <v>77</v>
      </c>
      <c r="F29" s="176">
        <v>64</v>
      </c>
      <c r="G29" s="176">
        <v>68</v>
      </c>
      <c r="H29" s="176">
        <v>73</v>
      </c>
      <c r="I29" s="176">
        <v>82</v>
      </c>
      <c r="J29" s="176">
        <v>85</v>
      </c>
      <c r="K29" s="176">
        <v>96</v>
      </c>
      <c r="L29" s="176">
        <v>77</v>
      </c>
      <c r="M29" s="176">
        <v>94</v>
      </c>
      <c r="N29" s="176">
        <v>90</v>
      </c>
      <c r="O29" s="176">
        <v>81</v>
      </c>
      <c r="P29" s="176">
        <v>101</v>
      </c>
      <c r="Q29" s="176">
        <v>588</v>
      </c>
      <c r="R29" s="176">
        <v>284</v>
      </c>
      <c r="S29" s="176">
        <v>304</v>
      </c>
      <c r="T29" s="176">
        <v>105</v>
      </c>
      <c r="U29" s="176">
        <v>104</v>
      </c>
      <c r="V29" s="176">
        <v>76</v>
      </c>
      <c r="W29" s="176">
        <v>96</v>
      </c>
      <c r="X29" s="176">
        <v>103</v>
      </c>
      <c r="Y29" s="176">
        <v>104</v>
      </c>
    </row>
    <row r="30" spans="1:25" s="93" customFormat="1" ht="18.75" customHeight="1">
      <c r="A30" s="161" t="s">
        <v>104</v>
      </c>
      <c r="B30" s="175">
        <v>376</v>
      </c>
      <c r="C30" s="176">
        <v>198</v>
      </c>
      <c r="D30" s="176">
        <v>178</v>
      </c>
      <c r="E30" s="176">
        <v>36</v>
      </c>
      <c r="F30" s="176">
        <v>27</v>
      </c>
      <c r="G30" s="176">
        <v>35</v>
      </c>
      <c r="H30" s="176">
        <v>30</v>
      </c>
      <c r="I30" s="176">
        <v>25</v>
      </c>
      <c r="J30" s="176">
        <v>29</v>
      </c>
      <c r="K30" s="176">
        <v>36</v>
      </c>
      <c r="L30" s="176">
        <v>26</v>
      </c>
      <c r="M30" s="176">
        <v>24</v>
      </c>
      <c r="N30" s="176">
        <v>33</v>
      </c>
      <c r="O30" s="176">
        <v>42</v>
      </c>
      <c r="P30" s="176">
        <v>33</v>
      </c>
      <c r="Q30" s="176">
        <v>209</v>
      </c>
      <c r="R30" s="176">
        <v>104</v>
      </c>
      <c r="S30" s="176">
        <v>105</v>
      </c>
      <c r="T30" s="176">
        <v>33</v>
      </c>
      <c r="U30" s="176">
        <v>38</v>
      </c>
      <c r="V30" s="176">
        <v>35</v>
      </c>
      <c r="W30" s="176">
        <v>28</v>
      </c>
      <c r="X30" s="176">
        <v>36</v>
      </c>
      <c r="Y30" s="176">
        <v>39</v>
      </c>
    </row>
    <row r="31" spans="1:25" s="93" customFormat="1" ht="18.75" customHeight="1">
      <c r="A31" s="161" t="s">
        <v>105</v>
      </c>
      <c r="B31" s="175">
        <v>481</v>
      </c>
      <c r="C31" s="176">
        <v>254</v>
      </c>
      <c r="D31" s="176">
        <v>227</v>
      </c>
      <c r="E31" s="176">
        <v>32</v>
      </c>
      <c r="F31" s="176">
        <v>37</v>
      </c>
      <c r="G31" s="176">
        <v>49</v>
      </c>
      <c r="H31" s="176">
        <v>31</v>
      </c>
      <c r="I31" s="176">
        <v>46</v>
      </c>
      <c r="J31" s="176">
        <v>38</v>
      </c>
      <c r="K31" s="176">
        <v>39</v>
      </c>
      <c r="L31" s="176">
        <v>35</v>
      </c>
      <c r="M31" s="176">
        <v>43</v>
      </c>
      <c r="N31" s="176">
        <v>37</v>
      </c>
      <c r="O31" s="176">
        <v>45</v>
      </c>
      <c r="P31" s="176">
        <v>49</v>
      </c>
      <c r="Q31" s="176">
        <v>270</v>
      </c>
      <c r="R31" s="176">
        <v>133</v>
      </c>
      <c r="S31" s="176">
        <v>137</v>
      </c>
      <c r="T31" s="176">
        <v>43</v>
      </c>
      <c r="U31" s="176">
        <v>40</v>
      </c>
      <c r="V31" s="176">
        <v>37</v>
      </c>
      <c r="W31" s="176">
        <v>33</v>
      </c>
      <c r="X31" s="176">
        <v>53</v>
      </c>
      <c r="Y31" s="176">
        <v>64</v>
      </c>
    </row>
    <row r="32" spans="1:25" s="93" customFormat="1" ht="18.75" customHeight="1">
      <c r="A32" s="161" t="s">
        <v>106</v>
      </c>
      <c r="B32" s="175">
        <v>481</v>
      </c>
      <c r="C32" s="176">
        <v>246</v>
      </c>
      <c r="D32" s="176">
        <v>235</v>
      </c>
      <c r="E32" s="176">
        <v>31</v>
      </c>
      <c r="F32" s="176">
        <v>29</v>
      </c>
      <c r="G32" s="176">
        <v>37</v>
      </c>
      <c r="H32" s="176">
        <v>47</v>
      </c>
      <c r="I32" s="176">
        <v>43</v>
      </c>
      <c r="J32" s="176">
        <v>32</v>
      </c>
      <c r="K32" s="176">
        <v>41</v>
      </c>
      <c r="L32" s="176">
        <v>40</v>
      </c>
      <c r="M32" s="176">
        <v>48</v>
      </c>
      <c r="N32" s="176">
        <v>43</v>
      </c>
      <c r="O32" s="176">
        <v>46</v>
      </c>
      <c r="P32" s="176">
        <v>44</v>
      </c>
      <c r="Q32" s="176">
        <v>213</v>
      </c>
      <c r="R32" s="176">
        <v>110</v>
      </c>
      <c r="S32" s="176">
        <v>103</v>
      </c>
      <c r="T32" s="176">
        <v>32</v>
      </c>
      <c r="U32" s="176">
        <v>36</v>
      </c>
      <c r="V32" s="176">
        <v>37</v>
      </c>
      <c r="W32" s="176">
        <v>39</v>
      </c>
      <c r="X32" s="176">
        <v>41</v>
      </c>
      <c r="Y32" s="176">
        <v>28</v>
      </c>
    </row>
    <row r="33" spans="1:25" s="93" customFormat="1" ht="18.75" customHeight="1">
      <c r="A33" s="161" t="s">
        <v>107</v>
      </c>
      <c r="B33" s="175">
        <v>749</v>
      </c>
      <c r="C33" s="176">
        <v>381</v>
      </c>
      <c r="D33" s="176">
        <v>368</v>
      </c>
      <c r="E33" s="176">
        <v>65</v>
      </c>
      <c r="F33" s="176">
        <v>54</v>
      </c>
      <c r="G33" s="176">
        <v>54</v>
      </c>
      <c r="H33" s="176">
        <v>53</v>
      </c>
      <c r="I33" s="176">
        <v>77</v>
      </c>
      <c r="J33" s="176">
        <v>54</v>
      </c>
      <c r="K33" s="176">
        <v>54</v>
      </c>
      <c r="L33" s="176">
        <v>69</v>
      </c>
      <c r="M33" s="176">
        <v>63</v>
      </c>
      <c r="N33" s="176">
        <v>68</v>
      </c>
      <c r="O33" s="176">
        <v>68</v>
      </c>
      <c r="P33" s="176">
        <v>70</v>
      </c>
      <c r="Q33" s="176">
        <v>416</v>
      </c>
      <c r="R33" s="176">
        <v>201</v>
      </c>
      <c r="S33" s="176">
        <v>215</v>
      </c>
      <c r="T33" s="176">
        <v>77</v>
      </c>
      <c r="U33" s="176">
        <v>68</v>
      </c>
      <c r="V33" s="176">
        <v>60</v>
      </c>
      <c r="W33" s="176">
        <v>73</v>
      </c>
      <c r="X33" s="176">
        <v>64</v>
      </c>
      <c r="Y33" s="176">
        <v>74</v>
      </c>
    </row>
    <row r="34" spans="1:25" s="93" customFormat="1" ht="18.75" customHeight="1">
      <c r="A34" s="161"/>
      <c r="B34" s="175"/>
      <c r="C34" s="176"/>
      <c r="D34" s="176"/>
      <c r="E34" s="176"/>
      <c r="F34" s="176"/>
      <c r="G34" s="176"/>
      <c r="H34" s="176"/>
      <c r="I34" s="176"/>
      <c r="J34" s="176"/>
      <c r="K34" s="176"/>
      <c r="L34" s="176"/>
      <c r="M34" s="176"/>
      <c r="N34" s="176"/>
      <c r="O34" s="176"/>
      <c r="P34" s="176"/>
      <c r="Q34" s="176"/>
      <c r="R34" s="176"/>
      <c r="S34" s="176"/>
      <c r="T34" s="176"/>
      <c r="U34" s="176"/>
      <c r="V34" s="176"/>
      <c r="W34" s="176"/>
      <c r="X34" s="176"/>
      <c r="Y34" s="176"/>
    </row>
    <row r="35" spans="1:25" s="153" customFormat="1" ht="18.75" customHeight="1">
      <c r="A35" s="164" t="s">
        <v>108</v>
      </c>
      <c r="B35" s="184">
        <f>SUM(B26:B34)</f>
        <v>4536</v>
      </c>
      <c r="C35" s="185">
        <f t="shared" ref="C35:Y35" si="2">SUM(C26:C34)</f>
        <v>2337</v>
      </c>
      <c r="D35" s="185">
        <f t="shared" si="2"/>
        <v>2199</v>
      </c>
      <c r="E35" s="185">
        <f t="shared" si="2"/>
        <v>363</v>
      </c>
      <c r="F35" s="185">
        <f t="shared" si="2"/>
        <v>322</v>
      </c>
      <c r="G35" s="185">
        <f t="shared" si="2"/>
        <v>362</v>
      </c>
      <c r="H35" s="185">
        <f t="shared" si="2"/>
        <v>343</v>
      </c>
      <c r="I35" s="185">
        <f t="shared" si="2"/>
        <v>380</v>
      </c>
      <c r="J35" s="185">
        <f t="shared" si="2"/>
        <v>351</v>
      </c>
      <c r="K35" s="185">
        <f t="shared" si="2"/>
        <v>394</v>
      </c>
      <c r="L35" s="185">
        <f t="shared" si="2"/>
        <v>373</v>
      </c>
      <c r="M35" s="185">
        <f t="shared" si="2"/>
        <v>417</v>
      </c>
      <c r="N35" s="185">
        <f t="shared" si="2"/>
        <v>406</v>
      </c>
      <c r="O35" s="185">
        <f t="shared" si="2"/>
        <v>421</v>
      </c>
      <c r="P35" s="185">
        <f t="shared" si="2"/>
        <v>404</v>
      </c>
      <c r="Q35" s="185">
        <f t="shared" si="2"/>
        <v>2483</v>
      </c>
      <c r="R35" s="185">
        <f t="shared" si="2"/>
        <v>1244</v>
      </c>
      <c r="S35" s="185">
        <f t="shared" si="2"/>
        <v>1239</v>
      </c>
      <c r="T35" s="185">
        <f t="shared" si="2"/>
        <v>426</v>
      </c>
      <c r="U35" s="185">
        <f t="shared" si="2"/>
        <v>416</v>
      </c>
      <c r="V35" s="185">
        <f t="shared" si="2"/>
        <v>382</v>
      </c>
      <c r="W35" s="185">
        <f t="shared" si="2"/>
        <v>386</v>
      </c>
      <c r="X35" s="185">
        <f t="shared" si="2"/>
        <v>436</v>
      </c>
      <c r="Y35" s="185">
        <f t="shared" si="2"/>
        <v>437</v>
      </c>
    </row>
    <row r="36" spans="1:25" s="153" customFormat="1" ht="18.75" customHeight="1">
      <c r="A36" s="646" t="s">
        <v>484</v>
      </c>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row>
    <row r="37" spans="1:25" s="93" customFormat="1" ht="18.75" customHeight="1">
      <c r="A37" s="93" t="s">
        <v>480</v>
      </c>
    </row>
  </sheetData>
  <phoneticPr fontId="2"/>
  <hyperlinks>
    <hyperlink ref="A1" location="'20教育目次'!A1" display="20　教育　目次へ＜＜" xr:uid="{00000000-0004-0000-02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6"/>
  <sheetViews>
    <sheetView showGridLines="0" view="pageBreakPreview" zoomScaleNormal="100" zoomScaleSheetLayoutView="100" workbookViewId="0">
      <pane ySplit="7" topLeftCell="A8" activePane="bottomLeft" state="frozen"/>
      <selection pane="bottomLeft"/>
    </sheetView>
  </sheetViews>
  <sheetFormatPr defaultColWidth="9" defaultRowHeight="13.5"/>
  <cols>
    <col min="1" max="1" width="10.25" style="186" customWidth="1"/>
    <col min="2" max="2" width="5.5" style="186" bestFit="1" customWidth="1"/>
    <col min="3" max="15" width="7.75" style="186" customWidth="1"/>
    <col min="16" max="16384" width="9" style="186"/>
  </cols>
  <sheetData>
    <row r="1" spans="1:16">
      <c r="A1" s="6" t="s">
        <v>47</v>
      </c>
    </row>
    <row r="2" spans="1:16">
      <c r="A2" s="187" t="s">
        <v>486</v>
      </c>
    </row>
    <row r="3" spans="1:16" ht="17.25">
      <c r="A3" s="654" t="s">
        <v>120</v>
      </c>
      <c r="B3" s="654"/>
      <c r="C3" s="654"/>
      <c r="D3" s="654"/>
      <c r="E3" s="654"/>
      <c r="F3" s="654"/>
      <c r="G3" s="654"/>
      <c r="H3" s="654"/>
      <c r="I3" s="654"/>
      <c r="J3" s="654"/>
      <c r="K3" s="654"/>
      <c r="L3" s="654"/>
      <c r="M3" s="654"/>
      <c r="N3" s="654"/>
      <c r="O3" s="654"/>
    </row>
    <row r="4" spans="1:16" ht="17.25">
      <c r="A4" s="188"/>
      <c r="B4" s="188"/>
      <c r="C4" s="188"/>
      <c r="D4" s="188"/>
      <c r="E4" s="188"/>
      <c r="F4" s="188"/>
      <c r="G4" s="188"/>
      <c r="H4" s="189" t="s">
        <v>466</v>
      </c>
      <c r="I4" s="188"/>
      <c r="J4" s="188"/>
      <c r="K4" s="188"/>
      <c r="L4" s="188"/>
      <c r="M4" s="188"/>
      <c r="N4" s="188"/>
      <c r="O4" s="168" t="s">
        <v>110</v>
      </c>
    </row>
    <row r="5" spans="1:16" ht="6" customHeight="1" thickBot="1">
      <c r="A5" s="190"/>
      <c r="B5" s="190"/>
      <c r="C5" s="190"/>
      <c r="D5" s="190"/>
      <c r="E5" s="190"/>
      <c r="F5" s="190"/>
      <c r="G5" s="190"/>
      <c r="H5" s="190"/>
      <c r="I5" s="190"/>
      <c r="J5" s="190"/>
      <c r="K5" s="190"/>
      <c r="L5" s="190"/>
      <c r="M5" s="190"/>
      <c r="N5" s="190"/>
      <c r="O5" s="190"/>
    </row>
    <row r="6" spans="1:16" s="193" customFormat="1" ht="21" customHeight="1" thickTop="1">
      <c r="A6" s="191"/>
      <c r="B6" s="192"/>
      <c r="C6" s="665" t="s">
        <v>121</v>
      </c>
      <c r="D6" s="666"/>
      <c r="E6" s="666"/>
      <c r="F6" s="666"/>
      <c r="G6" s="666"/>
      <c r="H6" s="666"/>
      <c r="I6" s="666"/>
      <c r="J6" s="666"/>
      <c r="K6" s="666"/>
      <c r="L6" s="666"/>
      <c r="M6" s="666"/>
      <c r="N6" s="666"/>
      <c r="O6" s="667" t="s">
        <v>122</v>
      </c>
    </row>
    <row r="7" spans="1:16" s="193" customFormat="1" ht="21" customHeight="1">
      <c r="A7" s="194"/>
      <c r="B7" s="195"/>
      <c r="C7" s="669" t="s">
        <v>118</v>
      </c>
      <c r="D7" s="670" t="s">
        <v>123</v>
      </c>
      <c r="E7" s="670" t="s">
        <v>124</v>
      </c>
      <c r="F7" s="670" t="s">
        <v>125</v>
      </c>
      <c r="G7" s="196" t="s">
        <v>126</v>
      </c>
      <c r="H7" s="196" t="s">
        <v>127</v>
      </c>
      <c r="I7" s="670" t="s">
        <v>128</v>
      </c>
      <c r="J7" s="670" t="s">
        <v>129</v>
      </c>
      <c r="K7" s="196" t="s">
        <v>130</v>
      </c>
      <c r="L7" s="196" t="s">
        <v>131</v>
      </c>
      <c r="M7" s="196" t="s">
        <v>132</v>
      </c>
      <c r="N7" s="670" t="s">
        <v>133</v>
      </c>
      <c r="O7" s="668"/>
    </row>
    <row r="8" spans="1:16" s="200" customFormat="1" ht="21" customHeight="1">
      <c r="A8" s="671" t="s">
        <v>89</v>
      </c>
      <c r="B8" s="672"/>
      <c r="C8" s="197">
        <v>9953</v>
      </c>
      <c r="D8" s="198">
        <v>447</v>
      </c>
      <c r="E8" s="198">
        <v>79</v>
      </c>
      <c r="F8" s="198">
        <v>344</v>
      </c>
      <c r="G8" s="198">
        <v>208</v>
      </c>
      <c r="H8" s="198">
        <v>51</v>
      </c>
      <c r="I8" s="198">
        <v>7835</v>
      </c>
      <c r="J8" s="198">
        <v>25</v>
      </c>
      <c r="K8" s="198">
        <v>304</v>
      </c>
      <c r="L8" s="198">
        <v>27</v>
      </c>
      <c r="M8" s="199">
        <v>86</v>
      </c>
      <c r="N8" s="198">
        <v>547</v>
      </c>
      <c r="O8" s="198">
        <v>1842</v>
      </c>
    </row>
    <row r="9" spans="1:16" s="200" customFormat="1" ht="21" customHeight="1">
      <c r="A9" s="671">
        <v>2</v>
      </c>
      <c r="B9" s="672"/>
      <c r="C9" s="197">
        <v>10072</v>
      </c>
      <c r="D9" s="198">
        <v>457</v>
      </c>
      <c r="E9" s="198">
        <v>82</v>
      </c>
      <c r="F9" s="198">
        <v>343</v>
      </c>
      <c r="G9" s="198">
        <v>232</v>
      </c>
      <c r="H9" s="198">
        <v>54</v>
      </c>
      <c r="I9" s="198">
        <v>7874</v>
      </c>
      <c r="J9" s="198">
        <v>34</v>
      </c>
      <c r="K9" s="198">
        <v>303</v>
      </c>
      <c r="L9" s="198">
        <v>38</v>
      </c>
      <c r="M9" s="199">
        <v>86</v>
      </c>
      <c r="N9" s="198">
        <v>569</v>
      </c>
      <c r="O9" s="198">
        <v>2133</v>
      </c>
    </row>
    <row r="10" spans="1:16" s="200" customFormat="1" ht="21" customHeight="1">
      <c r="A10" s="673">
        <v>3</v>
      </c>
      <c r="B10" s="674"/>
      <c r="C10" s="201">
        <f t="shared" ref="C10:O10" si="0">SUM(C12:C25)</f>
        <v>10180</v>
      </c>
      <c r="D10" s="202">
        <f t="shared" si="0"/>
        <v>465</v>
      </c>
      <c r="E10" s="202">
        <f t="shared" si="0"/>
        <v>91</v>
      </c>
      <c r="F10" s="202">
        <f t="shared" si="0"/>
        <v>338</v>
      </c>
      <c r="G10" s="202">
        <f t="shared" si="0"/>
        <v>259</v>
      </c>
      <c r="H10" s="202">
        <f t="shared" si="0"/>
        <v>72</v>
      </c>
      <c r="I10" s="202">
        <f t="shared" si="0"/>
        <v>7911</v>
      </c>
      <c r="J10" s="202">
        <f t="shared" si="0"/>
        <v>29</v>
      </c>
      <c r="K10" s="202">
        <f t="shared" si="0"/>
        <v>306</v>
      </c>
      <c r="L10" s="202">
        <f t="shared" si="0"/>
        <v>39</v>
      </c>
      <c r="M10" s="202">
        <f t="shared" si="0"/>
        <v>96</v>
      </c>
      <c r="N10" s="202">
        <f t="shared" si="0"/>
        <v>574</v>
      </c>
      <c r="O10" s="202">
        <f t="shared" si="0"/>
        <v>2252</v>
      </c>
      <c r="P10" s="193"/>
    </row>
    <row r="11" spans="1:16" s="200" customFormat="1" ht="21" customHeight="1">
      <c r="A11" s="203"/>
      <c r="B11" s="204"/>
      <c r="C11" s="205"/>
      <c r="D11" s="206"/>
      <c r="E11" s="206"/>
      <c r="F11" s="206"/>
      <c r="G11" s="206"/>
      <c r="H11" s="206"/>
      <c r="I11" s="206"/>
      <c r="J11" s="206"/>
      <c r="K11" s="206"/>
      <c r="L11" s="206"/>
      <c r="M11" s="206"/>
      <c r="N11" s="206"/>
      <c r="O11" s="206"/>
      <c r="P11" s="193"/>
    </row>
    <row r="12" spans="1:16" s="193" customFormat="1" ht="21" customHeight="1">
      <c r="A12" s="653" t="s">
        <v>78</v>
      </c>
      <c r="B12" s="207" t="s">
        <v>55</v>
      </c>
      <c r="C12" s="208">
        <f t="shared" ref="C12:C25" si="1">SUM(D12:N12)</f>
        <v>3055</v>
      </c>
      <c r="D12" s="209">
        <v>185</v>
      </c>
      <c r="E12" s="209">
        <v>0</v>
      </c>
      <c r="F12" s="198">
        <v>184</v>
      </c>
      <c r="G12" s="198">
        <v>0</v>
      </c>
      <c r="H12" s="198">
        <v>0</v>
      </c>
      <c r="I12" s="198">
        <v>2213</v>
      </c>
      <c r="J12" s="209">
        <v>0</v>
      </c>
      <c r="K12" s="198">
        <v>180</v>
      </c>
      <c r="L12" s="209">
        <v>25</v>
      </c>
      <c r="M12" s="209">
        <v>39</v>
      </c>
      <c r="N12" s="209">
        <v>229</v>
      </c>
      <c r="O12" s="198">
        <v>485</v>
      </c>
    </row>
    <row r="13" spans="1:16" s="193" customFormat="1" ht="21" customHeight="1">
      <c r="A13" s="675"/>
      <c r="B13" s="207" t="s">
        <v>56</v>
      </c>
      <c r="C13" s="208">
        <f>SUM(D13:N13)</f>
        <v>5</v>
      </c>
      <c r="D13" s="198">
        <v>1</v>
      </c>
      <c r="E13" s="198">
        <v>0</v>
      </c>
      <c r="F13" s="209">
        <v>0</v>
      </c>
      <c r="G13" s="209">
        <v>0</v>
      </c>
      <c r="H13" s="209">
        <v>0</v>
      </c>
      <c r="I13" s="198">
        <v>4</v>
      </c>
      <c r="J13" s="209">
        <v>0</v>
      </c>
      <c r="K13" s="209">
        <v>0</v>
      </c>
      <c r="L13" s="209">
        <v>0</v>
      </c>
      <c r="M13" s="209">
        <v>0</v>
      </c>
      <c r="N13" s="209">
        <v>0</v>
      </c>
      <c r="O13" s="198">
        <v>7</v>
      </c>
    </row>
    <row r="14" spans="1:16" s="193" customFormat="1" ht="21" customHeight="1">
      <c r="A14" s="653" t="s">
        <v>79</v>
      </c>
      <c r="B14" s="207" t="s">
        <v>55</v>
      </c>
      <c r="C14" s="208">
        <f t="shared" si="1"/>
        <v>1805</v>
      </c>
      <c r="D14" s="198">
        <v>67</v>
      </c>
      <c r="E14" s="198">
        <v>0</v>
      </c>
      <c r="F14" s="198">
        <v>76</v>
      </c>
      <c r="G14" s="198">
        <v>0</v>
      </c>
      <c r="H14" s="198">
        <v>0</v>
      </c>
      <c r="I14" s="198">
        <v>1469</v>
      </c>
      <c r="J14" s="209">
        <v>0</v>
      </c>
      <c r="K14" s="198">
        <v>70</v>
      </c>
      <c r="L14" s="198">
        <v>7</v>
      </c>
      <c r="M14" s="198">
        <v>13</v>
      </c>
      <c r="N14" s="198">
        <v>103</v>
      </c>
      <c r="O14" s="198">
        <v>328</v>
      </c>
    </row>
    <row r="15" spans="1:16" s="193" customFormat="1" ht="21" customHeight="1">
      <c r="B15" s="207" t="s">
        <v>56</v>
      </c>
      <c r="C15" s="208">
        <f t="shared" si="1"/>
        <v>43</v>
      </c>
      <c r="D15" s="198">
        <v>2</v>
      </c>
      <c r="E15" s="198">
        <v>2</v>
      </c>
      <c r="F15" s="198">
        <v>3</v>
      </c>
      <c r="G15" s="198">
        <v>1</v>
      </c>
      <c r="H15" s="198">
        <v>0</v>
      </c>
      <c r="I15" s="198">
        <v>33</v>
      </c>
      <c r="J15" s="209">
        <v>0</v>
      </c>
      <c r="K15" s="209">
        <v>2</v>
      </c>
      <c r="L15" s="209">
        <v>0</v>
      </c>
      <c r="M15" s="209">
        <v>0</v>
      </c>
      <c r="N15" s="209">
        <v>0</v>
      </c>
      <c r="O15" s="198">
        <v>59</v>
      </c>
    </row>
    <row r="16" spans="1:16" s="193" customFormat="1" ht="21" customHeight="1">
      <c r="A16" s="211" t="s">
        <v>475</v>
      </c>
      <c r="B16" s="207" t="s">
        <v>54</v>
      </c>
      <c r="C16" s="208">
        <f>SUM(D16:N16)</f>
        <v>39</v>
      </c>
      <c r="D16" s="209">
        <v>0</v>
      </c>
      <c r="E16" s="209">
        <v>2</v>
      </c>
      <c r="F16" s="198">
        <v>1</v>
      </c>
      <c r="G16" s="198">
        <v>1</v>
      </c>
      <c r="H16" s="198">
        <v>0</v>
      </c>
      <c r="I16" s="198">
        <v>32</v>
      </c>
      <c r="J16" s="209">
        <v>0</v>
      </c>
      <c r="K16" s="198">
        <v>2</v>
      </c>
      <c r="L16" s="209">
        <v>0</v>
      </c>
      <c r="M16" s="209">
        <v>1</v>
      </c>
      <c r="N16" s="209">
        <v>0</v>
      </c>
      <c r="O16" s="198">
        <v>15</v>
      </c>
    </row>
    <row r="17" spans="1:15" s="193" customFormat="1" ht="21" customHeight="1">
      <c r="A17" s="653" t="s">
        <v>80</v>
      </c>
      <c r="B17" s="207" t="s">
        <v>55</v>
      </c>
      <c r="C17" s="208">
        <f t="shared" si="1"/>
        <v>1272</v>
      </c>
      <c r="D17" s="198">
        <v>27</v>
      </c>
      <c r="E17" s="198">
        <v>0</v>
      </c>
      <c r="F17" s="198">
        <v>34</v>
      </c>
      <c r="G17" s="198">
        <v>0</v>
      </c>
      <c r="H17" s="198">
        <v>0</v>
      </c>
      <c r="I17" s="198">
        <v>1125</v>
      </c>
      <c r="J17" s="209">
        <v>0</v>
      </c>
      <c r="K17" s="198">
        <v>27</v>
      </c>
      <c r="L17" s="198">
        <v>5</v>
      </c>
      <c r="M17" s="209">
        <v>0</v>
      </c>
      <c r="N17" s="198">
        <v>54</v>
      </c>
      <c r="O17" s="198">
        <v>493</v>
      </c>
    </row>
    <row r="18" spans="1:15" s="193" customFormat="1" ht="21" customHeight="1">
      <c r="A18" s="676"/>
      <c r="B18" s="207" t="s">
        <v>56</v>
      </c>
      <c r="C18" s="208">
        <f t="shared" si="1"/>
        <v>359</v>
      </c>
      <c r="D18" s="198">
        <v>7</v>
      </c>
      <c r="E18" s="198">
        <v>6</v>
      </c>
      <c r="F18" s="198">
        <v>5</v>
      </c>
      <c r="G18" s="198">
        <v>10</v>
      </c>
      <c r="H18" s="198">
        <v>1</v>
      </c>
      <c r="I18" s="198">
        <v>265</v>
      </c>
      <c r="J18" s="198">
        <v>8</v>
      </c>
      <c r="K18" s="198">
        <v>10</v>
      </c>
      <c r="L18" s="209">
        <v>0</v>
      </c>
      <c r="M18" s="209">
        <v>0</v>
      </c>
      <c r="N18" s="198">
        <v>47</v>
      </c>
      <c r="O18" s="198">
        <v>297</v>
      </c>
    </row>
    <row r="19" spans="1:15" s="193" customFormat="1" ht="21" customHeight="1">
      <c r="A19" s="653" t="s">
        <v>81</v>
      </c>
      <c r="B19" s="207" t="s">
        <v>54</v>
      </c>
      <c r="C19" s="208">
        <f t="shared" si="1"/>
        <v>9</v>
      </c>
      <c r="D19" s="209">
        <v>0</v>
      </c>
      <c r="E19" s="209">
        <v>1</v>
      </c>
      <c r="F19" s="198">
        <v>0</v>
      </c>
      <c r="G19" s="198">
        <v>0</v>
      </c>
      <c r="H19" s="198">
        <v>0</v>
      </c>
      <c r="I19" s="198">
        <v>7</v>
      </c>
      <c r="J19" s="209">
        <v>0</v>
      </c>
      <c r="K19" s="198">
        <v>1</v>
      </c>
      <c r="L19" s="209">
        <v>0</v>
      </c>
      <c r="M19" s="209">
        <v>0</v>
      </c>
      <c r="N19" s="209">
        <v>0</v>
      </c>
      <c r="O19" s="198">
        <v>5</v>
      </c>
    </row>
    <row r="20" spans="1:15" s="193" customFormat="1" ht="21" customHeight="1">
      <c r="A20" s="210"/>
      <c r="B20" s="207" t="s">
        <v>55</v>
      </c>
      <c r="C20" s="208">
        <f t="shared" si="1"/>
        <v>79</v>
      </c>
      <c r="D20" s="198">
        <v>17</v>
      </c>
      <c r="E20" s="198">
        <v>7</v>
      </c>
      <c r="F20" s="198">
        <v>1</v>
      </c>
      <c r="G20" s="198">
        <v>6</v>
      </c>
      <c r="H20" s="198">
        <v>3</v>
      </c>
      <c r="I20" s="198">
        <v>44</v>
      </c>
      <c r="J20" s="209">
        <v>1</v>
      </c>
      <c r="K20" s="209">
        <v>0</v>
      </c>
      <c r="L20" s="209">
        <v>0</v>
      </c>
      <c r="M20" s="209">
        <v>0</v>
      </c>
      <c r="N20" s="209">
        <v>0</v>
      </c>
      <c r="O20" s="198">
        <v>22</v>
      </c>
    </row>
    <row r="21" spans="1:15" s="193" customFormat="1" ht="21" customHeight="1">
      <c r="B21" s="207" t="s">
        <v>56</v>
      </c>
      <c r="C21" s="208">
        <f t="shared" si="1"/>
        <v>113</v>
      </c>
      <c r="D21" s="198">
        <v>14</v>
      </c>
      <c r="E21" s="198">
        <v>6</v>
      </c>
      <c r="F21" s="198">
        <v>3</v>
      </c>
      <c r="G21" s="198">
        <v>8</v>
      </c>
      <c r="H21" s="198">
        <v>1</v>
      </c>
      <c r="I21" s="198">
        <v>81</v>
      </c>
      <c r="J21" s="198">
        <v>0</v>
      </c>
      <c r="K21" s="209">
        <v>0</v>
      </c>
      <c r="L21" s="209">
        <v>0</v>
      </c>
      <c r="M21" s="209">
        <v>0</v>
      </c>
      <c r="N21" s="209">
        <v>0</v>
      </c>
      <c r="O21" s="198">
        <v>35</v>
      </c>
    </row>
    <row r="22" spans="1:15" s="193" customFormat="1" ht="21" customHeight="1">
      <c r="A22" s="677" t="s">
        <v>487</v>
      </c>
      <c r="B22" s="207" t="s">
        <v>55</v>
      </c>
      <c r="C22" s="208">
        <f>SUM(D22:N22)</f>
        <v>324</v>
      </c>
      <c r="D22" s="198">
        <v>23</v>
      </c>
      <c r="E22" s="198">
        <v>12</v>
      </c>
      <c r="F22" s="198">
        <v>0</v>
      </c>
      <c r="G22" s="198">
        <v>28</v>
      </c>
      <c r="H22" s="198">
        <v>3</v>
      </c>
      <c r="I22" s="198">
        <v>249</v>
      </c>
      <c r="J22" s="209">
        <v>8</v>
      </c>
      <c r="K22" s="209">
        <v>0</v>
      </c>
      <c r="L22" s="209">
        <v>0</v>
      </c>
      <c r="M22" s="209">
        <v>1</v>
      </c>
      <c r="N22" s="209">
        <v>0</v>
      </c>
      <c r="O22" s="198">
        <v>132</v>
      </c>
    </row>
    <row r="23" spans="1:15" s="193" customFormat="1" ht="21" customHeight="1">
      <c r="A23" s="678" t="s">
        <v>488</v>
      </c>
      <c r="B23" s="207" t="s">
        <v>56</v>
      </c>
      <c r="C23" s="208">
        <f>SUM(D23:N23)</f>
        <v>2314</v>
      </c>
      <c r="D23" s="198">
        <v>111</v>
      </c>
      <c r="E23" s="198">
        <v>55</v>
      </c>
      <c r="F23" s="198">
        <v>18</v>
      </c>
      <c r="G23" s="198">
        <v>205</v>
      </c>
      <c r="H23" s="198">
        <v>64</v>
      </c>
      <c r="I23" s="198">
        <v>1805</v>
      </c>
      <c r="J23" s="198">
        <v>12</v>
      </c>
      <c r="K23" s="209">
        <v>2</v>
      </c>
      <c r="L23" s="209">
        <v>0</v>
      </c>
      <c r="M23" s="209">
        <v>32</v>
      </c>
      <c r="N23" s="209">
        <v>10</v>
      </c>
      <c r="O23" s="198">
        <v>295</v>
      </c>
    </row>
    <row r="24" spans="1:15" s="193" customFormat="1" ht="21" customHeight="1">
      <c r="A24" s="679" t="s">
        <v>135</v>
      </c>
      <c r="B24" s="207" t="s">
        <v>54</v>
      </c>
      <c r="C24" s="208">
        <f t="shared" si="1"/>
        <v>31</v>
      </c>
      <c r="D24" s="209">
        <v>0</v>
      </c>
      <c r="E24" s="209">
        <v>0</v>
      </c>
      <c r="F24" s="209">
        <v>1</v>
      </c>
      <c r="G24" s="209">
        <v>0</v>
      </c>
      <c r="H24" s="209">
        <v>0</v>
      </c>
      <c r="I24" s="198">
        <v>28</v>
      </c>
      <c r="J24" s="209">
        <v>0</v>
      </c>
      <c r="K24" s="198">
        <v>1</v>
      </c>
      <c r="L24" s="209">
        <v>0</v>
      </c>
      <c r="M24" s="209">
        <v>1</v>
      </c>
      <c r="N24" s="209">
        <v>0</v>
      </c>
      <c r="O24" s="198">
        <v>5</v>
      </c>
    </row>
    <row r="25" spans="1:15" s="193" customFormat="1" ht="21" customHeight="1">
      <c r="A25" s="680"/>
      <c r="B25" s="212" t="s">
        <v>55</v>
      </c>
      <c r="C25" s="213">
        <f t="shared" si="1"/>
        <v>732</v>
      </c>
      <c r="D25" s="214">
        <v>11</v>
      </c>
      <c r="E25" s="214">
        <v>0</v>
      </c>
      <c r="F25" s="214">
        <v>12</v>
      </c>
      <c r="G25" s="214">
        <v>0</v>
      </c>
      <c r="H25" s="214">
        <v>0</v>
      </c>
      <c r="I25" s="214">
        <v>556</v>
      </c>
      <c r="J25" s="215">
        <v>0</v>
      </c>
      <c r="K25" s="214">
        <v>11</v>
      </c>
      <c r="L25" s="215">
        <v>2</v>
      </c>
      <c r="M25" s="215">
        <v>9</v>
      </c>
      <c r="N25" s="214">
        <v>131</v>
      </c>
      <c r="O25" s="214">
        <v>74</v>
      </c>
    </row>
    <row r="26" spans="1:15" s="216" customFormat="1" ht="16.5" customHeight="1">
      <c r="A26" s="216" t="s">
        <v>489</v>
      </c>
    </row>
  </sheetData>
  <phoneticPr fontId="2"/>
  <hyperlinks>
    <hyperlink ref="A1" location="'20教育目次'!A1" display="20　教育　目次へ＜＜" xr:uid="{00000000-0004-0000-0300-000000000000}"/>
  </hyperlinks>
  <pageMargins left="0.59055118110236227" right="0.59055118110236227" top="0.59055118110236227" bottom="0.39370078740157483" header="0.51181102362204722" footer="0.51181102362204722"/>
  <pageSetup paperSize="9" scale="79"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4"/>
  <sheetViews>
    <sheetView showGridLines="0" view="pageBreakPreview" zoomScaleNormal="100" zoomScaleSheetLayoutView="100" workbookViewId="0"/>
  </sheetViews>
  <sheetFormatPr defaultColWidth="9" defaultRowHeight="13.5"/>
  <cols>
    <col min="1" max="1" width="11.875" style="36" customWidth="1"/>
    <col min="2" max="9" width="10" style="36" customWidth="1"/>
    <col min="10" max="16384" width="9" style="36"/>
  </cols>
  <sheetData>
    <row r="1" spans="1:15">
      <c r="A1" s="6" t="s">
        <v>47</v>
      </c>
    </row>
    <row r="2" spans="1:15">
      <c r="A2" s="37" t="s">
        <v>486</v>
      </c>
    </row>
    <row r="3" spans="1:15" ht="17.25">
      <c r="A3" s="681" t="s">
        <v>136</v>
      </c>
      <c r="B3" s="681"/>
      <c r="C3" s="681"/>
      <c r="D3" s="681"/>
      <c r="E3" s="681"/>
      <c r="F3" s="681"/>
      <c r="G3" s="681"/>
      <c r="H3" s="681"/>
      <c r="I3" s="681"/>
    </row>
    <row r="4" spans="1:15" s="186" customFormat="1" ht="17.25">
      <c r="A4" s="685"/>
      <c r="B4" s="685"/>
      <c r="C4" s="685"/>
      <c r="D4" s="685"/>
      <c r="E4" s="189" t="s">
        <v>490</v>
      </c>
      <c r="F4" s="685"/>
      <c r="G4" s="685"/>
      <c r="H4" s="686"/>
      <c r="I4" s="685"/>
      <c r="J4" s="188"/>
      <c r="K4" s="188"/>
      <c r="L4" s="188"/>
      <c r="M4" s="188"/>
      <c r="N4" s="188"/>
      <c r="O4" s="188"/>
    </row>
    <row r="5" spans="1:15" ht="6" customHeight="1" thickBot="1">
      <c r="A5" s="217"/>
      <c r="B5" s="217"/>
      <c r="C5" s="217"/>
      <c r="D5" s="217"/>
      <c r="E5" s="217"/>
      <c r="F5" s="217"/>
      <c r="G5" s="217"/>
      <c r="H5" s="217"/>
      <c r="I5" s="217"/>
    </row>
    <row r="6" spans="1:15" s="219" customFormat="1" ht="21.75" customHeight="1" thickTop="1">
      <c r="A6" s="218"/>
      <c r="B6" s="682" t="s">
        <v>137</v>
      </c>
      <c r="C6" s="683"/>
      <c r="D6" s="683"/>
      <c r="E6" s="683"/>
      <c r="F6" s="682" t="s">
        <v>138</v>
      </c>
      <c r="G6" s="683"/>
      <c r="H6" s="683"/>
      <c r="I6" s="683"/>
    </row>
    <row r="7" spans="1:15" s="219" customFormat="1" ht="21.75" customHeight="1">
      <c r="A7" s="220"/>
      <c r="B7" s="684" t="s">
        <v>118</v>
      </c>
      <c r="C7" s="684" t="s">
        <v>139</v>
      </c>
      <c r="D7" s="684" t="s">
        <v>140</v>
      </c>
      <c r="E7" s="221" t="s">
        <v>141</v>
      </c>
      <c r="F7" s="684" t="s">
        <v>118</v>
      </c>
      <c r="G7" s="684" t="s">
        <v>139</v>
      </c>
      <c r="H7" s="684" t="s">
        <v>140</v>
      </c>
      <c r="I7" s="222" t="s">
        <v>141</v>
      </c>
    </row>
    <row r="8" spans="1:15" s="226" customFormat="1" ht="21.75" customHeight="1">
      <c r="A8" s="223" t="s">
        <v>89</v>
      </c>
      <c r="B8" s="224">
        <v>2897</v>
      </c>
      <c r="C8" s="224">
        <v>2420</v>
      </c>
      <c r="D8" s="224">
        <v>58</v>
      </c>
      <c r="E8" s="224">
        <v>419</v>
      </c>
      <c r="F8" s="225">
        <v>62268</v>
      </c>
      <c r="G8" s="224">
        <v>60271</v>
      </c>
      <c r="H8" s="224">
        <v>535</v>
      </c>
      <c r="I8" s="224">
        <v>1462</v>
      </c>
    </row>
    <row r="9" spans="1:15" s="219" customFormat="1" ht="21.75" customHeight="1">
      <c r="A9" s="227">
        <v>2</v>
      </c>
      <c r="B9" s="224">
        <v>2879</v>
      </c>
      <c r="C9" s="224">
        <v>2381</v>
      </c>
      <c r="D9" s="224">
        <v>63</v>
      </c>
      <c r="E9" s="224">
        <v>435</v>
      </c>
      <c r="F9" s="224">
        <v>61347</v>
      </c>
      <c r="G9" s="224">
        <v>59242</v>
      </c>
      <c r="H9" s="224">
        <v>544</v>
      </c>
      <c r="I9" s="224">
        <v>1561</v>
      </c>
    </row>
    <row r="10" spans="1:15" s="226" customFormat="1" ht="21.75" customHeight="1">
      <c r="A10" s="228">
        <v>3</v>
      </c>
      <c r="B10" s="229">
        <f>SUM(B12:B13)</f>
        <v>2870</v>
      </c>
      <c r="C10" s="230">
        <f t="shared" ref="C10:I10" si="0">SUM(C12:C13)</f>
        <v>2368</v>
      </c>
      <c r="D10" s="230">
        <f t="shared" si="0"/>
        <v>62</v>
      </c>
      <c r="E10" s="230">
        <f t="shared" si="0"/>
        <v>440</v>
      </c>
      <c r="F10" s="230">
        <f t="shared" si="0"/>
        <v>60432</v>
      </c>
      <c r="G10" s="230">
        <f t="shared" si="0"/>
        <v>58232</v>
      </c>
      <c r="H10" s="230">
        <f t="shared" si="0"/>
        <v>580</v>
      </c>
      <c r="I10" s="230">
        <f t="shared" si="0"/>
        <v>1620</v>
      </c>
    </row>
    <row r="11" spans="1:15" s="219" customFormat="1" ht="21.75" customHeight="1">
      <c r="A11" s="218"/>
      <c r="B11" s="231"/>
      <c r="C11" s="225"/>
      <c r="D11" s="225"/>
      <c r="E11" s="225"/>
      <c r="F11" s="225"/>
      <c r="G11" s="225"/>
      <c r="H11" s="225"/>
      <c r="I11" s="225"/>
    </row>
    <row r="12" spans="1:15" s="219" customFormat="1" ht="21.75" customHeight="1">
      <c r="A12" s="223" t="s">
        <v>78</v>
      </c>
      <c r="B12" s="232">
        <f>+C12+D12+E12</f>
        <v>1962</v>
      </c>
      <c r="C12" s="225">
        <v>1601</v>
      </c>
      <c r="D12" s="225">
        <v>62</v>
      </c>
      <c r="E12" s="225">
        <v>299</v>
      </c>
      <c r="F12" s="233">
        <f>+G12+H12+I12</f>
        <v>39236</v>
      </c>
      <c r="G12" s="225">
        <v>37592</v>
      </c>
      <c r="H12" s="225">
        <v>580</v>
      </c>
      <c r="I12" s="225">
        <v>1064</v>
      </c>
    </row>
    <row r="13" spans="1:15" s="219" customFormat="1" ht="21.75" customHeight="1">
      <c r="A13" s="234" t="s">
        <v>79</v>
      </c>
      <c r="B13" s="235">
        <f>+C13+D13+E13</f>
        <v>908</v>
      </c>
      <c r="C13" s="236">
        <v>767</v>
      </c>
      <c r="D13" s="237">
        <v>0</v>
      </c>
      <c r="E13" s="236">
        <v>141</v>
      </c>
      <c r="F13" s="238">
        <f>+G13+H13+I13</f>
        <v>21196</v>
      </c>
      <c r="G13" s="236">
        <v>20640</v>
      </c>
      <c r="H13" s="237">
        <v>0</v>
      </c>
      <c r="I13" s="236">
        <v>556</v>
      </c>
    </row>
    <row r="14" spans="1:15" s="219" customFormat="1" ht="15" customHeight="1">
      <c r="A14" s="219" t="s">
        <v>489</v>
      </c>
    </row>
  </sheetData>
  <phoneticPr fontId="2"/>
  <hyperlinks>
    <hyperlink ref="A1" location="'20教育目次'!A1" display="20　教育　目次へ＜＜" xr:uid="{00000000-0004-0000-04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7"/>
  <sheetViews>
    <sheetView showGridLines="0" view="pageBreakPreview" zoomScaleNormal="100" zoomScaleSheetLayoutView="100" workbookViewId="0"/>
  </sheetViews>
  <sheetFormatPr defaultColWidth="9" defaultRowHeight="13.5"/>
  <cols>
    <col min="1" max="1" width="11.875" style="36" customWidth="1"/>
    <col min="2" max="9" width="10" style="36" customWidth="1"/>
    <col min="10" max="16384" width="9" style="36"/>
  </cols>
  <sheetData>
    <row r="1" spans="1:11">
      <c r="A1" s="6" t="s">
        <v>47</v>
      </c>
    </row>
    <row r="2" spans="1:11">
      <c r="A2" s="37" t="s">
        <v>486</v>
      </c>
    </row>
    <row r="3" spans="1:11" s="40" customFormat="1" ht="29.25" customHeight="1">
      <c r="A3" s="687" t="s">
        <v>142</v>
      </c>
      <c r="B3" s="687"/>
      <c r="C3" s="687"/>
      <c r="D3" s="687"/>
      <c r="E3" s="687"/>
      <c r="F3" s="687"/>
      <c r="G3" s="687"/>
      <c r="H3" s="687"/>
      <c r="I3" s="687"/>
      <c r="J3" s="687"/>
    </row>
    <row r="4" spans="1:11" s="40" customFormat="1" ht="9.75" customHeight="1">
      <c r="A4" s="59"/>
      <c r="B4" s="59"/>
      <c r="C4" s="59"/>
      <c r="D4" s="59"/>
      <c r="E4" s="59"/>
      <c r="F4" s="59"/>
      <c r="G4" s="59"/>
      <c r="H4" s="59"/>
      <c r="I4" s="59"/>
      <c r="J4" s="59"/>
    </row>
    <row r="5" spans="1:11" s="40" customFormat="1" ht="18.75" customHeight="1">
      <c r="A5" s="40" t="s">
        <v>143</v>
      </c>
      <c r="C5" s="41"/>
    </row>
    <row r="6" spans="1:11" s="40" customFormat="1" ht="6.75" customHeight="1" thickBot="1">
      <c r="C6" s="41"/>
      <c r="J6" s="60"/>
    </row>
    <row r="7" spans="1:11" s="42" customFormat="1" ht="17.25" customHeight="1" thickTop="1">
      <c r="A7" s="845"/>
      <c r="B7" s="846"/>
      <c r="C7" s="849" t="s">
        <v>144</v>
      </c>
      <c r="D7" s="694" t="s">
        <v>145</v>
      </c>
      <c r="E7" s="694"/>
      <c r="F7" s="694"/>
      <c r="G7" s="694"/>
      <c r="H7" s="694"/>
      <c r="I7" s="694"/>
      <c r="J7" s="694"/>
      <c r="K7" s="694"/>
    </row>
    <row r="8" spans="1:11" s="42" customFormat="1" ht="39.75" customHeight="1">
      <c r="A8" s="847"/>
      <c r="B8" s="848"/>
      <c r="C8" s="850"/>
      <c r="D8" s="495" t="s">
        <v>146</v>
      </c>
      <c r="E8" s="495" t="s">
        <v>147</v>
      </c>
      <c r="F8" s="495" t="s">
        <v>148</v>
      </c>
      <c r="G8" s="495" t="s">
        <v>149</v>
      </c>
      <c r="H8" s="495" t="s">
        <v>150</v>
      </c>
      <c r="I8" s="495" t="s">
        <v>151</v>
      </c>
      <c r="J8" s="496" t="s">
        <v>152</v>
      </c>
      <c r="K8" s="496" t="s">
        <v>153</v>
      </c>
    </row>
    <row r="9" spans="1:11" s="42" customFormat="1" ht="21.75" customHeight="1">
      <c r="A9" s="688" t="s">
        <v>53</v>
      </c>
      <c r="B9" s="689"/>
      <c r="C9" s="497">
        <v>57.41</v>
      </c>
      <c r="D9" s="498">
        <v>17.2</v>
      </c>
      <c r="E9" s="498">
        <v>20.93</v>
      </c>
      <c r="F9" s="498">
        <v>34.89</v>
      </c>
      <c r="G9" s="498">
        <v>44.54</v>
      </c>
      <c r="H9" s="498">
        <v>63.98</v>
      </c>
      <c r="I9" s="498">
        <v>9.25</v>
      </c>
      <c r="J9" s="498">
        <v>157.94999999999999</v>
      </c>
      <c r="K9" s="498">
        <v>23.85</v>
      </c>
    </row>
    <row r="10" spans="1:11" s="38" customFormat="1" ht="21.75" customHeight="1">
      <c r="A10" s="690" t="s">
        <v>491</v>
      </c>
      <c r="B10" s="691"/>
      <c r="C10" s="499">
        <v>57.01</v>
      </c>
      <c r="D10" s="500">
        <v>16.79</v>
      </c>
      <c r="E10" s="500">
        <v>20.8</v>
      </c>
      <c r="F10" s="500">
        <v>35.26</v>
      </c>
      <c r="G10" s="500">
        <v>44.66</v>
      </c>
      <c r="H10" s="500">
        <v>61.83</v>
      </c>
      <c r="I10" s="500">
        <v>9.26</v>
      </c>
      <c r="J10" s="500">
        <v>158.11000000000001</v>
      </c>
      <c r="K10" s="500">
        <v>23.31</v>
      </c>
    </row>
    <row r="11" spans="1:11" s="38" customFormat="1" ht="21.75" customHeight="1">
      <c r="A11" s="692" t="s">
        <v>492</v>
      </c>
      <c r="B11" s="693"/>
      <c r="C11" s="501">
        <v>55.61</v>
      </c>
      <c r="D11" s="502">
        <v>16.59</v>
      </c>
      <c r="E11" s="502">
        <v>19.46</v>
      </c>
      <c r="F11" s="502">
        <v>35.93</v>
      </c>
      <c r="G11" s="502">
        <v>43.1</v>
      </c>
      <c r="H11" s="502">
        <v>56.35</v>
      </c>
      <c r="I11" s="502">
        <v>9.31</v>
      </c>
      <c r="J11" s="502">
        <v>156.36000000000001</v>
      </c>
      <c r="K11" s="502">
        <v>22.35</v>
      </c>
    </row>
    <row r="12" spans="1:11" s="38" customFormat="1">
      <c r="C12" s="39"/>
    </row>
    <row r="13" spans="1:11" s="40" customFormat="1" ht="18.75" customHeight="1">
      <c r="A13" s="40" t="s">
        <v>154</v>
      </c>
      <c r="C13" s="41"/>
      <c r="J13" s="60"/>
    </row>
    <row r="14" spans="1:11" s="40" customFormat="1" ht="6.75" customHeight="1" thickBot="1">
      <c r="C14" s="41"/>
      <c r="J14" s="60"/>
    </row>
    <row r="15" spans="1:11" s="42" customFormat="1" ht="17.25" customHeight="1" thickTop="1">
      <c r="A15" s="845"/>
      <c r="B15" s="846"/>
      <c r="C15" s="849" t="s">
        <v>144</v>
      </c>
      <c r="D15" s="852" t="s">
        <v>145</v>
      </c>
      <c r="E15" s="852"/>
      <c r="F15" s="852"/>
      <c r="G15" s="852"/>
      <c r="H15" s="852"/>
      <c r="I15" s="852"/>
      <c r="J15" s="852"/>
      <c r="K15" s="852"/>
    </row>
    <row r="16" spans="1:11" s="42" customFormat="1" ht="39.75" customHeight="1">
      <c r="A16" s="847"/>
      <c r="B16" s="848"/>
      <c r="C16" s="850"/>
      <c r="D16" s="495" t="s">
        <v>146</v>
      </c>
      <c r="E16" s="495" t="s">
        <v>147</v>
      </c>
      <c r="F16" s="495" t="s">
        <v>148</v>
      </c>
      <c r="G16" s="495" t="s">
        <v>149</v>
      </c>
      <c r="H16" s="495" t="s">
        <v>150</v>
      </c>
      <c r="I16" s="495" t="s">
        <v>151</v>
      </c>
      <c r="J16" s="496" t="s">
        <v>152</v>
      </c>
      <c r="K16" s="496" t="s">
        <v>153</v>
      </c>
    </row>
    <row r="17" spans="1:12" s="42" customFormat="1" ht="22.5" customHeight="1">
      <c r="A17" s="688" t="s">
        <v>53</v>
      </c>
      <c r="B17" s="689"/>
      <c r="C17" s="497">
        <v>60.15</v>
      </c>
      <c r="D17" s="498">
        <v>16.45</v>
      </c>
      <c r="E17" s="498">
        <v>20.059999999999999</v>
      </c>
      <c r="F17" s="498">
        <v>39.479999999999997</v>
      </c>
      <c r="G17" s="498">
        <v>43.52</v>
      </c>
      <c r="H17" s="498">
        <v>55.3</v>
      </c>
      <c r="I17" s="498">
        <v>9.43</v>
      </c>
      <c r="J17" s="498">
        <v>153.02000000000001</v>
      </c>
      <c r="K17" s="503">
        <v>15.5</v>
      </c>
    </row>
    <row r="18" spans="1:12" s="38" customFormat="1" ht="21.75" customHeight="1">
      <c r="A18" s="690" t="s">
        <v>491</v>
      </c>
      <c r="B18" s="691"/>
      <c r="C18" s="499">
        <v>59.33</v>
      </c>
      <c r="D18" s="500">
        <v>16.32</v>
      </c>
      <c r="E18" s="500">
        <v>19.739999999999998</v>
      </c>
      <c r="F18" s="500">
        <v>39.39</v>
      </c>
      <c r="G18" s="500">
        <v>43.03</v>
      </c>
      <c r="H18" s="500">
        <v>52.79</v>
      </c>
      <c r="I18" s="500">
        <v>9.48</v>
      </c>
      <c r="J18" s="500">
        <v>152.55000000000001</v>
      </c>
      <c r="K18" s="504">
        <v>14.96</v>
      </c>
    </row>
    <row r="19" spans="1:12" s="38" customFormat="1" ht="21.75" customHeight="1">
      <c r="A19" s="692" t="s">
        <v>492</v>
      </c>
      <c r="B19" s="693"/>
      <c r="C19" s="501">
        <v>58.49</v>
      </c>
      <c r="D19" s="502">
        <v>16.37</v>
      </c>
      <c r="E19" s="502">
        <v>18.559999999999999</v>
      </c>
      <c r="F19" s="502">
        <v>40.229999999999997</v>
      </c>
      <c r="G19" s="502">
        <v>41.98</v>
      </c>
      <c r="H19" s="502">
        <v>49.3</v>
      </c>
      <c r="I19" s="502">
        <v>9.4600000000000009</v>
      </c>
      <c r="J19" s="502">
        <v>152.08000000000001</v>
      </c>
      <c r="K19" s="505">
        <v>14.92</v>
      </c>
    </row>
    <row r="20" spans="1:12" customFormat="1">
      <c r="A20" s="14"/>
    </row>
    <row r="21" spans="1:12" s="40" customFormat="1" ht="18.75" customHeight="1">
      <c r="A21" s="40" t="s">
        <v>155</v>
      </c>
      <c r="C21" s="41"/>
    </row>
    <row r="22" spans="1:12" s="40" customFormat="1" ht="6.75" customHeight="1" thickBot="1">
      <c r="C22" s="41"/>
      <c r="J22" s="60"/>
    </row>
    <row r="23" spans="1:12" s="42" customFormat="1" ht="17.25" customHeight="1" thickTop="1">
      <c r="A23" s="845"/>
      <c r="B23" s="846"/>
      <c r="C23" s="849" t="s">
        <v>144</v>
      </c>
      <c r="D23" s="851" t="s">
        <v>145</v>
      </c>
      <c r="E23" s="852"/>
      <c r="F23" s="852"/>
      <c r="G23" s="852"/>
      <c r="H23" s="852"/>
      <c r="I23" s="852"/>
      <c r="J23" s="852"/>
      <c r="K23" s="852"/>
      <c r="L23" s="852"/>
    </row>
    <row r="24" spans="1:12" s="42" customFormat="1" ht="39.75" customHeight="1">
      <c r="A24" s="847"/>
      <c r="B24" s="848"/>
      <c r="C24" s="850"/>
      <c r="D24" s="495" t="s">
        <v>146</v>
      </c>
      <c r="E24" s="495" t="s">
        <v>147</v>
      </c>
      <c r="F24" s="495" t="s">
        <v>148</v>
      </c>
      <c r="G24" s="495" t="s">
        <v>149</v>
      </c>
      <c r="H24" s="495" t="s">
        <v>156</v>
      </c>
      <c r="I24" s="495" t="s">
        <v>150</v>
      </c>
      <c r="J24" s="495" t="s">
        <v>151</v>
      </c>
      <c r="K24" s="496" t="s">
        <v>152</v>
      </c>
      <c r="L24" s="496" t="s">
        <v>157</v>
      </c>
    </row>
    <row r="25" spans="1:12" s="42" customFormat="1" ht="21.75" customHeight="1">
      <c r="A25" s="688" t="s">
        <v>53</v>
      </c>
      <c r="B25" s="689"/>
      <c r="C25" s="497">
        <v>45.5</v>
      </c>
      <c r="D25" s="498">
        <v>29.68</v>
      </c>
      <c r="E25" s="498">
        <v>28.83</v>
      </c>
      <c r="F25" s="498">
        <v>45.74</v>
      </c>
      <c r="G25" s="498">
        <v>54.32</v>
      </c>
      <c r="H25" s="498">
        <v>370.91</v>
      </c>
      <c r="I25" s="498">
        <v>92.87</v>
      </c>
      <c r="J25" s="498">
        <v>7.84</v>
      </c>
      <c r="K25" s="498">
        <v>203.1</v>
      </c>
      <c r="L25" s="498">
        <v>22.33</v>
      </c>
    </row>
    <row r="26" spans="1:12" s="38" customFormat="1" ht="21.75" customHeight="1">
      <c r="A26" s="690" t="s">
        <v>491</v>
      </c>
      <c r="B26" s="691"/>
      <c r="C26" s="499">
        <v>44.67</v>
      </c>
      <c r="D26" s="500">
        <v>29.77</v>
      </c>
      <c r="E26" s="500">
        <v>28.38</v>
      </c>
      <c r="F26" s="500">
        <v>44.93</v>
      </c>
      <c r="G26" s="500">
        <v>53.6</v>
      </c>
      <c r="H26" s="500">
        <v>375.35</v>
      </c>
      <c r="I26" s="500">
        <v>92.01</v>
      </c>
      <c r="J26" s="500">
        <v>7.9</v>
      </c>
      <c r="K26" s="500">
        <v>202.38</v>
      </c>
      <c r="L26" s="500">
        <v>22.28</v>
      </c>
    </row>
    <row r="27" spans="1:12" s="38" customFormat="1" ht="21.75" customHeight="1">
      <c r="A27" s="692" t="s">
        <v>492</v>
      </c>
      <c r="B27" s="693"/>
      <c r="C27" s="501">
        <v>44.16</v>
      </c>
      <c r="D27" s="502">
        <v>30.04</v>
      </c>
      <c r="E27" s="502">
        <v>27.05</v>
      </c>
      <c r="F27" s="502">
        <v>45.85</v>
      </c>
      <c r="G27" s="502">
        <v>52.63</v>
      </c>
      <c r="H27" s="502">
        <v>382.22</v>
      </c>
      <c r="I27" s="502">
        <v>89.14</v>
      </c>
      <c r="J27" s="502">
        <v>7.84</v>
      </c>
      <c r="K27" s="502">
        <v>202.94</v>
      </c>
      <c r="L27" s="502">
        <v>22.01</v>
      </c>
    </row>
    <row r="28" spans="1:12" s="38" customFormat="1">
      <c r="C28" s="39"/>
    </row>
    <row r="29" spans="1:12" s="40" customFormat="1" ht="18.75" customHeight="1">
      <c r="A29" s="40" t="s">
        <v>154</v>
      </c>
      <c r="C29" s="41"/>
      <c r="J29" s="60"/>
    </row>
    <row r="30" spans="1:12" s="40" customFormat="1" ht="6.75" customHeight="1" thickBot="1">
      <c r="C30" s="41"/>
      <c r="J30" s="60"/>
    </row>
    <row r="31" spans="1:12" s="42" customFormat="1" ht="17.25" customHeight="1" thickTop="1">
      <c r="A31" s="845"/>
      <c r="B31" s="846"/>
      <c r="C31" s="849" t="s">
        <v>144</v>
      </c>
      <c r="D31" s="851" t="s">
        <v>145</v>
      </c>
      <c r="E31" s="852"/>
      <c r="F31" s="852"/>
      <c r="G31" s="852"/>
      <c r="H31" s="852"/>
      <c r="I31" s="852"/>
      <c r="J31" s="852"/>
      <c r="K31" s="852"/>
      <c r="L31" s="852"/>
    </row>
    <row r="32" spans="1:12" s="42" customFormat="1" ht="39.75" customHeight="1">
      <c r="A32" s="847"/>
      <c r="B32" s="848"/>
      <c r="C32" s="850"/>
      <c r="D32" s="495" t="s">
        <v>146</v>
      </c>
      <c r="E32" s="495" t="s">
        <v>147</v>
      </c>
      <c r="F32" s="495" t="s">
        <v>148</v>
      </c>
      <c r="G32" s="495" t="s">
        <v>149</v>
      </c>
      <c r="H32" s="495" t="s">
        <v>158</v>
      </c>
      <c r="I32" s="495" t="s">
        <v>150</v>
      </c>
      <c r="J32" s="495" t="s">
        <v>151</v>
      </c>
      <c r="K32" s="496" t="s">
        <v>152</v>
      </c>
      <c r="L32" s="496" t="s">
        <v>157</v>
      </c>
    </row>
    <row r="33" spans="1:12" s="42" customFormat="1" ht="22.5" customHeight="1">
      <c r="A33" s="688" t="s">
        <v>53</v>
      </c>
      <c r="B33" s="689"/>
      <c r="C33" s="497">
        <v>54.94</v>
      </c>
      <c r="D33" s="498">
        <v>24.33</v>
      </c>
      <c r="E33" s="498">
        <v>26.07</v>
      </c>
      <c r="F33" s="498">
        <v>48.64</v>
      </c>
      <c r="G33" s="498">
        <v>49.85</v>
      </c>
      <c r="H33" s="498">
        <v>269.11</v>
      </c>
      <c r="I33" s="498">
        <v>69.78</v>
      </c>
      <c r="J33" s="498">
        <v>8.59</v>
      </c>
      <c r="K33" s="498">
        <v>177.89</v>
      </c>
      <c r="L33" s="498">
        <v>14.23</v>
      </c>
    </row>
    <row r="34" spans="1:12" s="38" customFormat="1" ht="21.75" customHeight="1">
      <c r="A34" s="690" t="s">
        <v>491</v>
      </c>
      <c r="B34" s="691"/>
      <c r="C34" s="499">
        <v>54.28</v>
      </c>
      <c r="D34" s="500">
        <v>24.5</v>
      </c>
      <c r="E34" s="500">
        <v>25.58</v>
      </c>
      <c r="F34" s="500">
        <v>48.89</v>
      </c>
      <c r="G34" s="500">
        <v>49.24</v>
      </c>
      <c r="H34" s="500">
        <v>271.74</v>
      </c>
      <c r="I34" s="500">
        <v>67.489999999999995</v>
      </c>
      <c r="J34" s="500">
        <v>8.6199999999999992</v>
      </c>
      <c r="K34" s="500">
        <v>177.11</v>
      </c>
      <c r="L34" s="500">
        <v>14.17</v>
      </c>
    </row>
    <row r="35" spans="1:12" s="38" customFormat="1" ht="21.75" customHeight="1">
      <c r="A35" s="692" t="s">
        <v>492</v>
      </c>
      <c r="B35" s="693"/>
      <c r="C35" s="501">
        <v>53.06</v>
      </c>
      <c r="D35" s="502">
        <v>24.11</v>
      </c>
      <c r="E35" s="502">
        <v>23.99</v>
      </c>
      <c r="F35" s="502">
        <v>48.99</v>
      </c>
      <c r="G35" s="502">
        <v>48.25</v>
      </c>
      <c r="H35" s="502">
        <v>277.08999999999997</v>
      </c>
      <c r="I35" s="502">
        <v>64.48</v>
      </c>
      <c r="J35" s="502">
        <v>8.66</v>
      </c>
      <c r="K35" s="502">
        <v>175.33</v>
      </c>
      <c r="L35" s="502">
        <v>14.07</v>
      </c>
    </row>
    <row r="36" spans="1:12" s="38" customFormat="1">
      <c r="A36" s="42" t="s">
        <v>159</v>
      </c>
      <c r="C36" s="39"/>
      <c r="L36" s="486" t="s">
        <v>493</v>
      </c>
    </row>
    <row r="37" spans="1:12" customFormat="1">
      <c r="A37" s="61" t="s">
        <v>160</v>
      </c>
    </row>
  </sheetData>
  <mergeCells count="11">
    <mergeCell ref="A7:B8"/>
    <mergeCell ref="C7:C8"/>
    <mergeCell ref="A15:B16"/>
    <mergeCell ref="C15:C16"/>
    <mergeCell ref="D15:K15"/>
    <mergeCell ref="A23:B24"/>
    <mergeCell ref="C23:C24"/>
    <mergeCell ref="D23:L23"/>
    <mergeCell ref="A31:B32"/>
    <mergeCell ref="C31:C32"/>
    <mergeCell ref="D31:L31"/>
  </mergeCells>
  <phoneticPr fontId="2"/>
  <hyperlinks>
    <hyperlink ref="A1" location="'20教育目次'!A1" display="20　教育　目次へ＜＜" xr:uid="{00000000-0004-0000-0500-000000000000}"/>
  </hyperlinks>
  <pageMargins left="0.59055118110236227" right="0.59055118110236227" top="0.59055118110236227" bottom="0.39370078740157483" header="0.51181102362204722" footer="0.51181102362204722"/>
  <pageSetup paperSize="9" scale="76"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1"/>
  <sheetViews>
    <sheetView showGridLines="0" view="pageBreakPreview" zoomScaleNormal="100" zoomScaleSheetLayoutView="100" workbookViewId="0"/>
  </sheetViews>
  <sheetFormatPr defaultColWidth="9" defaultRowHeight="13.5"/>
  <cols>
    <col min="1" max="1" width="19.875" style="36" customWidth="1"/>
    <col min="2" max="4" width="17" style="36" customWidth="1"/>
    <col min="5" max="5" width="16.875" style="36" customWidth="1"/>
    <col min="6" max="7" width="17" style="36" customWidth="1"/>
    <col min="8" max="16384" width="9" style="36"/>
  </cols>
  <sheetData>
    <row r="1" spans="1:7">
      <c r="A1" s="6" t="s">
        <v>47</v>
      </c>
    </row>
    <row r="2" spans="1:7">
      <c r="A2" s="37" t="s">
        <v>486</v>
      </c>
    </row>
    <row r="3" spans="1:7" s="40" customFormat="1" ht="29.25" customHeight="1">
      <c r="A3" s="687" t="s">
        <v>161</v>
      </c>
      <c r="B3" s="687"/>
      <c r="C3" s="687"/>
      <c r="D3" s="687"/>
      <c r="E3" s="687"/>
      <c r="F3" s="687"/>
      <c r="G3" s="687"/>
    </row>
    <row r="4" spans="1:7" s="40" customFormat="1" ht="9.75" customHeight="1">
      <c r="A4" s="59"/>
      <c r="B4" s="59"/>
      <c r="C4" s="59"/>
      <c r="D4" s="59"/>
      <c r="E4" s="59"/>
    </row>
    <row r="5" spans="1:7" s="40" customFormat="1" ht="18.75" customHeight="1">
      <c r="A5" s="40" t="s">
        <v>162</v>
      </c>
      <c r="B5" s="41"/>
      <c r="F5" s="60" t="s">
        <v>163</v>
      </c>
    </row>
    <row r="6" spans="1:7" s="40" customFormat="1" ht="6.75" customHeight="1" thickBot="1">
      <c r="B6" s="41"/>
    </row>
    <row r="7" spans="1:7" s="42" customFormat="1" ht="25.5" customHeight="1" thickTop="1">
      <c r="A7" s="695"/>
      <c r="B7" s="655" t="s">
        <v>164</v>
      </c>
      <c r="C7" s="658" t="s">
        <v>165</v>
      </c>
      <c r="D7" s="659" t="s">
        <v>166</v>
      </c>
      <c r="E7" s="657" t="s">
        <v>167</v>
      </c>
      <c r="F7" s="656" t="s">
        <v>168</v>
      </c>
    </row>
    <row r="8" spans="1:7" s="42" customFormat="1" ht="21.75" customHeight="1">
      <c r="A8" s="699" t="s">
        <v>496</v>
      </c>
      <c r="B8" s="700">
        <v>76</v>
      </c>
      <c r="C8" s="700">
        <v>57</v>
      </c>
      <c r="D8" s="700">
        <v>66</v>
      </c>
      <c r="E8" s="700">
        <v>56</v>
      </c>
      <c r="F8" s="701">
        <v>64</v>
      </c>
    </row>
    <row r="9" spans="1:7" s="38" customFormat="1" ht="21.75" customHeight="1">
      <c r="A9" s="696" t="s">
        <v>495</v>
      </c>
      <c r="B9" s="702">
        <v>72</v>
      </c>
      <c r="C9" s="703"/>
      <c r="D9" s="703">
        <v>69</v>
      </c>
      <c r="E9" s="703"/>
      <c r="F9" s="706" t="s">
        <v>169</v>
      </c>
    </row>
    <row r="10" spans="1:7" s="38" customFormat="1" ht="21.75" customHeight="1">
      <c r="A10" s="697" t="s">
        <v>494</v>
      </c>
      <c r="B10" s="704">
        <v>69</v>
      </c>
      <c r="C10" s="705"/>
      <c r="D10" s="705">
        <v>73</v>
      </c>
      <c r="E10" s="705"/>
      <c r="F10" s="707">
        <v>0</v>
      </c>
    </row>
    <row r="11" spans="1:7" s="38" customFormat="1">
      <c r="B11" s="39"/>
    </row>
    <row r="12" spans="1:7" s="40" customFormat="1" ht="18.75" customHeight="1">
      <c r="A12" s="40" t="s">
        <v>170</v>
      </c>
      <c r="B12" s="41"/>
      <c r="G12" s="60" t="s">
        <v>163</v>
      </c>
    </row>
    <row r="13" spans="1:7" s="40" customFormat="1" ht="6.75" customHeight="1" thickBot="1">
      <c r="B13" s="41"/>
    </row>
    <row r="14" spans="1:7" s="42" customFormat="1" ht="25.5" customHeight="1" thickTop="1">
      <c r="A14" s="695"/>
      <c r="B14" s="655" t="s">
        <v>164</v>
      </c>
      <c r="C14" s="658" t="s">
        <v>165</v>
      </c>
      <c r="D14" s="659" t="s">
        <v>171</v>
      </c>
      <c r="E14" s="659" t="s">
        <v>172</v>
      </c>
      <c r="F14" s="698" t="s">
        <v>168</v>
      </c>
      <c r="G14" s="694" t="s">
        <v>173</v>
      </c>
    </row>
    <row r="15" spans="1:7" s="42" customFormat="1" ht="21.75" customHeight="1">
      <c r="A15" s="699" t="s">
        <v>496</v>
      </c>
      <c r="B15" s="700">
        <v>79</v>
      </c>
      <c r="C15" s="700">
        <v>64</v>
      </c>
      <c r="D15" s="700">
        <v>72</v>
      </c>
      <c r="E15" s="700">
        <v>53</v>
      </c>
      <c r="F15" s="701">
        <v>71</v>
      </c>
      <c r="G15" s="701" t="s">
        <v>169</v>
      </c>
    </row>
    <row r="16" spans="1:7" s="38" customFormat="1" ht="21.75" customHeight="1">
      <c r="A16" s="696" t="s">
        <v>495</v>
      </c>
      <c r="B16" s="702">
        <v>77</v>
      </c>
      <c r="C16" s="703"/>
      <c r="D16" s="703">
        <v>66</v>
      </c>
      <c r="E16" s="703"/>
      <c r="F16" s="706" t="s">
        <v>169</v>
      </c>
      <c r="G16" s="706">
        <v>59</v>
      </c>
    </row>
    <row r="17" spans="1:7" s="38" customFormat="1" ht="21.75" customHeight="1">
      <c r="A17" s="697" t="s">
        <v>494</v>
      </c>
      <c r="B17" s="704">
        <v>67</v>
      </c>
      <c r="C17" s="705"/>
      <c r="D17" s="705">
        <v>61</v>
      </c>
      <c r="E17" s="705"/>
      <c r="F17" s="707">
        <v>0</v>
      </c>
      <c r="G17" s="707">
        <v>0</v>
      </c>
    </row>
    <row r="18" spans="1:7" s="40" customFormat="1">
      <c r="A18" s="143" t="s">
        <v>499</v>
      </c>
      <c r="B18" s="41"/>
      <c r="D18" s="40" t="s">
        <v>498</v>
      </c>
    </row>
    <row r="19" spans="1:7" s="40" customFormat="1">
      <c r="A19" s="143" t="s">
        <v>497</v>
      </c>
      <c r="B19" s="41"/>
      <c r="D19" s="40" t="s">
        <v>500</v>
      </c>
    </row>
    <row r="20" spans="1:7" s="40" customFormat="1">
      <c r="A20" s="40" t="s">
        <v>501</v>
      </c>
      <c r="B20" s="41"/>
      <c r="D20" s="143" t="s">
        <v>502</v>
      </c>
    </row>
    <row r="21" spans="1:7" s="506" customFormat="1">
      <c r="A21" s="1" t="s">
        <v>174</v>
      </c>
    </row>
  </sheetData>
  <phoneticPr fontId="2"/>
  <hyperlinks>
    <hyperlink ref="A1" location="'20教育目次'!A1" display="20　教育　目次へ＜＜" xr:uid="{00000000-0004-0000-0600-000000000000}"/>
  </hyperlinks>
  <pageMargins left="0.59055118110236227" right="0.59055118110236227" top="0.59055118110236227" bottom="0.39370078740157483" header="0.51181102362204722" footer="0.51181102362204722"/>
  <pageSetup paperSize="9" scale="74"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6"/>
  <sheetViews>
    <sheetView showGridLines="0" view="pageBreakPreview" zoomScale="130" zoomScaleNormal="100" zoomScaleSheetLayoutView="130" workbookViewId="0">
      <pane ySplit="8" topLeftCell="A9" activePane="bottomLeft" state="frozen"/>
      <selection pane="bottomLeft"/>
    </sheetView>
  </sheetViews>
  <sheetFormatPr defaultColWidth="9" defaultRowHeight="13.5"/>
  <cols>
    <col min="1" max="1" width="2" style="239" customWidth="1"/>
    <col min="2" max="2" width="8.5" style="239" customWidth="1"/>
    <col min="3" max="3" width="4.375" style="239" customWidth="1"/>
    <col min="4" max="6" width="7.75" style="239" customWidth="1"/>
    <col min="7" max="14" width="6.75" style="239" customWidth="1"/>
    <col min="15" max="16384" width="9" style="239"/>
  </cols>
  <sheetData>
    <row r="1" spans="1:15">
      <c r="A1" s="6" t="s">
        <v>47</v>
      </c>
    </row>
    <row r="2" spans="1:15">
      <c r="A2" s="240" t="s">
        <v>486</v>
      </c>
    </row>
    <row r="3" spans="1:15" ht="17.25">
      <c r="B3" s="718" t="s">
        <v>175</v>
      </c>
      <c r="C3" s="718"/>
      <c r="D3" s="718"/>
      <c r="E3" s="718"/>
      <c r="F3" s="718"/>
      <c r="G3" s="718"/>
      <c r="H3" s="718"/>
      <c r="I3" s="718"/>
      <c r="J3" s="718"/>
      <c r="K3" s="718"/>
      <c r="L3" s="718"/>
      <c r="M3" s="718"/>
      <c r="N3" s="718"/>
    </row>
    <row r="4" spans="1:15" s="186" customFormat="1" ht="17.25">
      <c r="A4" s="188"/>
      <c r="B4" s="188"/>
      <c r="C4" s="188"/>
      <c r="D4" s="188"/>
      <c r="F4" s="188"/>
      <c r="G4" s="188"/>
      <c r="H4" s="189" t="s">
        <v>466</v>
      </c>
      <c r="I4" s="188"/>
      <c r="J4" s="188"/>
      <c r="K4" s="188"/>
      <c r="L4" s="188"/>
      <c r="M4" s="188"/>
      <c r="N4" s="188"/>
      <c r="O4" s="188"/>
    </row>
    <row r="5" spans="1:15" ht="6" customHeight="1" thickBot="1"/>
    <row r="6" spans="1:15" s="243" customFormat="1" ht="16.5" customHeight="1" thickTop="1">
      <c r="A6" s="241"/>
      <c r="B6" s="242"/>
      <c r="C6" s="719" t="s">
        <v>504</v>
      </c>
      <c r="D6" s="708" t="s">
        <v>176</v>
      </c>
      <c r="E6" s="709"/>
      <c r="F6" s="709"/>
      <c r="G6" s="710"/>
      <c r="H6" s="710"/>
      <c r="I6" s="710"/>
      <c r="J6" s="710"/>
      <c r="K6" s="710"/>
      <c r="L6" s="710"/>
      <c r="M6" s="710"/>
      <c r="N6" s="710"/>
    </row>
    <row r="7" spans="1:15" s="243" customFormat="1" ht="16.5" customHeight="1">
      <c r="B7" s="244"/>
      <c r="C7" s="720" t="s">
        <v>505</v>
      </c>
      <c r="D7" s="711" t="s">
        <v>111</v>
      </c>
      <c r="E7" s="712"/>
      <c r="F7" s="713"/>
      <c r="G7" s="711" t="s">
        <v>112</v>
      </c>
      <c r="H7" s="713"/>
      <c r="I7" s="711" t="s">
        <v>113</v>
      </c>
      <c r="J7" s="713"/>
      <c r="K7" s="711" t="s">
        <v>114</v>
      </c>
      <c r="L7" s="713"/>
      <c r="M7" s="712" t="s">
        <v>115</v>
      </c>
      <c r="N7" s="712"/>
    </row>
    <row r="8" spans="1:15" s="243" customFormat="1" ht="16.5" customHeight="1">
      <c r="A8" s="246"/>
      <c r="B8" s="247"/>
      <c r="C8" s="721" t="s">
        <v>506</v>
      </c>
      <c r="D8" s="245" t="s">
        <v>118</v>
      </c>
      <c r="E8" s="245" t="s">
        <v>65</v>
      </c>
      <c r="F8" s="245" t="s">
        <v>66</v>
      </c>
      <c r="G8" s="245" t="s">
        <v>65</v>
      </c>
      <c r="H8" s="245" t="s">
        <v>66</v>
      </c>
      <c r="I8" s="245" t="s">
        <v>65</v>
      </c>
      <c r="J8" s="245" t="s">
        <v>66</v>
      </c>
      <c r="K8" s="245" t="s">
        <v>65</v>
      </c>
      <c r="L8" s="245" t="s">
        <v>66</v>
      </c>
      <c r="M8" s="245" t="s">
        <v>65</v>
      </c>
      <c r="N8" s="245" t="s">
        <v>66</v>
      </c>
    </row>
    <row r="9" spans="1:15" s="250" customFormat="1" ht="16.5" customHeight="1">
      <c r="A9" s="714" t="s">
        <v>89</v>
      </c>
      <c r="B9" s="715"/>
      <c r="C9" s="248">
        <v>55</v>
      </c>
      <c r="D9" s="249">
        <v>21782</v>
      </c>
      <c r="E9" s="249">
        <v>11033</v>
      </c>
      <c r="F9" s="249">
        <v>10749</v>
      </c>
      <c r="G9" s="249">
        <v>3551</v>
      </c>
      <c r="H9" s="249">
        <v>3551</v>
      </c>
      <c r="I9" s="249">
        <v>3732</v>
      </c>
      <c r="J9" s="249">
        <v>3536</v>
      </c>
      <c r="K9" s="249">
        <v>3707</v>
      </c>
      <c r="L9" s="249">
        <v>3635</v>
      </c>
      <c r="M9" s="249">
        <v>43</v>
      </c>
      <c r="N9" s="249">
        <v>27</v>
      </c>
    </row>
    <row r="10" spans="1:15" s="243" customFormat="1" ht="16.5" customHeight="1">
      <c r="A10" s="714">
        <v>2</v>
      </c>
      <c r="B10" s="715"/>
      <c r="C10" s="251">
        <v>57</v>
      </c>
      <c r="D10" s="252">
        <v>21151</v>
      </c>
      <c r="E10" s="252">
        <v>10760</v>
      </c>
      <c r="F10" s="252">
        <v>10391</v>
      </c>
      <c r="G10" s="252">
        <v>3588</v>
      </c>
      <c r="H10" s="252">
        <v>3437</v>
      </c>
      <c r="I10" s="252">
        <v>3460</v>
      </c>
      <c r="J10" s="252">
        <v>3469</v>
      </c>
      <c r="K10" s="252">
        <v>3667</v>
      </c>
      <c r="L10" s="252">
        <v>3454</v>
      </c>
      <c r="M10" s="252">
        <v>45</v>
      </c>
      <c r="N10" s="252">
        <v>31</v>
      </c>
    </row>
    <row r="11" spans="1:15" s="250" customFormat="1" ht="16.5" customHeight="1">
      <c r="A11" s="716">
        <v>3</v>
      </c>
      <c r="B11" s="717"/>
      <c r="C11" s="253">
        <v>57</v>
      </c>
      <c r="D11" s="254">
        <f>+E11+F11</f>
        <v>20630</v>
      </c>
      <c r="E11" s="254">
        <f>+G11+I11+K11+M11</f>
        <v>10437</v>
      </c>
      <c r="F11" s="254">
        <f>+H11+J11+L11+N11</f>
        <v>10193</v>
      </c>
      <c r="G11" s="254">
        <f t="shared" ref="G11:N11" si="0">+G13+G24+G27+G33</f>
        <v>3515</v>
      </c>
      <c r="H11" s="254">
        <f t="shared" si="0"/>
        <v>3394</v>
      </c>
      <c r="I11" s="254">
        <f t="shared" si="0"/>
        <v>3480</v>
      </c>
      <c r="J11" s="254">
        <f t="shared" si="0"/>
        <v>3383</v>
      </c>
      <c r="K11" s="254">
        <f t="shared" si="0"/>
        <v>3412</v>
      </c>
      <c r="L11" s="254">
        <f t="shared" si="0"/>
        <v>3400</v>
      </c>
      <c r="M11" s="254">
        <f t="shared" si="0"/>
        <v>30</v>
      </c>
      <c r="N11" s="254">
        <f t="shared" si="0"/>
        <v>16</v>
      </c>
    </row>
    <row r="12" spans="1:15" s="243" customFormat="1" ht="16.5" customHeight="1">
      <c r="B12" s="244"/>
      <c r="C12" s="251"/>
      <c r="D12" s="252"/>
      <c r="E12" s="252"/>
      <c r="F12" s="252"/>
      <c r="G12" s="252"/>
      <c r="H12" s="252"/>
      <c r="I12" s="252"/>
      <c r="J12" s="252"/>
      <c r="K12" s="252"/>
      <c r="L12" s="252"/>
      <c r="M12" s="252"/>
      <c r="N12" s="252"/>
    </row>
    <row r="13" spans="1:15" s="243" customFormat="1" ht="16.5" customHeight="1">
      <c r="A13" s="714" t="s">
        <v>177</v>
      </c>
      <c r="B13" s="715"/>
      <c r="C13" s="255">
        <f>SUM(C14:C22)</f>
        <v>45</v>
      </c>
      <c r="D13" s="256">
        <f>+E13+F13</f>
        <v>13713</v>
      </c>
      <c r="E13" s="256">
        <f>+G13+I13+K13+M13</f>
        <v>7191</v>
      </c>
      <c r="F13" s="256">
        <f>+H13+J13+L13+N13</f>
        <v>6522</v>
      </c>
      <c r="G13" s="256">
        <f>SUM(G14:G22)</f>
        <v>2447</v>
      </c>
      <c r="H13" s="256">
        <f t="shared" ref="H13:N13" si="1">SUM(H14:H22)</f>
        <v>2134</v>
      </c>
      <c r="I13" s="256">
        <f t="shared" si="1"/>
        <v>2320</v>
      </c>
      <c r="J13" s="256">
        <f t="shared" si="1"/>
        <v>2116</v>
      </c>
      <c r="K13" s="256">
        <f t="shared" si="1"/>
        <v>2424</v>
      </c>
      <c r="L13" s="256">
        <f t="shared" si="1"/>
        <v>2272</v>
      </c>
      <c r="M13" s="256">
        <f t="shared" si="1"/>
        <v>0</v>
      </c>
      <c r="N13" s="256">
        <f t="shared" si="1"/>
        <v>0</v>
      </c>
    </row>
    <row r="14" spans="1:15" s="243" customFormat="1" ht="16.5" customHeight="1">
      <c r="B14" s="257" t="s">
        <v>178</v>
      </c>
      <c r="C14" s="251">
        <f>10+6</f>
        <v>16</v>
      </c>
      <c r="D14" s="256">
        <f>SUM(E14:F14)</f>
        <v>8016</v>
      </c>
      <c r="E14" s="256">
        <f t="shared" ref="E14:E22" si="2">+G14+I14+K14+M14</f>
        <v>4151</v>
      </c>
      <c r="F14" s="256">
        <f t="shared" ref="F14:F22" si="3">+H14+J14+L14+N14</f>
        <v>3865</v>
      </c>
      <c r="G14" s="252">
        <v>1342</v>
      </c>
      <c r="H14" s="252">
        <v>1273</v>
      </c>
      <c r="I14" s="252">
        <v>1355</v>
      </c>
      <c r="J14" s="252">
        <v>1266</v>
      </c>
      <c r="K14" s="252">
        <v>1454</v>
      </c>
      <c r="L14" s="252">
        <v>1326</v>
      </c>
      <c r="M14" s="258">
        <v>0</v>
      </c>
      <c r="N14" s="258">
        <v>0</v>
      </c>
    </row>
    <row r="15" spans="1:15" s="243" customFormat="1" ht="16.5" customHeight="1">
      <c r="B15" s="257" t="s">
        <v>179</v>
      </c>
      <c r="C15" s="251">
        <v>3</v>
      </c>
      <c r="D15" s="256">
        <f t="shared" ref="D15:D22" si="4">SUM(E15:F15)</f>
        <v>698</v>
      </c>
      <c r="E15" s="256">
        <f t="shared" si="2"/>
        <v>325</v>
      </c>
      <c r="F15" s="256">
        <f t="shared" si="3"/>
        <v>373</v>
      </c>
      <c r="G15" s="252">
        <v>125</v>
      </c>
      <c r="H15" s="252">
        <v>128</v>
      </c>
      <c r="I15" s="252">
        <v>99</v>
      </c>
      <c r="J15" s="252">
        <v>113</v>
      </c>
      <c r="K15" s="252">
        <v>101</v>
      </c>
      <c r="L15" s="252">
        <v>132</v>
      </c>
      <c r="M15" s="258">
        <v>0</v>
      </c>
      <c r="N15" s="258">
        <v>0</v>
      </c>
    </row>
    <row r="16" spans="1:15" s="243" customFormat="1" ht="16.5" customHeight="1">
      <c r="B16" s="257" t="s">
        <v>180</v>
      </c>
      <c r="C16" s="251">
        <v>7</v>
      </c>
      <c r="D16" s="256">
        <f t="shared" si="4"/>
        <v>1782</v>
      </c>
      <c r="E16" s="256">
        <f t="shared" si="2"/>
        <v>1638</v>
      </c>
      <c r="F16" s="256">
        <f t="shared" si="3"/>
        <v>144</v>
      </c>
      <c r="G16" s="252">
        <v>585</v>
      </c>
      <c r="H16" s="252">
        <v>50</v>
      </c>
      <c r="I16" s="252">
        <v>523</v>
      </c>
      <c r="J16" s="252">
        <v>42</v>
      </c>
      <c r="K16" s="252">
        <v>530</v>
      </c>
      <c r="L16" s="252">
        <v>52</v>
      </c>
      <c r="M16" s="258">
        <v>0</v>
      </c>
      <c r="N16" s="258">
        <v>0</v>
      </c>
    </row>
    <row r="17" spans="1:14" s="243" customFormat="1" ht="16.5" customHeight="1">
      <c r="B17" s="257" t="s">
        <v>181</v>
      </c>
      <c r="C17" s="251">
        <v>7</v>
      </c>
      <c r="D17" s="256">
        <f t="shared" si="4"/>
        <v>1733</v>
      </c>
      <c r="E17" s="256">
        <f t="shared" si="2"/>
        <v>559</v>
      </c>
      <c r="F17" s="256">
        <f t="shared" si="3"/>
        <v>1174</v>
      </c>
      <c r="G17" s="252">
        <v>207</v>
      </c>
      <c r="H17" s="252">
        <v>382</v>
      </c>
      <c r="I17" s="252">
        <v>167</v>
      </c>
      <c r="J17" s="252">
        <v>378</v>
      </c>
      <c r="K17" s="252">
        <v>185</v>
      </c>
      <c r="L17" s="252">
        <v>414</v>
      </c>
      <c r="M17" s="258">
        <v>0</v>
      </c>
      <c r="N17" s="258">
        <v>0</v>
      </c>
    </row>
    <row r="18" spans="1:14" s="243" customFormat="1" ht="16.5" customHeight="1">
      <c r="B18" s="257" t="s">
        <v>182</v>
      </c>
      <c r="C18" s="251">
        <v>1</v>
      </c>
      <c r="D18" s="256">
        <f t="shared" si="4"/>
        <v>180</v>
      </c>
      <c r="E18" s="256">
        <f t="shared" si="2"/>
        <v>95</v>
      </c>
      <c r="F18" s="256">
        <f t="shared" si="3"/>
        <v>85</v>
      </c>
      <c r="G18" s="252">
        <v>34</v>
      </c>
      <c r="H18" s="252">
        <v>27</v>
      </c>
      <c r="I18" s="252">
        <v>30</v>
      </c>
      <c r="J18" s="252">
        <v>29</v>
      </c>
      <c r="K18" s="252">
        <v>31</v>
      </c>
      <c r="L18" s="252">
        <v>29</v>
      </c>
      <c r="M18" s="258">
        <v>0</v>
      </c>
      <c r="N18" s="258">
        <v>0</v>
      </c>
    </row>
    <row r="19" spans="1:14" s="243" customFormat="1" ht="16.5" customHeight="1">
      <c r="B19" s="257" t="s">
        <v>183</v>
      </c>
      <c r="C19" s="251">
        <v>3</v>
      </c>
      <c r="D19" s="256">
        <f t="shared" si="4"/>
        <v>344</v>
      </c>
      <c r="E19" s="256">
        <f t="shared" si="2"/>
        <v>41</v>
      </c>
      <c r="F19" s="256">
        <f t="shared" si="3"/>
        <v>303</v>
      </c>
      <c r="G19" s="252">
        <v>12</v>
      </c>
      <c r="H19" s="252">
        <v>103</v>
      </c>
      <c r="I19" s="252">
        <v>18</v>
      </c>
      <c r="J19" s="252">
        <v>90</v>
      </c>
      <c r="K19" s="252">
        <v>11</v>
      </c>
      <c r="L19" s="252">
        <v>110</v>
      </c>
      <c r="M19" s="258">
        <v>0</v>
      </c>
      <c r="N19" s="258">
        <v>0</v>
      </c>
    </row>
    <row r="20" spans="1:14" s="243" customFormat="1" ht="16.5" customHeight="1">
      <c r="B20" s="257" t="s">
        <v>184</v>
      </c>
      <c r="C20" s="251">
        <v>1</v>
      </c>
      <c r="D20" s="256">
        <f>SUM(E20:F20)</f>
        <v>49</v>
      </c>
      <c r="E20" s="256">
        <f t="shared" si="2"/>
        <v>8</v>
      </c>
      <c r="F20" s="256">
        <f t="shared" si="3"/>
        <v>41</v>
      </c>
      <c r="G20" s="252">
        <v>1</v>
      </c>
      <c r="H20" s="252">
        <v>14</v>
      </c>
      <c r="I20" s="252">
        <v>4</v>
      </c>
      <c r="J20" s="252">
        <v>12</v>
      </c>
      <c r="K20" s="252">
        <v>3</v>
      </c>
      <c r="L20" s="252">
        <v>15</v>
      </c>
      <c r="M20" s="258">
        <v>0</v>
      </c>
      <c r="N20" s="258">
        <v>0</v>
      </c>
    </row>
    <row r="21" spans="1:14" s="243" customFormat="1" ht="16.5" customHeight="1">
      <c r="B21" s="257" t="s">
        <v>185</v>
      </c>
      <c r="C21" s="251">
        <v>6</v>
      </c>
      <c r="D21" s="256">
        <f t="shared" si="4"/>
        <v>794</v>
      </c>
      <c r="E21" s="256">
        <f t="shared" si="2"/>
        <v>323</v>
      </c>
      <c r="F21" s="256">
        <f t="shared" si="3"/>
        <v>471</v>
      </c>
      <c r="G21" s="252">
        <v>141</v>
      </c>
      <c r="H21" s="252">
        <v>157</v>
      </c>
      <c r="I21" s="252">
        <v>124</v>
      </c>
      <c r="J21" s="252">
        <v>186</v>
      </c>
      <c r="K21" s="252">
        <v>58</v>
      </c>
      <c r="L21" s="252">
        <v>128</v>
      </c>
      <c r="M21" s="258">
        <v>0</v>
      </c>
      <c r="N21" s="258">
        <v>0</v>
      </c>
    </row>
    <row r="22" spans="1:14" s="243" customFormat="1" ht="16.5" customHeight="1">
      <c r="A22" s="259"/>
      <c r="B22" s="257" t="s">
        <v>186</v>
      </c>
      <c r="C22" s="251">
        <v>1</v>
      </c>
      <c r="D22" s="256">
        <f t="shared" si="4"/>
        <v>117</v>
      </c>
      <c r="E22" s="256">
        <f t="shared" si="2"/>
        <v>51</v>
      </c>
      <c r="F22" s="256">
        <f t="shared" si="3"/>
        <v>66</v>
      </c>
      <c r="G22" s="252">
        <v>0</v>
      </c>
      <c r="H22" s="252">
        <v>0</v>
      </c>
      <c r="I22" s="252">
        <v>0</v>
      </c>
      <c r="J22" s="252">
        <v>0</v>
      </c>
      <c r="K22" s="252">
        <v>51</v>
      </c>
      <c r="L22" s="252">
        <v>66</v>
      </c>
      <c r="M22" s="258">
        <v>0</v>
      </c>
      <c r="N22" s="258">
        <v>0</v>
      </c>
    </row>
    <row r="23" spans="1:14" s="243" customFormat="1" ht="16.5" customHeight="1">
      <c r="B23" s="257"/>
      <c r="C23" s="251"/>
      <c r="D23" s="252"/>
      <c r="E23" s="252"/>
      <c r="F23" s="252"/>
      <c r="G23" s="252"/>
      <c r="H23" s="252"/>
      <c r="I23" s="252"/>
      <c r="J23" s="252"/>
      <c r="K23" s="252"/>
      <c r="L23" s="252"/>
      <c r="M23" s="252"/>
      <c r="N23" s="252"/>
    </row>
    <row r="24" spans="1:14" s="243" customFormat="1" ht="16.5" customHeight="1">
      <c r="A24" s="714" t="s">
        <v>187</v>
      </c>
      <c r="B24" s="715"/>
      <c r="C24" s="255">
        <f>SUM(C25:C25)</f>
        <v>7</v>
      </c>
      <c r="D24" s="256">
        <f>+E24+F24</f>
        <v>588</v>
      </c>
      <c r="E24" s="256">
        <f>+G24+I24+K24+M24</f>
        <v>366</v>
      </c>
      <c r="F24" s="256">
        <f>+H24+J24+L24+N24</f>
        <v>222</v>
      </c>
      <c r="G24" s="256">
        <f t="shared" ref="G24:N24" si="5">SUM(G25:G25)</f>
        <v>111</v>
      </c>
      <c r="H24" s="256">
        <f t="shared" si="5"/>
        <v>66</v>
      </c>
      <c r="I24" s="256">
        <f t="shared" si="5"/>
        <v>112</v>
      </c>
      <c r="J24" s="256">
        <f t="shared" si="5"/>
        <v>68</v>
      </c>
      <c r="K24" s="256">
        <f t="shared" si="5"/>
        <v>113</v>
      </c>
      <c r="L24" s="256">
        <f t="shared" si="5"/>
        <v>72</v>
      </c>
      <c r="M24" s="256">
        <f t="shared" si="5"/>
        <v>30</v>
      </c>
      <c r="N24" s="256">
        <f t="shared" si="5"/>
        <v>16</v>
      </c>
    </row>
    <row r="25" spans="1:14" s="243" customFormat="1" ht="16.5" customHeight="1">
      <c r="B25" s="257" t="s">
        <v>178</v>
      </c>
      <c r="C25" s="251">
        <f>1+6</f>
        <v>7</v>
      </c>
      <c r="D25" s="256">
        <f>SUM(E25:F25)</f>
        <v>588</v>
      </c>
      <c r="E25" s="256">
        <f>+G25+I25+K25+M25</f>
        <v>366</v>
      </c>
      <c r="F25" s="256">
        <f>+H25+J25+L25+N25</f>
        <v>222</v>
      </c>
      <c r="G25" s="252">
        <v>111</v>
      </c>
      <c r="H25" s="252">
        <v>66</v>
      </c>
      <c r="I25" s="252">
        <v>112</v>
      </c>
      <c r="J25" s="252">
        <v>68</v>
      </c>
      <c r="K25" s="252">
        <v>113</v>
      </c>
      <c r="L25" s="252">
        <v>72</v>
      </c>
      <c r="M25" s="252">
        <v>30</v>
      </c>
      <c r="N25" s="252">
        <v>16</v>
      </c>
    </row>
    <row r="26" spans="1:14" s="243" customFormat="1" ht="16.5" customHeight="1">
      <c r="B26" s="257"/>
      <c r="C26" s="251"/>
      <c r="D26" s="252"/>
      <c r="E26" s="252"/>
      <c r="F26" s="252"/>
      <c r="G26" s="252"/>
      <c r="H26" s="252"/>
      <c r="I26" s="252"/>
      <c r="J26" s="252"/>
      <c r="K26" s="252"/>
      <c r="L26" s="252"/>
      <c r="M26" s="252"/>
      <c r="N26" s="252"/>
    </row>
    <row r="27" spans="1:14" s="243" customFormat="1" ht="16.5" customHeight="1">
      <c r="A27" s="714" t="s">
        <v>188</v>
      </c>
      <c r="B27" s="715"/>
      <c r="C27" s="255">
        <f>SUM(C28:C31)</f>
        <v>10</v>
      </c>
      <c r="D27" s="256">
        <f>+E27+F27</f>
        <v>6090</v>
      </c>
      <c r="E27" s="256">
        <f t="shared" ref="E27:F31" si="6">+G27+I27+K27+M27</f>
        <v>2768</v>
      </c>
      <c r="F27" s="256">
        <f t="shared" si="6"/>
        <v>3322</v>
      </c>
      <c r="G27" s="256">
        <f t="shared" ref="G27:N27" si="7">SUM(G28:G31)</f>
        <v>926</v>
      </c>
      <c r="H27" s="256">
        <f t="shared" si="7"/>
        <v>1144</v>
      </c>
      <c r="I27" s="256">
        <f t="shared" si="7"/>
        <v>1000</v>
      </c>
      <c r="J27" s="256">
        <f t="shared" si="7"/>
        <v>1167</v>
      </c>
      <c r="K27" s="256">
        <f t="shared" si="7"/>
        <v>842</v>
      </c>
      <c r="L27" s="256">
        <f t="shared" si="7"/>
        <v>1011</v>
      </c>
      <c r="M27" s="256">
        <f t="shared" si="7"/>
        <v>0</v>
      </c>
      <c r="N27" s="256">
        <f t="shared" si="7"/>
        <v>0</v>
      </c>
    </row>
    <row r="28" spans="1:14" s="243" customFormat="1" ht="16.5" customHeight="1">
      <c r="B28" s="257" t="s">
        <v>178</v>
      </c>
      <c r="C28" s="251">
        <v>6</v>
      </c>
      <c r="D28" s="256">
        <f t="shared" ref="D28:D31" si="8">SUM(E28:F28)</f>
        <v>5484</v>
      </c>
      <c r="E28" s="256">
        <f t="shared" si="6"/>
        <v>2604</v>
      </c>
      <c r="F28" s="256">
        <f t="shared" si="6"/>
        <v>2880</v>
      </c>
      <c r="G28" s="252">
        <v>866</v>
      </c>
      <c r="H28" s="252">
        <v>987</v>
      </c>
      <c r="I28" s="252">
        <v>941</v>
      </c>
      <c r="J28" s="252">
        <v>1022</v>
      </c>
      <c r="K28" s="252">
        <v>797</v>
      </c>
      <c r="L28" s="252">
        <v>871</v>
      </c>
      <c r="M28" s="258">
        <v>0</v>
      </c>
      <c r="N28" s="258">
        <v>0</v>
      </c>
    </row>
    <row r="29" spans="1:14" s="243" customFormat="1" ht="16.5" customHeight="1">
      <c r="B29" s="257" t="s">
        <v>181</v>
      </c>
      <c r="C29" s="251">
        <v>2</v>
      </c>
      <c r="D29" s="256">
        <f t="shared" si="8"/>
        <v>308</v>
      </c>
      <c r="E29" s="256">
        <f t="shared" si="6"/>
        <v>122</v>
      </c>
      <c r="F29" s="256">
        <f t="shared" si="6"/>
        <v>186</v>
      </c>
      <c r="G29" s="252">
        <v>47</v>
      </c>
      <c r="H29" s="252">
        <v>59</v>
      </c>
      <c r="I29" s="252">
        <v>42</v>
      </c>
      <c r="J29" s="252">
        <v>69</v>
      </c>
      <c r="K29" s="252">
        <v>33</v>
      </c>
      <c r="L29" s="252">
        <v>58</v>
      </c>
      <c r="M29" s="258">
        <v>0</v>
      </c>
      <c r="N29" s="258">
        <v>0</v>
      </c>
    </row>
    <row r="30" spans="1:14" s="243" customFormat="1" ht="16.5" customHeight="1">
      <c r="B30" s="257" t="s">
        <v>183</v>
      </c>
      <c r="C30" s="251">
        <v>1</v>
      </c>
      <c r="D30" s="256">
        <f t="shared" si="8"/>
        <v>184</v>
      </c>
      <c r="E30" s="256">
        <f t="shared" si="6"/>
        <v>39</v>
      </c>
      <c r="F30" s="256">
        <f t="shared" si="6"/>
        <v>145</v>
      </c>
      <c r="G30" s="252">
        <v>11</v>
      </c>
      <c r="H30" s="252">
        <v>58</v>
      </c>
      <c r="I30" s="252">
        <v>16</v>
      </c>
      <c r="J30" s="252">
        <v>45</v>
      </c>
      <c r="K30" s="252">
        <v>12</v>
      </c>
      <c r="L30" s="252">
        <v>42</v>
      </c>
      <c r="M30" s="258">
        <v>0</v>
      </c>
      <c r="N30" s="258">
        <v>0</v>
      </c>
    </row>
    <row r="31" spans="1:14" s="243" customFormat="1" ht="16.5" customHeight="1">
      <c r="B31" s="257" t="s">
        <v>189</v>
      </c>
      <c r="C31" s="251">
        <v>1</v>
      </c>
      <c r="D31" s="256">
        <f t="shared" si="8"/>
        <v>114</v>
      </c>
      <c r="E31" s="256">
        <f t="shared" si="6"/>
        <v>3</v>
      </c>
      <c r="F31" s="256">
        <f t="shared" si="6"/>
        <v>111</v>
      </c>
      <c r="G31" s="252">
        <v>2</v>
      </c>
      <c r="H31" s="252">
        <v>40</v>
      </c>
      <c r="I31" s="252">
        <v>1</v>
      </c>
      <c r="J31" s="252">
        <v>31</v>
      </c>
      <c r="K31" s="252">
        <v>0</v>
      </c>
      <c r="L31" s="252">
        <v>40</v>
      </c>
      <c r="M31" s="258">
        <v>0</v>
      </c>
      <c r="N31" s="258">
        <v>0</v>
      </c>
    </row>
    <row r="32" spans="1:14" s="243" customFormat="1" ht="16.5" customHeight="1">
      <c r="B32" s="257"/>
      <c r="C32" s="251"/>
      <c r="D32" s="252"/>
      <c r="E32" s="252"/>
      <c r="F32" s="252"/>
      <c r="G32" s="252"/>
      <c r="H32" s="252"/>
      <c r="I32" s="252"/>
      <c r="J32" s="252"/>
      <c r="K32" s="252"/>
      <c r="L32" s="252"/>
      <c r="M32" s="258"/>
      <c r="N32" s="258"/>
    </row>
    <row r="33" spans="1:14" s="243" customFormat="1" ht="16.5" customHeight="1">
      <c r="A33" s="714" t="s">
        <v>190</v>
      </c>
      <c r="B33" s="715"/>
      <c r="C33" s="255">
        <f>+C34</f>
        <v>1</v>
      </c>
      <c r="D33" s="256">
        <f>+E33+F33</f>
        <v>239</v>
      </c>
      <c r="E33" s="256">
        <f>+G33+I33+K33+M33</f>
        <v>112</v>
      </c>
      <c r="F33" s="256">
        <f>+H33+J33+L33+N33</f>
        <v>127</v>
      </c>
      <c r="G33" s="256">
        <f>+G34</f>
        <v>31</v>
      </c>
      <c r="H33" s="256">
        <f t="shared" ref="H33:N33" si="9">+H34</f>
        <v>50</v>
      </c>
      <c r="I33" s="256">
        <f t="shared" si="9"/>
        <v>48</v>
      </c>
      <c r="J33" s="256">
        <f t="shared" si="9"/>
        <v>32</v>
      </c>
      <c r="K33" s="256">
        <f t="shared" si="9"/>
        <v>33</v>
      </c>
      <c r="L33" s="256">
        <f t="shared" si="9"/>
        <v>45</v>
      </c>
      <c r="M33" s="256">
        <f t="shared" si="9"/>
        <v>0</v>
      </c>
      <c r="N33" s="256">
        <f t="shared" si="9"/>
        <v>0</v>
      </c>
    </row>
    <row r="34" spans="1:14" s="243" customFormat="1" ht="16.5" customHeight="1">
      <c r="A34" s="260"/>
      <c r="B34" s="261" t="s">
        <v>186</v>
      </c>
      <c r="C34" s="262">
        <v>1</v>
      </c>
      <c r="D34" s="263">
        <f>+E34+F34</f>
        <v>239</v>
      </c>
      <c r="E34" s="263">
        <f>+G34+I34+K34+M34</f>
        <v>112</v>
      </c>
      <c r="F34" s="263">
        <f>+H34+J34+L34+N34</f>
        <v>127</v>
      </c>
      <c r="G34" s="264">
        <v>31</v>
      </c>
      <c r="H34" s="264">
        <v>50</v>
      </c>
      <c r="I34" s="264">
        <v>48</v>
      </c>
      <c r="J34" s="264">
        <v>32</v>
      </c>
      <c r="K34" s="264">
        <v>33</v>
      </c>
      <c r="L34" s="264">
        <v>45</v>
      </c>
      <c r="M34" s="265">
        <v>0</v>
      </c>
      <c r="N34" s="265">
        <v>0</v>
      </c>
    </row>
    <row r="35" spans="1:14" s="243" customFormat="1" ht="16.5" customHeight="1">
      <c r="A35" s="266" t="s">
        <v>191</v>
      </c>
    </row>
    <row r="36" spans="1:14" s="243" customFormat="1" ht="16.5" customHeight="1">
      <c r="A36" s="266" t="s">
        <v>503</v>
      </c>
    </row>
  </sheetData>
  <phoneticPr fontId="2"/>
  <hyperlinks>
    <hyperlink ref="A1" location="'20教育目次'!A1" display="20　教育　目次へ＜＜" xr:uid="{00000000-0004-0000-0700-000000000000}"/>
  </hyperlinks>
  <pageMargins left="0.59055118110236227" right="0.59055118110236227" top="0.59055118110236227" bottom="0.39370078740157483" header="0.51181102362204722" footer="0.51181102362204722"/>
  <pageSetup paperSize="9" orientation="portrait" blackAndWhite="1"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3" ma:contentTypeDescription="新しいドキュメントを作成します。" ma:contentTypeScope="" ma:versionID="3988498a7e23b0b70a48e36a811cd1e2">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e2d982bae5d4244995e7f7eff092d75e"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11ABE1-0AD9-41CB-A2CD-C3F899235173}">
  <ds:schemaRefs>
    <ds:schemaRef ds:uri="http://schemas.microsoft.com/sharepoint/v3/contenttype/forms"/>
  </ds:schemaRefs>
</ds:datastoreItem>
</file>

<file path=customXml/itemProps2.xml><?xml version="1.0" encoding="utf-8"?>
<ds:datastoreItem xmlns:ds="http://schemas.openxmlformats.org/officeDocument/2006/customXml" ds:itemID="{AA3AAA2D-5410-4804-A96F-B0F0A181C5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414B06-B008-4A20-86AD-C9437E35854B}">
  <ds:schemaRefs>
    <ds:schemaRef ds:uri="1bb39f74-fad6-44c0-b6dd-c3d9fabc3b2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c8dfced-5c39-45fc-a7e3-350f219e8aa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20教育目次</vt:lpstr>
      <vt:lpstr>20-1</vt:lpstr>
      <vt:lpstr>20-2</vt:lpstr>
      <vt:lpstr>20-3</vt:lpstr>
      <vt:lpstr>20-4</vt:lpstr>
      <vt:lpstr>20-5</vt:lpstr>
      <vt:lpstr>20-6</vt:lpstr>
      <vt:lpstr>20-7</vt:lpstr>
      <vt:lpstr>20-8</vt:lpstr>
      <vt:lpstr>20-9</vt:lpstr>
      <vt:lpstr>20-10</vt:lpstr>
      <vt:lpstr>20-11</vt:lpstr>
      <vt:lpstr>20-12</vt:lpstr>
      <vt:lpstr>20-13(1)</vt:lpstr>
      <vt:lpstr>20-13(2)</vt:lpstr>
      <vt:lpstr>20-14</vt:lpstr>
      <vt:lpstr>20-15</vt:lpstr>
      <vt:lpstr>20-16</vt:lpstr>
      <vt:lpstr>20-17(1)</vt:lpstr>
      <vt:lpstr>20-17(2)(3)</vt:lpstr>
      <vt:lpstr>20-18(1)</vt:lpstr>
      <vt:lpstr>20-18(2)</vt:lpstr>
      <vt:lpstr>20-19(1)</vt:lpstr>
      <vt:lpstr>20-19(2)</vt:lpstr>
      <vt:lpstr>'20-1'!Print_Area</vt:lpstr>
      <vt:lpstr>'20-10'!Print_Area</vt:lpstr>
      <vt:lpstr>'20-11'!Print_Area</vt:lpstr>
      <vt:lpstr>'20-12'!Print_Area</vt:lpstr>
      <vt:lpstr>'20-13(1)'!Print_Area</vt:lpstr>
      <vt:lpstr>'20-13(2)'!Print_Area</vt:lpstr>
      <vt:lpstr>'20-14'!Print_Area</vt:lpstr>
      <vt:lpstr>'20-15'!Print_Area</vt:lpstr>
      <vt:lpstr>'20-16'!Print_Area</vt:lpstr>
      <vt:lpstr>'20-17(1)'!Print_Area</vt:lpstr>
      <vt:lpstr>'20-17(2)(3)'!Print_Area</vt:lpstr>
      <vt:lpstr>'20-18(1)'!Print_Area</vt:lpstr>
      <vt:lpstr>'20-18(2)'!Print_Area</vt:lpstr>
      <vt:lpstr>'20-19(1)'!Print_Area</vt:lpstr>
      <vt:lpstr>'20-19(2)'!Print_Area</vt:lpstr>
      <vt:lpstr>'20-2'!Print_Area</vt:lpstr>
      <vt:lpstr>'20-3'!Print_Area</vt:lpstr>
      <vt:lpstr>'20-4'!Print_Area</vt:lpstr>
      <vt:lpstr>'20-5'!Print_Area</vt:lpstr>
      <vt:lpstr>'20-6'!Print_Area</vt:lpstr>
      <vt:lpstr>'20-7'!Print_Area</vt:lpstr>
      <vt:lpstr>'20-8'!Print_Area</vt:lpstr>
      <vt:lpstr>'20-9'!Print_Area</vt:lpstr>
      <vt:lpstr>'20-1'!Print_Titles</vt:lpstr>
    </vt:vector>
  </TitlesOfParts>
  <Manager/>
  <Company>福井県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FUKUI</dc:creator>
  <cp:keywords/>
  <dc:description/>
  <cp:lastModifiedBy>和田 恭典</cp:lastModifiedBy>
  <cp:revision/>
  <cp:lastPrinted>2023-01-26T04:33:56Z</cp:lastPrinted>
  <dcterms:created xsi:type="dcterms:W3CDTF">2005-09-12T07:00:46Z</dcterms:created>
  <dcterms:modified xsi:type="dcterms:W3CDTF">2023-03-09T08:54:37Z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