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embeddings/oleObject1.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fukuipref-my.sharepoint.com/personal/toukei_pref_fukui_lg_jp/Documents/統計調査課共有フォルダ/統計分析G/46_産業連関表/05　推計（3～5年目）/平成27年産業連関表/07_分析ツール/"/>
    </mc:Choice>
  </mc:AlternateContent>
  <xr:revisionPtr revIDLastSave="323" documentId="13_ncr:40009_{AC3E6BD3-7BFB-49E1-AACD-C624AFC879D9}" xr6:coauthVersionLast="47" xr6:coauthVersionMax="47" xr10:uidLastSave="{80F4E866-DD6F-4AF7-A132-AAC74995402E}"/>
  <bookViews>
    <workbookView xWindow="28680" yWindow="-120" windowWidth="29040" windowHeight="15720" tabRatio="714" activeTab="1" xr2:uid="{00000000-000D-0000-FFFF-FFFF00000000}"/>
  </bookViews>
  <sheets>
    <sheet name="注意事項" sheetId="23" r:id="rId1"/>
    <sheet name="分析のための入力事項" sheetId="15" r:id="rId2"/>
    <sheet name="分析結果" sheetId="16" r:id="rId3"/>
    <sheet name="フロー図" sheetId="21" r:id="rId4"/>
    <sheet name="基本表" sheetId="1" state="hidden" r:id="rId5"/>
    <sheet name="逆行列係数表" sheetId="9" state="hidden" r:id="rId6"/>
    <sheet name="分析に必要なデータ等" sheetId="14" r:id="rId7"/>
    <sheet name="波及効果" sheetId="6" r:id="rId8"/>
    <sheet name="平均消費性向" sheetId="18" r:id="rId9"/>
    <sheet name="フロー図数値" sheetId="17" state="hidden" r:id="rId10"/>
    <sheet name="マージン" sheetId="19" r:id="rId11"/>
    <sheet name="生産者価格と購入者価格" sheetId="22" r:id="rId12"/>
  </sheets>
  <externalReferences>
    <externalReference r:id="rId13"/>
  </externalReferences>
  <definedNames>
    <definedName name="_Fill" localSheetId="8" hidden="1">[1]局移出入取扱!#REF!</definedName>
    <definedName name="_Fill" hidden="1">[1]局移出入取扱!#REF!</definedName>
    <definedName name="_Order1" hidden="1">255</definedName>
    <definedName name="_xlnm.Print_Area" localSheetId="3">フロー図!$A$1:$W$50</definedName>
    <definedName name="_xlnm.Print_Area" localSheetId="10">マージン!$A$1:$O$43</definedName>
    <definedName name="_xlnm.Print_Area" localSheetId="2">分析結果!$A$1:$F$21</definedName>
    <definedName name="qqqq" localSheetId="8" hidden="1">[1]局移出入取扱!#REF!</definedName>
    <definedName name="qqqq" hidden="1">[1]局移出入取扱!#REF!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 i="15" l="1"/>
  <c r="H12" i="15"/>
  <c r="B15" i="18"/>
  <c r="B16" i="18"/>
  <c r="B17" i="18"/>
  <c r="B18" i="18"/>
  <c r="B19" i="18"/>
  <c r="B20" i="18"/>
  <c r="B21" i="18"/>
  <c r="B22" i="18"/>
  <c r="B23" i="18"/>
  <c r="B24" i="18"/>
  <c r="B25" i="18"/>
  <c r="B26" i="18"/>
  <c r="B27" i="18"/>
  <c r="B28" i="18"/>
  <c r="B29" i="18"/>
  <c r="B30" i="18"/>
  <c r="B31" i="18"/>
  <c r="B32" i="18"/>
  <c r="B33" i="18"/>
  <c r="B34" i="18"/>
  <c r="B35" i="18"/>
  <c r="G15" i="18"/>
  <c r="G16" i="18"/>
  <c r="G17" i="18"/>
  <c r="G18" i="18"/>
  <c r="G19" i="18"/>
  <c r="G20" i="18"/>
  <c r="G21" i="18"/>
  <c r="G22" i="18"/>
  <c r="G23" i="18"/>
  <c r="G24" i="18"/>
  <c r="G25" i="18"/>
  <c r="G26" i="18"/>
  <c r="G27" i="18"/>
  <c r="G28" i="18"/>
  <c r="G29" i="18"/>
  <c r="G30" i="18"/>
  <c r="G31" i="18"/>
  <c r="G32" i="18"/>
  <c r="G33" i="18"/>
  <c r="G34" i="18"/>
  <c r="G35" i="18"/>
  <c r="G14" i="18"/>
  <c r="L4" i="14"/>
  <c r="O4" i="14"/>
  <c r="E4" i="14"/>
  <c r="G41" i="14"/>
  <c r="C41" i="14" l="1"/>
  <c r="C5" i="14"/>
  <c r="B44" i="9" l="1"/>
  <c r="K30" i="15" l="1"/>
  <c r="E23" i="14"/>
  <c r="C59" i="1"/>
  <c r="D59" i="1"/>
  <c r="E59" i="1"/>
  <c r="F59" i="1"/>
  <c r="G59" i="1"/>
  <c r="H59" i="1"/>
  <c r="I59" i="1"/>
  <c r="J59" i="1"/>
  <c r="K59" i="1"/>
  <c r="L59" i="1"/>
  <c r="M59" i="1"/>
  <c r="N59" i="1"/>
  <c r="O59" i="1"/>
  <c r="P59" i="1"/>
  <c r="Q59" i="1"/>
  <c r="R59" i="1"/>
  <c r="S59" i="1"/>
  <c r="T59" i="1"/>
  <c r="U59" i="1"/>
  <c r="V59" i="1"/>
  <c r="W59" i="1"/>
  <c r="X59" i="1"/>
  <c r="Y59" i="1"/>
  <c r="Z59" i="1"/>
  <c r="AA59" i="1"/>
  <c r="AB59" i="1"/>
  <c r="AC59" i="1"/>
  <c r="AD59" i="1"/>
  <c r="AE59" i="1"/>
  <c r="AF59" i="1"/>
  <c r="AG59" i="1"/>
  <c r="AH59" i="1"/>
  <c r="AI59" i="1"/>
  <c r="AJ59" i="1"/>
  <c r="AK59" i="1"/>
  <c r="AL59" i="1"/>
  <c r="B59" i="1"/>
  <c r="O39" i="14"/>
  <c r="O38" i="14"/>
  <c r="O37" i="14"/>
  <c r="L7" i="14"/>
  <c r="L8" i="14"/>
  <c r="L9" i="14"/>
  <c r="L10" i="14"/>
  <c r="L11" i="14"/>
  <c r="L12" i="14"/>
  <c r="L13" i="14"/>
  <c r="L14" i="14"/>
  <c r="L15" i="14"/>
  <c r="L16" i="14"/>
  <c r="L17" i="14"/>
  <c r="L18" i="14"/>
  <c r="L19" i="14"/>
  <c r="L20" i="14"/>
  <c r="L21" i="14"/>
  <c r="L22" i="14"/>
  <c r="L23" i="14"/>
  <c r="L24" i="14"/>
  <c r="L25" i="14"/>
  <c r="L26" i="14"/>
  <c r="L27" i="14"/>
  <c r="L28" i="14"/>
  <c r="L29" i="14"/>
  <c r="L30" i="14"/>
  <c r="L31" i="14"/>
  <c r="L32" i="14"/>
  <c r="L33" i="14"/>
  <c r="L34" i="14"/>
  <c r="L35" i="14"/>
  <c r="L36" i="14"/>
  <c r="L37" i="14"/>
  <c r="L38" i="14"/>
  <c r="L39" i="14"/>
  <c r="L40" i="14"/>
  <c r="L41" i="14"/>
  <c r="L5" i="14"/>
  <c r="L6" i="14"/>
  <c r="C39" i="14"/>
  <c r="C38" i="14"/>
  <c r="C37" i="14"/>
  <c r="B39" i="14"/>
  <c r="B38" i="14"/>
  <c r="B37" i="14"/>
  <c r="AI56" i="1"/>
  <c r="AJ56" i="1"/>
  <c r="AK56" i="1"/>
  <c r="AI54" i="1"/>
  <c r="AJ54" i="1"/>
  <c r="AK54" i="1"/>
  <c r="D37" i="14"/>
  <c r="F37" i="14" s="1"/>
  <c r="L39" i="19" s="1"/>
  <c r="N39" i="19" s="1"/>
  <c r="E37" i="14"/>
  <c r="D38" i="14"/>
  <c r="F38" i="14" s="1"/>
  <c r="E38" i="14"/>
  <c r="D39" i="14"/>
  <c r="F39" i="14" s="1"/>
  <c r="E39" i="14"/>
  <c r="AP37" i="9"/>
  <c r="AP38" i="9"/>
  <c r="AP39" i="9"/>
  <c r="AI44" i="9"/>
  <c r="AJ44" i="9"/>
  <c r="AK44" i="9"/>
  <c r="B56" i="1"/>
  <c r="B54" i="1"/>
  <c r="E5" i="14"/>
  <c r="E6" i="14"/>
  <c r="E7" i="14"/>
  <c r="E8" i="14"/>
  <c r="E9" i="14"/>
  <c r="E10" i="14"/>
  <c r="E11" i="14"/>
  <c r="E12" i="14"/>
  <c r="E13" i="14"/>
  <c r="E14" i="14"/>
  <c r="E15" i="14"/>
  <c r="E16" i="14"/>
  <c r="E17" i="14"/>
  <c r="E18" i="14"/>
  <c r="E19" i="14"/>
  <c r="E20" i="14"/>
  <c r="E21" i="14"/>
  <c r="E22" i="14"/>
  <c r="E24" i="14"/>
  <c r="E25" i="14"/>
  <c r="E26" i="14"/>
  <c r="E27" i="14"/>
  <c r="E28" i="14"/>
  <c r="E29" i="14"/>
  <c r="E30" i="14"/>
  <c r="E31" i="14"/>
  <c r="E32" i="14"/>
  <c r="E33" i="14"/>
  <c r="E34" i="14"/>
  <c r="E35" i="14"/>
  <c r="E36" i="14"/>
  <c r="E40" i="14"/>
  <c r="O56" i="1"/>
  <c r="O54" i="1"/>
  <c r="P56" i="1"/>
  <c r="P54" i="1"/>
  <c r="AP5" i="9"/>
  <c r="AP6" i="9"/>
  <c r="AP7" i="9"/>
  <c r="AP8" i="9"/>
  <c r="AP9" i="9"/>
  <c r="AP10" i="9"/>
  <c r="AP11" i="9"/>
  <c r="AP12" i="9"/>
  <c r="AP13" i="9"/>
  <c r="AP14" i="9"/>
  <c r="AP15" i="9"/>
  <c r="AP16" i="9"/>
  <c r="AP17" i="9"/>
  <c r="AP18" i="9"/>
  <c r="AP19" i="9"/>
  <c r="AP20" i="9"/>
  <c r="AP21" i="9"/>
  <c r="AP22" i="9"/>
  <c r="AP23" i="9"/>
  <c r="AP24" i="9"/>
  <c r="AP25" i="9"/>
  <c r="AP26" i="9"/>
  <c r="AP27" i="9"/>
  <c r="AP28" i="9"/>
  <c r="AP29" i="9"/>
  <c r="AP30" i="9"/>
  <c r="AP31" i="9"/>
  <c r="AP32" i="9"/>
  <c r="AP33" i="9"/>
  <c r="AP34" i="9"/>
  <c r="AP35" i="9"/>
  <c r="AP36" i="9"/>
  <c r="AP40" i="9"/>
  <c r="AP4" i="9"/>
  <c r="C44" i="9"/>
  <c r="D44" i="9"/>
  <c r="E44" i="9"/>
  <c r="F44" i="9"/>
  <c r="G44" i="9"/>
  <c r="H44" i="9"/>
  <c r="I44" i="9"/>
  <c r="J44" i="9"/>
  <c r="K44" i="9"/>
  <c r="L44" i="9"/>
  <c r="M44" i="9"/>
  <c r="N44" i="9"/>
  <c r="O44" i="9"/>
  <c r="P44" i="9"/>
  <c r="Q44" i="9"/>
  <c r="R44" i="9"/>
  <c r="S44" i="9"/>
  <c r="T44" i="9"/>
  <c r="U44" i="9"/>
  <c r="V44" i="9"/>
  <c r="W44" i="9"/>
  <c r="X44" i="9"/>
  <c r="Y44" i="9"/>
  <c r="Z44" i="9"/>
  <c r="AA44" i="9"/>
  <c r="AB44" i="9"/>
  <c r="AC44" i="9"/>
  <c r="AD44" i="9"/>
  <c r="AE44" i="9"/>
  <c r="AF44" i="9"/>
  <c r="AG44" i="9"/>
  <c r="AH44" i="9"/>
  <c r="AL44" i="9"/>
  <c r="C50" i="15"/>
  <c r="C3" i="17" s="1"/>
  <c r="AA3" i="21" s="1"/>
  <c r="B14" i="18"/>
  <c r="O18" i="14"/>
  <c r="O17" i="14"/>
  <c r="D18" i="14"/>
  <c r="F18" i="14" s="1"/>
  <c r="L20" i="19" s="1"/>
  <c r="D17" i="14"/>
  <c r="F17" i="14" s="1"/>
  <c r="L19" i="19" s="1"/>
  <c r="C18" i="14"/>
  <c r="C17" i="14"/>
  <c r="B18" i="14"/>
  <c r="B17" i="14"/>
  <c r="B4" i="14"/>
  <c r="C4" i="14"/>
  <c r="D4" i="14"/>
  <c r="B5" i="14"/>
  <c r="D5" i="14"/>
  <c r="F5" i="14" s="1"/>
  <c r="L7" i="19" s="1"/>
  <c r="O5" i="14"/>
  <c r="B6" i="14"/>
  <c r="C6" i="14"/>
  <c r="D6" i="14"/>
  <c r="F6" i="14" s="1"/>
  <c r="L8" i="19" s="1"/>
  <c r="O6" i="14"/>
  <c r="B7" i="14"/>
  <c r="C7" i="14"/>
  <c r="D7" i="14"/>
  <c r="F7" i="14" s="1"/>
  <c r="L9" i="19" s="1"/>
  <c r="O7" i="14"/>
  <c r="B8" i="14"/>
  <c r="C8" i="14"/>
  <c r="D8" i="14"/>
  <c r="F8" i="14" s="1"/>
  <c r="L10" i="19" s="1"/>
  <c r="O8" i="14"/>
  <c r="B9" i="14"/>
  <c r="C9" i="14"/>
  <c r="D9" i="14"/>
  <c r="F9" i="14" s="1"/>
  <c r="L11" i="19" s="1"/>
  <c r="O9" i="14"/>
  <c r="B10" i="14"/>
  <c r="C10" i="14"/>
  <c r="D10" i="14"/>
  <c r="F10" i="14" s="1"/>
  <c r="L12" i="19" s="1"/>
  <c r="O10" i="14"/>
  <c r="B11" i="14"/>
  <c r="C11" i="14"/>
  <c r="D11" i="14"/>
  <c r="F11" i="14" s="1"/>
  <c r="L13" i="19" s="1"/>
  <c r="O11" i="14"/>
  <c r="B12" i="14"/>
  <c r="C12" i="14"/>
  <c r="D12" i="14"/>
  <c r="F12" i="14" s="1"/>
  <c r="L14" i="19" s="1"/>
  <c r="O12" i="14"/>
  <c r="B13" i="14"/>
  <c r="C13" i="14"/>
  <c r="D13" i="14"/>
  <c r="F13" i="14" s="1"/>
  <c r="L15" i="19" s="1"/>
  <c r="O13" i="14"/>
  <c r="B14" i="14"/>
  <c r="C14" i="14"/>
  <c r="D14" i="14"/>
  <c r="F14" i="14" s="1"/>
  <c r="L16" i="19" s="1"/>
  <c r="O14" i="14"/>
  <c r="B15" i="14"/>
  <c r="C15" i="14"/>
  <c r="D15" i="14"/>
  <c r="F15" i="14" s="1"/>
  <c r="L17" i="19" s="1"/>
  <c r="O15" i="14"/>
  <c r="B16" i="14"/>
  <c r="C16" i="14"/>
  <c r="D16" i="14"/>
  <c r="F16" i="14" s="1"/>
  <c r="O16" i="14"/>
  <c r="B19" i="14"/>
  <c r="C19" i="14"/>
  <c r="D19" i="14"/>
  <c r="F19" i="14" s="1"/>
  <c r="L21" i="19" s="1"/>
  <c r="O19" i="14"/>
  <c r="B20" i="14"/>
  <c r="C20" i="14"/>
  <c r="D20" i="14"/>
  <c r="F20" i="14" s="1"/>
  <c r="L22" i="19" s="1"/>
  <c r="O20" i="14"/>
  <c r="B21" i="14"/>
  <c r="C21" i="14"/>
  <c r="D21" i="14"/>
  <c r="F21" i="14" s="1"/>
  <c r="L23" i="19" s="1"/>
  <c r="O21" i="14"/>
  <c r="B22" i="14"/>
  <c r="C22" i="14"/>
  <c r="D22" i="14"/>
  <c r="F22" i="14" s="1"/>
  <c r="L24" i="19" s="1"/>
  <c r="O22" i="14"/>
  <c r="B23" i="14"/>
  <c r="C23" i="14"/>
  <c r="D23" i="14"/>
  <c r="F23" i="14" s="1"/>
  <c r="L25" i="19" s="1"/>
  <c r="O23" i="14"/>
  <c r="B24" i="14"/>
  <c r="C24" i="14"/>
  <c r="D24" i="14"/>
  <c r="F24" i="14" s="1"/>
  <c r="L26" i="19" s="1"/>
  <c r="O24" i="14"/>
  <c r="B25" i="14"/>
  <c r="C25" i="14"/>
  <c r="D25" i="14"/>
  <c r="F25" i="14" s="1"/>
  <c r="L27" i="19" s="1"/>
  <c r="O25" i="14"/>
  <c r="B26" i="14"/>
  <c r="C26" i="14"/>
  <c r="D26" i="14"/>
  <c r="F26" i="14" s="1"/>
  <c r="O26" i="14"/>
  <c r="B27" i="14"/>
  <c r="C27" i="14"/>
  <c r="D27" i="14"/>
  <c r="F27" i="14" s="1"/>
  <c r="L29" i="19" s="1"/>
  <c r="N29" i="19" s="1"/>
  <c r="O27" i="14"/>
  <c r="B28" i="14"/>
  <c r="C28" i="14"/>
  <c r="D28" i="14"/>
  <c r="F28" i="14" s="1"/>
  <c r="L30" i="19" s="1"/>
  <c r="O28" i="14"/>
  <c r="B29" i="14"/>
  <c r="C29" i="14"/>
  <c r="D29" i="14"/>
  <c r="F29" i="14" s="1"/>
  <c r="L31" i="19" s="1"/>
  <c r="O29" i="14"/>
  <c r="B30" i="14"/>
  <c r="C30" i="14"/>
  <c r="D30" i="14"/>
  <c r="F30" i="14" s="1"/>
  <c r="L32" i="19" s="1"/>
  <c r="M32" i="19" s="1"/>
  <c r="O30" i="14"/>
  <c r="B31" i="14"/>
  <c r="C31" i="14"/>
  <c r="D31" i="14"/>
  <c r="F31" i="14" s="1"/>
  <c r="L33" i="19" s="1"/>
  <c r="M33" i="19" s="1"/>
  <c r="O31" i="14"/>
  <c r="B32" i="14"/>
  <c r="C32" i="14"/>
  <c r="D32" i="14"/>
  <c r="F32" i="14" s="1"/>
  <c r="L34" i="19" s="1"/>
  <c r="O32" i="14"/>
  <c r="B33" i="14"/>
  <c r="C33" i="14"/>
  <c r="D33" i="14"/>
  <c r="F33" i="14" s="1"/>
  <c r="L35" i="19" s="1"/>
  <c r="O33" i="14"/>
  <c r="B34" i="14"/>
  <c r="C34" i="14"/>
  <c r="D34" i="14"/>
  <c r="F34" i="14" s="1"/>
  <c r="O34" i="14"/>
  <c r="B35" i="14"/>
  <c r="C35" i="14"/>
  <c r="D35" i="14"/>
  <c r="F35" i="14" s="1"/>
  <c r="L37" i="19" s="1"/>
  <c r="O35" i="14"/>
  <c r="B36" i="14"/>
  <c r="C36" i="14"/>
  <c r="D36" i="14"/>
  <c r="F36" i="14" s="1"/>
  <c r="L38" i="19" s="1"/>
  <c r="O36" i="14"/>
  <c r="B40" i="14"/>
  <c r="C40" i="14"/>
  <c r="D40" i="14"/>
  <c r="F40" i="14" s="1"/>
  <c r="O40" i="14"/>
  <c r="C54" i="1"/>
  <c r="D54" i="1"/>
  <c r="E54" i="1"/>
  <c r="F54" i="1"/>
  <c r="G54" i="1"/>
  <c r="H54" i="1"/>
  <c r="I54" i="1"/>
  <c r="J54" i="1"/>
  <c r="K54" i="1"/>
  <c r="L54" i="1"/>
  <c r="M54" i="1"/>
  <c r="N54" i="1"/>
  <c r="Q54" i="1"/>
  <c r="R54" i="1"/>
  <c r="S54" i="1"/>
  <c r="T54" i="1"/>
  <c r="U54" i="1"/>
  <c r="V54" i="1"/>
  <c r="W54" i="1"/>
  <c r="X54" i="1"/>
  <c r="Y54" i="1"/>
  <c r="Z54" i="1"/>
  <c r="AA54" i="1"/>
  <c r="AB54" i="1"/>
  <c r="AC54" i="1"/>
  <c r="AD54" i="1"/>
  <c r="AE54" i="1"/>
  <c r="AF54" i="1"/>
  <c r="AG54" i="1"/>
  <c r="AH54" i="1"/>
  <c r="AL54" i="1"/>
  <c r="C56" i="1"/>
  <c r="D56" i="1"/>
  <c r="E56" i="1"/>
  <c r="F56" i="1"/>
  <c r="G56" i="1"/>
  <c r="H56" i="1"/>
  <c r="I56" i="1"/>
  <c r="J56" i="1"/>
  <c r="K56" i="1"/>
  <c r="L56" i="1"/>
  <c r="M56" i="1"/>
  <c r="N56" i="1"/>
  <c r="Q56" i="1"/>
  <c r="R56" i="1"/>
  <c r="S56" i="1"/>
  <c r="T56" i="1"/>
  <c r="U56" i="1"/>
  <c r="V56" i="1"/>
  <c r="W56" i="1"/>
  <c r="X56" i="1"/>
  <c r="Y56" i="1"/>
  <c r="Z56" i="1"/>
  <c r="AA56" i="1"/>
  <c r="AB56" i="1"/>
  <c r="AC56" i="1"/>
  <c r="AD56" i="1"/>
  <c r="AE56" i="1"/>
  <c r="AF56" i="1"/>
  <c r="AG56" i="1"/>
  <c r="AH56" i="1"/>
  <c r="AL56" i="1"/>
  <c r="M39" i="19"/>
  <c r="F4" i="14" l="1"/>
  <c r="L6" i="19" s="1"/>
  <c r="B3" i="17"/>
  <c r="Z3" i="21" s="1"/>
  <c r="L3" i="21" s="1"/>
  <c r="H14" i="15"/>
  <c r="C31" i="17" s="1"/>
  <c r="AA31" i="21" s="1"/>
  <c r="AI57" i="1"/>
  <c r="N32" i="19"/>
  <c r="AG57" i="1"/>
  <c r="E57" i="1"/>
  <c r="W55" i="1"/>
  <c r="AB57" i="1"/>
  <c r="D55" i="1"/>
  <c r="AK55" i="1"/>
  <c r="S55" i="1"/>
  <c r="C55" i="1"/>
  <c r="AH55" i="1"/>
  <c r="N27" i="19"/>
  <c r="M27" i="19"/>
  <c r="K57" i="1"/>
  <c r="T55" i="1"/>
  <c r="N55" i="1"/>
  <c r="J55" i="1"/>
  <c r="M29" i="19"/>
  <c r="I57" i="1"/>
  <c r="AA55" i="1"/>
  <c r="C57" i="1"/>
  <c r="AA57" i="1"/>
  <c r="S57" i="1"/>
  <c r="M57" i="1"/>
  <c r="T57" i="1"/>
  <c r="N33" i="19"/>
  <c r="AG55" i="1"/>
  <c r="B57" i="1"/>
  <c r="Y55" i="1"/>
  <c r="AH57" i="1"/>
  <c r="G55" i="1"/>
  <c r="E55" i="1"/>
  <c r="D15" i="19"/>
  <c r="H15" i="19" s="1"/>
  <c r="N15" i="19" s="1"/>
  <c r="D37" i="19"/>
  <c r="K37" i="19" s="1"/>
  <c r="E44" i="15" s="1"/>
  <c r="B35" i="6" s="1"/>
  <c r="D32" i="19"/>
  <c r="K32" i="19" s="1"/>
  <c r="E39" i="15" s="1"/>
  <c r="B30" i="6" s="1"/>
  <c r="E30" i="6" s="1"/>
  <c r="D13" i="19"/>
  <c r="D10" i="19"/>
  <c r="F10" i="19" s="1"/>
  <c r="M10" i="19" s="1"/>
  <c r="D26" i="19"/>
  <c r="D24" i="19"/>
  <c r="H24" i="19" s="1"/>
  <c r="N24" i="19" s="1"/>
  <c r="D40" i="19"/>
  <c r="K40" i="19" s="1"/>
  <c r="E47" i="15" s="1"/>
  <c r="B38" i="6" s="1"/>
  <c r="E38" i="6" s="1"/>
  <c r="D42" i="19"/>
  <c r="D6" i="19"/>
  <c r="D28" i="19"/>
  <c r="K28" i="19" s="1"/>
  <c r="E35" i="15" s="1"/>
  <c r="B26" i="6" s="1"/>
  <c r="D26" i="6" s="1"/>
  <c r="K26" i="19"/>
  <c r="E33" i="15" s="1"/>
  <c r="B24" i="6" s="1"/>
  <c r="D24" i="6" s="1"/>
  <c r="D11" i="19"/>
  <c r="D21" i="19"/>
  <c r="F21" i="19" s="1"/>
  <c r="M21" i="19" s="1"/>
  <c r="D14" i="19"/>
  <c r="D38" i="19"/>
  <c r="K38" i="19" s="1"/>
  <c r="E45" i="15" s="1"/>
  <c r="B36" i="6" s="1"/>
  <c r="C36" i="6" s="1"/>
  <c r="C118" i="6" s="1"/>
  <c r="D118" i="6" s="1"/>
  <c r="D20" i="19"/>
  <c r="D36" i="19"/>
  <c r="K36" i="19" s="1"/>
  <c r="E43" i="15" s="1"/>
  <c r="B34" i="6" s="1"/>
  <c r="D25" i="19"/>
  <c r="D35" i="19"/>
  <c r="K35" i="19" s="1"/>
  <c r="E42" i="15" s="1"/>
  <c r="B33" i="6" s="1"/>
  <c r="C33" i="6" s="1"/>
  <c r="C115" i="6" s="1"/>
  <c r="D115" i="6" s="1"/>
  <c r="D16" i="19"/>
  <c r="D27" i="19"/>
  <c r="K27" i="19" s="1"/>
  <c r="E34" i="15" s="1"/>
  <c r="B25" i="6" s="1"/>
  <c r="C25" i="6" s="1"/>
  <c r="D22" i="19"/>
  <c r="D23" i="19"/>
  <c r="D12" i="19"/>
  <c r="D17" i="19"/>
  <c r="F17" i="19" s="1"/>
  <c r="M17" i="19" s="1"/>
  <c r="D39" i="19"/>
  <c r="K39" i="19" s="1"/>
  <c r="E46" i="15" s="1"/>
  <c r="B37" i="6" s="1"/>
  <c r="D30" i="19"/>
  <c r="D29" i="19"/>
  <c r="K29" i="19" s="1"/>
  <c r="E36" i="15" s="1"/>
  <c r="B27" i="6" s="1"/>
  <c r="D27" i="6" s="1"/>
  <c r="D19" i="19"/>
  <c r="D34" i="19"/>
  <c r="D9" i="19"/>
  <c r="D8" i="19"/>
  <c r="D7" i="19"/>
  <c r="D41" i="19"/>
  <c r="K41" i="19" s="1"/>
  <c r="E48" i="15" s="1"/>
  <c r="B39" i="6" s="1"/>
  <c r="C39" i="6" s="1"/>
  <c r="C121" i="6" s="1"/>
  <c r="D121" i="6" s="1"/>
  <c r="D31" i="19"/>
  <c r="K31" i="19" s="1"/>
  <c r="E38" i="15" s="1"/>
  <c r="B29" i="6" s="1"/>
  <c r="D29" i="6" s="1"/>
  <c r="D33" i="19"/>
  <c r="D18" i="19"/>
  <c r="H18" i="19" s="1"/>
  <c r="M35" i="19"/>
  <c r="N35" i="19"/>
  <c r="N26" i="19"/>
  <c r="M26" i="19"/>
  <c r="L42" i="19"/>
  <c r="N31" i="19"/>
  <c r="M31" i="19"/>
  <c r="D38" i="6"/>
  <c r="M37" i="19"/>
  <c r="N37" i="19"/>
  <c r="N30" i="19"/>
  <c r="M30" i="19"/>
  <c r="X57" i="1"/>
  <c r="AL57" i="1"/>
  <c r="U57" i="1"/>
  <c r="Q55" i="1"/>
  <c r="AF57" i="1"/>
  <c r="L18" i="19"/>
  <c r="L41" i="19"/>
  <c r="AE57" i="1"/>
  <c r="W57" i="1"/>
  <c r="N57" i="1"/>
  <c r="J57" i="1"/>
  <c r="F57" i="1"/>
  <c r="L57" i="1"/>
  <c r="AK57" i="1"/>
  <c r="G57" i="1"/>
  <c r="O57" i="1"/>
  <c r="Y57" i="1"/>
  <c r="H57" i="1"/>
  <c r="Q57" i="1"/>
  <c r="AF55" i="1"/>
  <c r="X55" i="1"/>
  <c r="K55" i="1"/>
  <c r="M55" i="1"/>
  <c r="AE55" i="1"/>
  <c r="B55" i="1"/>
  <c r="U55" i="1"/>
  <c r="L55" i="1"/>
  <c r="AJ55" i="1"/>
  <c r="AI55" i="1"/>
  <c r="H55" i="1"/>
  <c r="AB55" i="1"/>
  <c r="O55" i="1"/>
  <c r="I55" i="1"/>
  <c r="V55" i="1"/>
  <c r="M38" i="19"/>
  <c r="N38" i="19"/>
  <c r="L36" i="19"/>
  <c r="P55" i="1"/>
  <c r="AD57" i="1"/>
  <c r="Z57" i="1"/>
  <c r="V57" i="1"/>
  <c r="R57" i="1"/>
  <c r="F55" i="1"/>
  <c r="L28" i="19"/>
  <c r="P57" i="1"/>
  <c r="L40" i="19"/>
  <c r="AJ57" i="1"/>
  <c r="D57" i="1"/>
  <c r="AC57" i="1"/>
  <c r="AL55" i="1"/>
  <c r="AC55" i="1"/>
  <c r="R55" i="1"/>
  <c r="AD55" i="1"/>
  <c r="Z55" i="1"/>
  <c r="H10" i="19" l="1"/>
  <c r="N10" i="19" s="1"/>
  <c r="F15" i="19"/>
  <c r="K15" i="19" s="1"/>
  <c r="E22" i="15" s="1"/>
  <c r="B13" i="6" s="1"/>
  <c r="C27" i="6"/>
  <c r="C109" i="6" s="1"/>
  <c r="D109" i="6" s="1"/>
  <c r="N18" i="19"/>
  <c r="B31" i="17"/>
  <c r="Z31" i="21" s="1"/>
  <c r="O34" i="21" s="1"/>
  <c r="E26" i="6"/>
  <c r="C30" i="6"/>
  <c r="C112" i="6" s="1"/>
  <c r="D112" i="6" s="1"/>
  <c r="F18" i="19"/>
  <c r="K18" i="19" s="1"/>
  <c r="E25" i="15" s="1"/>
  <c r="B16" i="6" s="1"/>
  <c r="C107" i="6"/>
  <c r="D107" i="6" s="1"/>
  <c r="K10" i="19"/>
  <c r="E17" i="15" s="1"/>
  <c r="B8" i="6" s="1"/>
  <c r="C8" i="6" s="1"/>
  <c r="C90" i="6" s="1"/>
  <c r="D90" i="6" s="1"/>
  <c r="C38" i="6"/>
  <c r="C120" i="6" s="1"/>
  <c r="D120" i="6" s="1"/>
  <c r="E35" i="6"/>
  <c r="D35" i="6"/>
  <c r="C35" i="6"/>
  <c r="C117" i="6" s="1"/>
  <c r="D117" i="6" s="1"/>
  <c r="E33" i="6"/>
  <c r="E39" i="6"/>
  <c r="E27" i="6"/>
  <c r="D39" i="6"/>
  <c r="D33" i="6"/>
  <c r="F24" i="19"/>
  <c r="M24" i="19" s="1"/>
  <c r="E24" i="6"/>
  <c r="D30" i="6"/>
  <c r="F13" i="19"/>
  <c r="H13" i="19"/>
  <c r="N13" i="19" s="1"/>
  <c r="H42" i="19"/>
  <c r="N42" i="19" s="1"/>
  <c r="F42" i="19"/>
  <c r="M42" i="19" s="1"/>
  <c r="H17" i="19"/>
  <c r="N17" i="19" s="1"/>
  <c r="D25" i="6"/>
  <c r="E29" i="6"/>
  <c r="C26" i="6"/>
  <c r="C108" i="6" s="1"/>
  <c r="D108" i="6" s="1"/>
  <c r="E25" i="6"/>
  <c r="C29" i="6"/>
  <c r="C111" i="6" s="1"/>
  <c r="D111" i="6" s="1"/>
  <c r="H21" i="19"/>
  <c r="N21" i="19" s="1"/>
  <c r="M15" i="19"/>
  <c r="C24" i="6"/>
  <c r="C106" i="6" s="1"/>
  <c r="D106" i="6" s="1"/>
  <c r="H20" i="19"/>
  <c r="N20" i="19" s="1"/>
  <c r="F20" i="19"/>
  <c r="M20" i="19" s="1"/>
  <c r="F9" i="19"/>
  <c r="M9" i="19" s="1"/>
  <c r="H9" i="19"/>
  <c r="N9" i="19" s="1"/>
  <c r="F23" i="19"/>
  <c r="M23" i="19" s="1"/>
  <c r="H23" i="19"/>
  <c r="N23" i="19" s="1"/>
  <c r="D36" i="6"/>
  <c r="E36" i="6"/>
  <c r="E37" i="6"/>
  <c r="D37" i="6"/>
  <c r="C37" i="6"/>
  <c r="C119" i="6" s="1"/>
  <c r="D119" i="6" s="1"/>
  <c r="F22" i="19"/>
  <c r="H22" i="19"/>
  <c r="N22" i="19" s="1"/>
  <c r="H25" i="19"/>
  <c r="N25" i="19" s="1"/>
  <c r="F25" i="19"/>
  <c r="M25" i="19" s="1"/>
  <c r="F14" i="19"/>
  <c r="H14" i="19"/>
  <c r="N14" i="19" s="1"/>
  <c r="H8" i="19"/>
  <c r="N8" i="19" s="1"/>
  <c r="F8" i="19"/>
  <c r="F19" i="19"/>
  <c r="H19" i="19"/>
  <c r="N19" i="19" s="1"/>
  <c r="F12" i="19"/>
  <c r="M12" i="19" s="1"/>
  <c r="H12" i="19"/>
  <c r="N12" i="19" s="1"/>
  <c r="H16" i="19"/>
  <c r="N16" i="19" s="1"/>
  <c r="F16" i="19"/>
  <c r="H11" i="19"/>
  <c r="N11" i="19" s="1"/>
  <c r="F11" i="19"/>
  <c r="M11" i="19" s="1"/>
  <c r="D43" i="19"/>
  <c r="F7" i="19"/>
  <c r="M7" i="19" s="1"/>
  <c r="H7" i="19"/>
  <c r="N7" i="19" s="1"/>
  <c r="H34" i="19"/>
  <c r="N34" i="19" s="1"/>
  <c r="F34" i="19"/>
  <c r="M34" i="19" s="1"/>
  <c r="F6" i="19"/>
  <c r="H6" i="19"/>
  <c r="N6" i="19" s="1"/>
  <c r="N40" i="19"/>
  <c r="M40" i="19"/>
  <c r="M28" i="19"/>
  <c r="N28" i="19"/>
  <c r="M36" i="19"/>
  <c r="N36" i="19"/>
  <c r="N41" i="19"/>
  <c r="M41" i="19"/>
  <c r="D34" i="6"/>
  <c r="E34" i="6"/>
  <c r="C34" i="6"/>
  <c r="C116" i="6" s="1"/>
  <c r="D116" i="6" s="1"/>
  <c r="M18" i="19" l="1"/>
  <c r="K24" i="19"/>
  <c r="E31" i="15" s="1"/>
  <c r="B22" i="6" s="1"/>
  <c r="E22" i="6" s="1"/>
  <c r="E8" i="6"/>
  <c r="D8" i="6"/>
  <c r="M13" i="19"/>
  <c r="K13" i="19"/>
  <c r="E20" i="15" s="1"/>
  <c r="B11" i="6" s="1"/>
  <c r="K25" i="19"/>
  <c r="E32" i="15" s="1"/>
  <c r="B23" i="6" s="1"/>
  <c r="C23" i="6" s="1"/>
  <c r="C105" i="6" s="1"/>
  <c r="D105" i="6" s="1"/>
  <c r="K7" i="19"/>
  <c r="E14" i="15" s="1"/>
  <c r="B5" i="6" s="1"/>
  <c r="E5" i="6" s="1"/>
  <c r="K23" i="19"/>
  <c r="E30" i="15" s="1"/>
  <c r="B21" i="6" s="1"/>
  <c r="E21" i="6" s="1"/>
  <c r="K34" i="19"/>
  <c r="E41" i="15" s="1"/>
  <c r="B32" i="6" s="1"/>
  <c r="K17" i="19"/>
  <c r="E24" i="15" s="1"/>
  <c r="B15" i="6" s="1"/>
  <c r="K21" i="19"/>
  <c r="E28" i="15" s="1"/>
  <c r="B19" i="6" s="1"/>
  <c r="K42" i="19"/>
  <c r="E49" i="15" s="1"/>
  <c r="B40" i="6" s="1"/>
  <c r="M14" i="19"/>
  <c r="K14" i="19"/>
  <c r="E21" i="15" s="1"/>
  <c r="B12" i="6" s="1"/>
  <c r="M22" i="19"/>
  <c r="K22" i="19"/>
  <c r="E29" i="15" s="1"/>
  <c r="B20" i="6" s="1"/>
  <c r="M8" i="19"/>
  <c r="K8" i="19"/>
  <c r="E15" i="15" s="1"/>
  <c r="B6" i="6" s="1"/>
  <c r="N43" i="19"/>
  <c r="E40" i="15" s="1"/>
  <c r="B31" i="6" s="1"/>
  <c r="D31" i="6" s="1"/>
  <c r="K9" i="19"/>
  <c r="E16" i="15" s="1"/>
  <c r="B7" i="6" s="1"/>
  <c r="K20" i="19"/>
  <c r="E27" i="15" s="1"/>
  <c r="B18" i="6" s="1"/>
  <c r="K11" i="19"/>
  <c r="E18" i="15" s="1"/>
  <c r="B9" i="6" s="1"/>
  <c r="M6" i="19"/>
  <c r="K6" i="19"/>
  <c r="M16" i="19"/>
  <c r="K16" i="19"/>
  <c r="E23" i="15" s="1"/>
  <c r="B14" i="6" s="1"/>
  <c r="D13" i="6"/>
  <c r="C13" i="6"/>
  <c r="C95" i="6" s="1"/>
  <c r="D95" i="6" s="1"/>
  <c r="E13" i="6"/>
  <c r="K12" i="19"/>
  <c r="E19" i="15" s="1"/>
  <c r="B10" i="6" s="1"/>
  <c r="H43" i="19"/>
  <c r="K33" i="19" s="1"/>
  <c r="K19" i="19"/>
  <c r="E26" i="15" s="1"/>
  <c r="B17" i="6" s="1"/>
  <c r="M19" i="19"/>
  <c r="F43" i="19"/>
  <c r="K30" i="19" s="1"/>
  <c r="D16" i="6"/>
  <c r="C16" i="6"/>
  <c r="C98" i="6" s="1"/>
  <c r="D98" i="6" s="1"/>
  <c r="E16" i="6"/>
  <c r="E13" i="15" l="1"/>
  <c r="B4" i="6" s="1"/>
  <c r="D23" i="6"/>
  <c r="D22" i="6"/>
  <c r="C22" i="6"/>
  <c r="C104" i="6" s="1"/>
  <c r="D104" i="6" s="1"/>
  <c r="C5" i="6"/>
  <c r="C87" i="6" s="1"/>
  <c r="D87" i="6" s="1"/>
  <c r="E23" i="6"/>
  <c r="D21" i="6"/>
  <c r="D11" i="6"/>
  <c r="C11" i="6"/>
  <c r="C93" i="6" s="1"/>
  <c r="D93" i="6" s="1"/>
  <c r="E11" i="6"/>
  <c r="M43" i="19"/>
  <c r="E37" i="15" s="1"/>
  <c r="E50" i="15" s="1"/>
  <c r="D40" i="6"/>
  <c r="C40" i="6"/>
  <c r="C122" i="6" s="1"/>
  <c r="D122" i="6" s="1"/>
  <c r="E40" i="6"/>
  <c r="D32" i="6"/>
  <c r="E32" i="6"/>
  <c r="C21" i="6"/>
  <c r="C103" i="6" s="1"/>
  <c r="D103" i="6" s="1"/>
  <c r="E19" i="6"/>
  <c r="C19" i="6"/>
  <c r="C101" i="6" s="1"/>
  <c r="D101" i="6" s="1"/>
  <c r="D19" i="6"/>
  <c r="E31" i="6"/>
  <c r="C32" i="6"/>
  <c r="C114" i="6" s="1"/>
  <c r="D114" i="6" s="1"/>
  <c r="D5" i="6"/>
  <c r="C15" i="6"/>
  <c r="C97" i="6" s="1"/>
  <c r="D97" i="6" s="1"/>
  <c r="E15" i="6"/>
  <c r="D15" i="6"/>
  <c r="E14" i="6"/>
  <c r="C14" i="6"/>
  <c r="C96" i="6" s="1"/>
  <c r="D96" i="6" s="1"/>
  <c r="D14" i="6"/>
  <c r="E9" i="6"/>
  <c r="D9" i="6"/>
  <c r="C9" i="6"/>
  <c r="C91" i="6" s="1"/>
  <c r="D91" i="6" s="1"/>
  <c r="D20" i="6"/>
  <c r="E20" i="6"/>
  <c r="C20" i="6"/>
  <c r="C102" i="6" s="1"/>
  <c r="D102" i="6" s="1"/>
  <c r="C31" i="6"/>
  <c r="C113" i="6" s="1"/>
  <c r="D113" i="6" s="1"/>
  <c r="C18" i="6"/>
  <c r="C100" i="6" s="1"/>
  <c r="D100" i="6" s="1"/>
  <c r="E18" i="6"/>
  <c r="D18" i="6"/>
  <c r="D7" i="6"/>
  <c r="C7" i="6"/>
  <c r="C89" i="6" s="1"/>
  <c r="D89" i="6" s="1"/>
  <c r="E7" i="6"/>
  <c r="C6" i="6"/>
  <c r="C88" i="6" s="1"/>
  <c r="D88" i="6" s="1"/>
  <c r="D6" i="6"/>
  <c r="E6" i="6"/>
  <c r="E12" i="6"/>
  <c r="D12" i="6"/>
  <c r="C12" i="6"/>
  <c r="C94" i="6" s="1"/>
  <c r="D94" i="6" s="1"/>
  <c r="E10" i="6"/>
  <c r="D10" i="6"/>
  <c r="C10" i="6"/>
  <c r="C92" i="6" s="1"/>
  <c r="D92" i="6" s="1"/>
  <c r="K43" i="19"/>
  <c r="C17" i="6"/>
  <c r="C99" i="6" s="1"/>
  <c r="D99" i="6" s="1"/>
  <c r="E17" i="6"/>
  <c r="D17" i="6"/>
  <c r="E4" i="6" l="1"/>
  <c r="C4" i="6"/>
  <c r="C86" i="6" s="1"/>
  <c r="D86" i="6" s="1"/>
  <c r="D4" i="6"/>
  <c r="B28" i="6"/>
  <c r="C28" i="6" s="1"/>
  <c r="C110" i="6" s="1"/>
  <c r="D110" i="6" s="1"/>
  <c r="E28" i="6" l="1"/>
  <c r="E41" i="6" s="1"/>
  <c r="F15" i="16" s="1"/>
  <c r="F6" i="16" s="1"/>
  <c r="C123" i="6"/>
  <c r="C8" i="17" s="1"/>
  <c r="AA8" i="21" s="1"/>
  <c r="D28" i="6"/>
  <c r="D41" i="6" s="1"/>
  <c r="E15" i="16" s="1"/>
  <c r="E6" i="16" s="1"/>
  <c r="D123" i="6"/>
  <c r="C16" i="17" s="1"/>
  <c r="B16" i="17" s="1"/>
  <c r="Z16" i="21" s="1"/>
  <c r="F16" i="21" s="1"/>
  <c r="B41" i="6"/>
  <c r="C15" i="16" s="1"/>
  <c r="C6" i="16" s="1"/>
  <c r="C41" i="6"/>
  <c r="B8" i="17" l="1"/>
  <c r="Z8" i="21" s="1"/>
  <c r="H12" i="21" s="1"/>
  <c r="AA16" i="21"/>
  <c r="C10" i="17"/>
  <c r="AA10" i="21" s="1"/>
  <c r="C7" i="17"/>
  <c r="D15" i="16"/>
  <c r="D6" i="16" s="1"/>
  <c r="C9" i="17"/>
  <c r="B10" i="17" l="1"/>
  <c r="Z10" i="21" s="1"/>
  <c r="S11" i="21" s="1"/>
  <c r="AA7" i="21"/>
  <c r="B7" i="17"/>
  <c r="Z7" i="21" s="1"/>
  <c r="L7" i="21" s="1"/>
  <c r="B9" i="17"/>
  <c r="Z9" i="21" s="1"/>
  <c r="R12" i="21" s="1"/>
  <c r="AA9" i="21"/>
  <c r="F45" i="6" a="1"/>
  <c r="F72" i="6" s="1"/>
  <c r="F31" i="6" s="1"/>
  <c r="I31" i="6" s="1"/>
  <c r="F47" i="6" l="1"/>
  <c r="F6" i="6" s="1"/>
  <c r="G31" i="6"/>
  <c r="F61" i="6"/>
  <c r="F20" i="6" s="1"/>
  <c r="F58" i="6"/>
  <c r="F17" i="6" s="1"/>
  <c r="G17" i="6" s="1"/>
  <c r="F79" i="6"/>
  <c r="F38" i="6" s="1"/>
  <c r="F55" i="6"/>
  <c r="F14" i="6" s="1"/>
  <c r="F80" i="6"/>
  <c r="F39" i="6" s="1"/>
  <c r="H31" i="6"/>
  <c r="F53" i="6"/>
  <c r="F12" i="6" s="1"/>
  <c r="F50" i="6"/>
  <c r="F9" i="6" s="1"/>
  <c r="H9" i="6" s="1"/>
  <c r="F81" i="6"/>
  <c r="F40" i="6" s="1"/>
  <c r="G40" i="6" s="1"/>
  <c r="F64" i="6"/>
  <c r="F23" i="6" s="1"/>
  <c r="H23" i="6" s="1"/>
  <c r="F69" i="6"/>
  <c r="F28" i="6" s="1"/>
  <c r="F66" i="6"/>
  <c r="F25" i="6" s="1"/>
  <c r="F56" i="6"/>
  <c r="F15" i="6" s="1"/>
  <c r="I15" i="6" s="1"/>
  <c r="F63" i="6"/>
  <c r="F22" i="6" s="1"/>
  <c r="G22" i="6" s="1"/>
  <c r="F77" i="6"/>
  <c r="F36" i="6" s="1"/>
  <c r="F74" i="6"/>
  <c r="F33" i="6" s="1"/>
  <c r="F68" i="6"/>
  <c r="F27" i="6" s="1"/>
  <c r="F75" i="6"/>
  <c r="F34" i="6" s="1"/>
  <c r="G12" i="6"/>
  <c r="H12" i="6"/>
  <c r="I12" i="6"/>
  <c r="I40" i="6"/>
  <c r="H6" i="6"/>
  <c r="I6" i="6"/>
  <c r="G6" i="6"/>
  <c r="H22" i="6"/>
  <c r="H15" i="6"/>
  <c r="G15" i="6"/>
  <c r="I28" i="6"/>
  <c r="H28" i="6"/>
  <c r="G28" i="6"/>
  <c r="I17" i="6"/>
  <c r="F49" i="6"/>
  <c r="F8" i="6" s="1"/>
  <c r="F65" i="6"/>
  <c r="F24" i="6" s="1"/>
  <c r="F46" i="6"/>
  <c r="F5" i="6" s="1"/>
  <c r="F62" i="6"/>
  <c r="F21" i="6" s="1"/>
  <c r="F78" i="6"/>
  <c r="F37" i="6" s="1"/>
  <c r="F48" i="6"/>
  <c r="F7" i="6" s="1"/>
  <c r="F76" i="6"/>
  <c r="F35" i="6" s="1"/>
  <c r="F59" i="6"/>
  <c r="F18" i="6" s="1"/>
  <c r="F52" i="6"/>
  <c r="F11" i="6" s="1"/>
  <c r="F45" i="6"/>
  <c r="F57" i="6"/>
  <c r="F16" i="6" s="1"/>
  <c r="F73" i="6"/>
  <c r="F32" i="6" s="1"/>
  <c r="F54" i="6"/>
  <c r="F13" i="6" s="1"/>
  <c r="F70" i="6"/>
  <c r="F29" i="6" s="1"/>
  <c r="F67" i="6"/>
  <c r="F26" i="6" s="1"/>
  <c r="F60" i="6"/>
  <c r="F19" i="6" s="1"/>
  <c r="F51" i="6"/>
  <c r="F10" i="6" s="1"/>
  <c r="F71" i="6"/>
  <c r="F30" i="6" s="1"/>
  <c r="I9" i="6" l="1"/>
  <c r="G9" i="6"/>
  <c r="I23" i="6"/>
  <c r="H40" i="6"/>
  <c r="G23" i="6"/>
  <c r="G27" i="6"/>
  <c r="I27" i="6"/>
  <c r="H27" i="6"/>
  <c r="I39" i="6"/>
  <c r="H39" i="6"/>
  <c r="G39" i="6"/>
  <c r="I20" i="6"/>
  <c r="H20" i="6"/>
  <c r="G20" i="6"/>
  <c r="G34" i="6"/>
  <c r="I34" i="6"/>
  <c r="H34" i="6"/>
  <c r="I22" i="6"/>
  <c r="G33" i="6"/>
  <c r="H33" i="6"/>
  <c r="I33" i="6"/>
  <c r="H25" i="6"/>
  <c r="G25" i="6"/>
  <c r="I25" i="6"/>
  <c r="H14" i="6"/>
  <c r="G14" i="6"/>
  <c r="I14" i="6"/>
  <c r="H17" i="6"/>
  <c r="H36" i="6"/>
  <c r="G36" i="6"/>
  <c r="I36" i="6"/>
  <c r="H38" i="6"/>
  <c r="I38" i="6"/>
  <c r="G38" i="6"/>
  <c r="I26" i="6"/>
  <c r="G26" i="6"/>
  <c r="H26" i="6"/>
  <c r="I5" i="6"/>
  <c r="G5" i="6"/>
  <c r="H5" i="6"/>
  <c r="I29" i="6"/>
  <c r="G29" i="6"/>
  <c r="H29" i="6"/>
  <c r="I24" i="6"/>
  <c r="G24" i="6"/>
  <c r="H24" i="6"/>
  <c r="H35" i="6"/>
  <c r="I35" i="6"/>
  <c r="G35" i="6"/>
  <c r="I30" i="6"/>
  <c r="G30" i="6"/>
  <c r="H30" i="6"/>
  <c r="F82" i="6"/>
  <c r="F41" i="6" s="1"/>
  <c r="F4" i="6"/>
  <c r="G13" i="6"/>
  <c r="I13" i="6"/>
  <c r="H13" i="6"/>
  <c r="I37" i="6"/>
  <c r="H37" i="6"/>
  <c r="G37" i="6"/>
  <c r="I8" i="6"/>
  <c r="H8" i="6"/>
  <c r="G8" i="6"/>
  <c r="I16" i="6"/>
  <c r="H16" i="6"/>
  <c r="G16" i="6"/>
  <c r="G7" i="6"/>
  <c r="H7" i="6"/>
  <c r="I7" i="6"/>
  <c r="I10" i="6"/>
  <c r="G10" i="6"/>
  <c r="H10" i="6"/>
  <c r="H11" i="6"/>
  <c r="I11" i="6"/>
  <c r="G11" i="6"/>
  <c r="I19" i="6"/>
  <c r="G19" i="6"/>
  <c r="H19" i="6"/>
  <c r="G32" i="6"/>
  <c r="H32" i="6"/>
  <c r="I32" i="6"/>
  <c r="G18" i="6"/>
  <c r="H18" i="6"/>
  <c r="I18" i="6"/>
  <c r="G21" i="6"/>
  <c r="I21" i="6"/>
  <c r="H21" i="6"/>
  <c r="C17" i="17" l="1"/>
  <c r="C16" i="16"/>
  <c r="G4" i="6"/>
  <c r="G41" i="6" s="1"/>
  <c r="H4" i="6"/>
  <c r="H41" i="6" s="1"/>
  <c r="I4" i="6"/>
  <c r="I41" i="6" s="1"/>
  <c r="F16" i="16" s="1"/>
  <c r="J70" i="6" l="1"/>
  <c r="L70" i="6" s="1"/>
  <c r="J74" i="6"/>
  <c r="L74" i="6" s="1"/>
  <c r="J46" i="6"/>
  <c r="L46" i="6" s="1"/>
  <c r="J57" i="6"/>
  <c r="L57" i="6" s="1"/>
  <c r="J58" i="6"/>
  <c r="L58" i="6" s="1"/>
  <c r="J69" i="6"/>
  <c r="L69" i="6" s="1"/>
  <c r="J51" i="6"/>
  <c r="L51" i="6" s="1"/>
  <c r="J81" i="6"/>
  <c r="L81" i="6" s="1"/>
  <c r="J52" i="6"/>
  <c r="L52" i="6" s="1"/>
  <c r="J62" i="6"/>
  <c r="L62" i="6" s="1"/>
  <c r="J73" i="6"/>
  <c r="L73" i="6" s="1"/>
  <c r="C19" i="17"/>
  <c r="J45" i="6"/>
  <c r="J55" i="6"/>
  <c r="L55" i="6" s="1"/>
  <c r="J71" i="6"/>
  <c r="L71" i="6" s="1"/>
  <c r="J47" i="6"/>
  <c r="L47" i="6" s="1"/>
  <c r="J68" i="6"/>
  <c r="L68" i="6" s="1"/>
  <c r="J65" i="6"/>
  <c r="L65" i="6" s="1"/>
  <c r="J66" i="6"/>
  <c r="L66" i="6" s="1"/>
  <c r="J77" i="6"/>
  <c r="L77" i="6" s="1"/>
  <c r="J63" i="6"/>
  <c r="L63" i="6" s="1"/>
  <c r="J61" i="6"/>
  <c r="L61" i="6" s="1"/>
  <c r="J76" i="6"/>
  <c r="L76" i="6" s="1"/>
  <c r="J72" i="6"/>
  <c r="L72" i="6" s="1"/>
  <c r="J50" i="6"/>
  <c r="L50" i="6" s="1"/>
  <c r="J75" i="6"/>
  <c r="L75" i="6" s="1"/>
  <c r="J54" i="6"/>
  <c r="L54" i="6" s="1"/>
  <c r="J79" i="6"/>
  <c r="L79" i="6" s="1"/>
  <c r="J80" i="6"/>
  <c r="L80" i="6" s="1"/>
  <c r="J49" i="6"/>
  <c r="L49" i="6" s="1"/>
  <c r="J78" i="6"/>
  <c r="L78" i="6" s="1"/>
  <c r="J59" i="6"/>
  <c r="L59" i="6" s="1"/>
  <c r="J64" i="6"/>
  <c r="L64" i="6" s="1"/>
  <c r="J67" i="6"/>
  <c r="L67" i="6" s="1"/>
  <c r="E16" i="16"/>
  <c r="J53" i="6"/>
  <c r="L53" i="6" s="1"/>
  <c r="J60" i="6"/>
  <c r="L60" i="6" s="1"/>
  <c r="J48" i="6"/>
  <c r="L48" i="6" s="1"/>
  <c r="J56" i="6"/>
  <c r="L56" i="6" s="1"/>
  <c r="D16" i="16"/>
  <c r="C18" i="17"/>
  <c r="C14" i="16"/>
  <c r="C7" i="16"/>
  <c r="C5" i="16" s="1"/>
  <c r="F7" i="16"/>
  <c r="F5" i="16" s="1"/>
  <c r="F14" i="16"/>
  <c r="AA17" i="21"/>
  <c r="B17" i="17"/>
  <c r="Z17" i="21" s="1"/>
  <c r="E7" i="16" l="1"/>
  <c r="E5" i="16" s="1"/>
  <c r="E14" i="16"/>
  <c r="D7" i="16"/>
  <c r="D5" i="16" s="1"/>
  <c r="D14" i="16"/>
  <c r="C30" i="17"/>
  <c r="AA19" i="21"/>
  <c r="B19" i="17"/>
  <c r="Z19" i="21" s="1"/>
  <c r="G24" i="21" s="1"/>
  <c r="F20" i="21"/>
  <c r="B18" i="17"/>
  <c r="Z18" i="21" s="1"/>
  <c r="F25" i="21" s="1"/>
  <c r="C29" i="17"/>
  <c r="AA18" i="21"/>
  <c r="L45" i="6"/>
  <c r="J82" i="6"/>
  <c r="C32" i="17" s="1"/>
  <c r="B29" i="17" l="1"/>
  <c r="Z29" i="21" s="1"/>
  <c r="F30" i="21" s="1"/>
  <c r="AA29" i="21"/>
  <c r="AA32" i="21"/>
  <c r="B32" i="17"/>
  <c r="Z32" i="21" s="1"/>
  <c r="F34" i="21" s="1"/>
  <c r="AA30" i="21"/>
  <c r="B30" i="17"/>
  <c r="Z30" i="21" s="1"/>
  <c r="O29" i="21" s="1"/>
  <c r="L82" i="6"/>
  <c r="J4" i="6" a="1"/>
  <c r="J10" i="6" l="1"/>
  <c r="J20" i="6"/>
  <c r="J29" i="6"/>
  <c r="J15" i="6"/>
  <c r="J18" i="6"/>
  <c r="J16" i="6"/>
  <c r="J38" i="6"/>
  <c r="J14" i="6"/>
  <c r="J32" i="6"/>
  <c r="J13" i="6"/>
  <c r="J36" i="6"/>
  <c r="J37" i="6"/>
  <c r="J22" i="6"/>
  <c r="J26" i="6"/>
  <c r="J12" i="6"/>
  <c r="J7" i="6"/>
  <c r="J17" i="6"/>
  <c r="J34" i="6"/>
  <c r="J4" i="6"/>
  <c r="J27" i="6"/>
  <c r="J24" i="6"/>
  <c r="J31" i="6"/>
  <c r="J33" i="6"/>
  <c r="J11" i="6"/>
  <c r="J25" i="6"/>
  <c r="J21" i="6"/>
  <c r="J19" i="6"/>
  <c r="J23" i="6"/>
  <c r="J5" i="6"/>
  <c r="J28" i="6"/>
  <c r="J39" i="6"/>
  <c r="J8" i="6"/>
  <c r="J30" i="6"/>
  <c r="J9" i="6"/>
  <c r="J35" i="6"/>
  <c r="J40" i="6"/>
  <c r="J6" i="6"/>
  <c r="M40" i="6" l="1"/>
  <c r="K40" i="6"/>
  <c r="L40" i="6"/>
  <c r="L23" i="6"/>
  <c r="K23" i="6"/>
  <c r="M23" i="6"/>
  <c r="M27" i="6"/>
  <c r="K27" i="6"/>
  <c r="L27" i="6"/>
  <c r="L7" i="6"/>
  <c r="K7" i="6"/>
  <c r="M7" i="6"/>
  <c r="M14" i="6"/>
  <c r="L14" i="6"/>
  <c r="K14" i="6"/>
  <c r="M15" i="6"/>
  <c r="L15" i="6"/>
  <c r="K15" i="6"/>
  <c r="L35" i="6"/>
  <c r="M35" i="6"/>
  <c r="K35" i="6"/>
  <c r="M33" i="6"/>
  <c r="K33" i="6"/>
  <c r="L33" i="6"/>
  <c r="K36" i="6"/>
  <c r="M36" i="6"/>
  <c r="L36" i="6"/>
  <c r="K34" i="6"/>
  <c r="L34" i="6"/>
  <c r="M34" i="6"/>
  <c r="L20" i="6"/>
  <c r="K20" i="6"/>
  <c r="M20" i="6"/>
  <c r="M8" i="6"/>
  <c r="L8" i="6"/>
  <c r="K8" i="6"/>
  <c r="L11" i="6"/>
  <c r="M11" i="6"/>
  <c r="K11" i="6"/>
  <c r="L37" i="6"/>
  <c r="K37" i="6"/>
  <c r="M37" i="6"/>
  <c r="M39" i="6"/>
  <c r="K39" i="6"/>
  <c r="L39" i="6"/>
  <c r="M19" i="6"/>
  <c r="L19" i="6"/>
  <c r="K19" i="6"/>
  <c r="J41" i="6"/>
  <c r="K4" i="6"/>
  <c r="M4" i="6"/>
  <c r="L4" i="6"/>
  <c r="M12" i="6"/>
  <c r="K12" i="6"/>
  <c r="L12" i="6"/>
  <c r="K38" i="6"/>
  <c r="M38" i="6"/>
  <c r="L38" i="6"/>
  <c r="M29" i="6"/>
  <c r="K29" i="6"/>
  <c r="L29" i="6"/>
  <c r="K9" i="6"/>
  <c r="L9" i="6"/>
  <c r="M9" i="6"/>
  <c r="L28" i="6"/>
  <c r="K28" i="6"/>
  <c r="M28" i="6"/>
  <c r="K21" i="6"/>
  <c r="L21" i="6"/>
  <c r="M21" i="6"/>
  <c r="M31" i="6"/>
  <c r="K31" i="6"/>
  <c r="L31" i="6"/>
  <c r="L26" i="6"/>
  <c r="M26" i="6"/>
  <c r="K26" i="6"/>
  <c r="M13" i="6"/>
  <c r="K13" i="6"/>
  <c r="L13" i="6"/>
  <c r="K16" i="6"/>
  <c r="M16" i="6"/>
  <c r="L16" i="6"/>
  <c r="M6" i="6"/>
  <c r="L6" i="6"/>
  <c r="K6" i="6"/>
  <c r="M30" i="6"/>
  <c r="K30" i="6"/>
  <c r="L30" i="6"/>
  <c r="M5" i="6"/>
  <c r="K5" i="6"/>
  <c r="L5" i="6"/>
  <c r="M25" i="6"/>
  <c r="L25" i="6"/>
  <c r="K25" i="6"/>
  <c r="K24" i="6"/>
  <c r="L24" i="6"/>
  <c r="M24" i="6"/>
  <c r="M17" i="6"/>
  <c r="L17" i="6"/>
  <c r="K17" i="6"/>
  <c r="M22" i="6"/>
  <c r="K22" i="6"/>
  <c r="L22" i="6"/>
  <c r="L32" i="6"/>
  <c r="M32" i="6"/>
  <c r="K32" i="6"/>
  <c r="L18" i="6"/>
  <c r="K18" i="6"/>
  <c r="M18" i="6"/>
  <c r="M10" i="6"/>
  <c r="L10" i="6"/>
  <c r="K10" i="6"/>
  <c r="L41" i="6" l="1"/>
  <c r="M41" i="6"/>
  <c r="F17" i="16" s="1"/>
  <c r="K41" i="6"/>
  <c r="C33" i="17"/>
  <c r="C17" i="16"/>
  <c r="D17" i="16" l="1"/>
  <c r="C34" i="17"/>
  <c r="F8" i="16"/>
  <c r="F9" i="16" s="1"/>
  <c r="AA33" i="21"/>
  <c r="B33" i="17"/>
  <c r="Z33" i="21" s="1"/>
  <c r="C8" i="16"/>
  <c r="C9" i="16" s="1"/>
  <c r="N71" i="6"/>
  <c r="P71" i="6" s="1"/>
  <c r="N65" i="6"/>
  <c r="P65" i="6" s="1"/>
  <c r="N75" i="6"/>
  <c r="P75" i="6" s="1"/>
  <c r="N55" i="6"/>
  <c r="P55" i="6" s="1"/>
  <c r="N70" i="6"/>
  <c r="P70" i="6" s="1"/>
  <c r="N57" i="6"/>
  <c r="P57" i="6" s="1"/>
  <c r="N56" i="6"/>
  <c r="P56" i="6" s="1"/>
  <c r="N58" i="6"/>
  <c r="P58" i="6" s="1"/>
  <c r="N77" i="6"/>
  <c r="P77" i="6" s="1"/>
  <c r="N59" i="6"/>
  <c r="P59" i="6" s="1"/>
  <c r="N54" i="6"/>
  <c r="P54" i="6" s="1"/>
  <c r="N79" i="6"/>
  <c r="P79" i="6" s="1"/>
  <c r="N68" i="6"/>
  <c r="P68" i="6" s="1"/>
  <c r="N72" i="6"/>
  <c r="P72" i="6" s="1"/>
  <c r="N61" i="6"/>
  <c r="P61" i="6" s="1"/>
  <c r="N45" i="6"/>
  <c r="N53" i="6"/>
  <c r="P53" i="6" s="1"/>
  <c r="N47" i="6"/>
  <c r="P47" i="6" s="1"/>
  <c r="N78" i="6"/>
  <c r="P78" i="6" s="1"/>
  <c r="N51" i="6"/>
  <c r="P51" i="6" s="1"/>
  <c r="C35" i="17"/>
  <c r="N52" i="6"/>
  <c r="P52" i="6" s="1"/>
  <c r="N62" i="6"/>
  <c r="P62" i="6" s="1"/>
  <c r="N63" i="6"/>
  <c r="P63" i="6" s="1"/>
  <c r="N48" i="6"/>
  <c r="P48" i="6" s="1"/>
  <c r="N81" i="6"/>
  <c r="P81" i="6" s="1"/>
  <c r="N67" i="6"/>
  <c r="P67" i="6" s="1"/>
  <c r="N69" i="6"/>
  <c r="P69" i="6" s="1"/>
  <c r="N46" i="6"/>
  <c r="P46" i="6" s="1"/>
  <c r="N66" i="6"/>
  <c r="P66" i="6" s="1"/>
  <c r="N50" i="6"/>
  <c r="P50" i="6" s="1"/>
  <c r="N49" i="6"/>
  <c r="P49" i="6" s="1"/>
  <c r="N80" i="6"/>
  <c r="P80" i="6" s="1"/>
  <c r="E17" i="16"/>
  <c r="N74" i="6"/>
  <c r="P74" i="6" s="1"/>
  <c r="N60" i="6"/>
  <c r="P60" i="6" s="1"/>
  <c r="N76" i="6"/>
  <c r="P76" i="6" s="1"/>
  <c r="N64" i="6"/>
  <c r="P64" i="6" s="1"/>
  <c r="N73" i="6"/>
  <c r="P73" i="6" s="1"/>
  <c r="N82" i="6" l="1"/>
  <c r="P45" i="6"/>
  <c r="E8" i="16"/>
  <c r="E9" i="16" s="1"/>
  <c r="F38" i="21"/>
  <c r="Z47" i="21"/>
  <c r="AA34" i="21"/>
  <c r="B34" i="17"/>
  <c r="Z34" i="21" s="1"/>
  <c r="F43" i="21" s="1"/>
  <c r="AA35" i="21"/>
  <c r="B35" i="17"/>
  <c r="Z35" i="21" s="1"/>
  <c r="G42" i="21" s="1"/>
  <c r="D8" i="16"/>
  <c r="D9" i="16" s="1"/>
  <c r="J47" i="21" l="1"/>
  <c r="Z48" i="21"/>
  <c r="J48" i="21" s="1"/>
  <c r="N4" i="6" a="1"/>
  <c r="P82" i="6"/>
  <c r="N14" i="6" l="1"/>
  <c r="N15" i="6"/>
  <c r="N26" i="6"/>
  <c r="N28" i="6"/>
  <c r="N18" i="6"/>
  <c r="N39" i="6"/>
  <c r="N30" i="6"/>
  <c r="N12" i="6"/>
  <c r="N24" i="6"/>
  <c r="N32" i="6"/>
  <c r="N31" i="6"/>
  <c r="N35" i="6"/>
  <c r="N17" i="6"/>
  <c r="N8" i="6"/>
  <c r="N19" i="6"/>
  <c r="N27" i="6"/>
  <c r="N10" i="6"/>
  <c r="N20" i="6"/>
  <c r="N13" i="6"/>
  <c r="N11" i="6"/>
  <c r="N36" i="6"/>
  <c r="N25" i="6"/>
  <c r="N6" i="6"/>
  <c r="N5" i="6"/>
  <c r="N29" i="6"/>
  <c r="N7" i="6"/>
  <c r="N33" i="6"/>
  <c r="N9" i="6"/>
  <c r="N21" i="6"/>
  <c r="N4" i="6"/>
  <c r="N23" i="6"/>
  <c r="N22" i="6"/>
  <c r="N34" i="6"/>
  <c r="N38" i="6"/>
  <c r="N16" i="6"/>
  <c r="N37" i="6"/>
  <c r="N40" i="6"/>
  <c r="P28" i="6" l="1"/>
  <c r="Q28" i="6"/>
  <c r="O28" i="6"/>
  <c r="P16" i="6"/>
  <c r="O16" i="6"/>
  <c r="Q16" i="6"/>
  <c r="Q23" i="6"/>
  <c r="P23" i="6"/>
  <c r="O23" i="6"/>
  <c r="P33" i="6"/>
  <c r="O33" i="6"/>
  <c r="Q33" i="6"/>
  <c r="P6" i="6"/>
  <c r="Q6" i="6"/>
  <c r="O6" i="6"/>
  <c r="O13" i="6"/>
  <c r="P13" i="6"/>
  <c r="Q13" i="6"/>
  <c r="O19" i="6"/>
  <c r="Q19" i="6"/>
  <c r="P19" i="6"/>
  <c r="O31" i="6"/>
  <c r="Q31" i="6"/>
  <c r="P31" i="6"/>
  <c r="O30" i="6"/>
  <c r="Q30" i="6"/>
  <c r="P30" i="6"/>
  <c r="O26" i="6"/>
  <c r="Q26" i="6"/>
  <c r="P26" i="6"/>
  <c r="P37" i="6"/>
  <c r="Q37" i="6"/>
  <c r="O37" i="6"/>
  <c r="Q9" i="6"/>
  <c r="O9" i="6"/>
  <c r="P9" i="6"/>
  <c r="P11" i="6"/>
  <c r="Q11" i="6"/>
  <c r="O11" i="6"/>
  <c r="O35" i="6"/>
  <c r="Q35" i="6"/>
  <c r="P35" i="6"/>
  <c r="N41" i="6"/>
  <c r="C18" i="16" s="1"/>
  <c r="O4" i="6"/>
  <c r="P4" i="6"/>
  <c r="Q4" i="6"/>
  <c r="Q7" i="6"/>
  <c r="O7" i="6"/>
  <c r="P7" i="6"/>
  <c r="O25" i="6"/>
  <c r="Q25" i="6"/>
  <c r="P25" i="6"/>
  <c r="Q20" i="6"/>
  <c r="O20" i="6"/>
  <c r="P20" i="6"/>
  <c r="O8" i="6"/>
  <c r="P8" i="6"/>
  <c r="Q8" i="6"/>
  <c r="Q32" i="6"/>
  <c r="O32" i="6"/>
  <c r="P32" i="6"/>
  <c r="Q39" i="6"/>
  <c r="P39" i="6"/>
  <c r="O39" i="6"/>
  <c r="O15" i="6"/>
  <c r="Q15" i="6"/>
  <c r="P15" i="6"/>
  <c r="P22" i="6"/>
  <c r="Q22" i="6"/>
  <c r="O22" i="6"/>
  <c r="P5" i="6"/>
  <c r="O5" i="6"/>
  <c r="Q5" i="6"/>
  <c r="Q27" i="6"/>
  <c r="P27" i="6"/>
  <c r="O27" i="6"/>
  <c r="Q12" i="6"/>
  <c r="P12" i="6"/>
  <c r="O12" i="6"/>
  <c r="Q38" i="6"/>
  <c r="O38" i="6"/>
  <c r="P38" i="6"/>
  <c r="O40" i="6"/>
  <c r="Q40" i="6"/>
  <c r="P40" i="6"/>
  <c r="Q34" i="6"/>
  <c r="P34" i="6"/>
  <c r="O34" i="6"/>
  <c r="Q21" i="6"/>
  <c r="P21" i="6"/>
  <c r="O21" i="6"/>
  <c r="P29" i="6"/>
  <c r="Q29" i="6"/>
  <c r="O29" i="6"/>
  <c r="P36" i="6"/>
  <c r="O36" i="6"/>
  <c r="Q36" i="6"/>
  <c r="O10" i="6"/>
  <c r="P10" i="6"/>
  <c r="Q10" i="6"/>
  <c r="Q17" i="6"/>
  <c r="O17" i="6"/>
  <c r="P17" i="6"/>
  <c r="P24" i="6"/>
  <c r="Q24" i="6"/>
  <c r="O24" i="6"/>
  <c r="P18" i="6"/>
  <c r="Q18" i="6"/>
  <c r="O18" i="6"/>
  <c r="Q14" i="6"/>
  <c r="P14" i="6"/>
  <c r="O14" i="6"/>
  <c r="O41" i="6" l="1"/>
  <c r="D18" i="16" s="1"/>
  <c r="Q41" i="6"/>
  <c r="F18" i="16" s="1"/>
  <c r="P41" i="6"/>
  <c r="R50" i="6" l="1"/>
  <c r="T50" i="6" s="1"/>
  <c r="R51" i="6"/>
  <c r="T51" i="6" s="1"/>
  <c r="R63" i="6"/>
  <c r="T63" i="6" s="1"/>
  <c r="R70" i="6"/>
  <c r="T70" i="6" s="1"/>
  <c r="R76" i="6"/>
  <c r="T76" i="6" s="1"/>
  <c r="R52" i="6"/>
  <c r="T52" i="6" s="1"/>
  <c r="R81" i="6"/>
  <c r="T81" i="6" s="1"/>
  <c r="R65" i="6"/>
  <c r="T65" i="6" s="1"/>
  <c r="R72" i="6"/>
  <c r="T72" i="6" s="1"/>
  <c r="R59" i="6"/>
  <c r="T59" i="6" s="1"/>
  <c r="E18" i="16"/>
  <c r="R61" i="6"/>
  <c r="T61" i="6" s="1"/>
  <c r="R75" i="6"/>
  <c r="T75" i="6" s="1"/>
  <c r="R69" i="6"/>
  <c r="T69" i="6" s="1"/>
  <c r="R77" i="6"/>
  <c r="T77" i="6" s="1"/>
  <c r="R66" i="6"/>
  <c r="T66" i="6" s="1"/>
  <c r="R53" i="6"/>
  <c r="T53" i="6" s="1"/>
  <c r="R49" i="6"/>
  <c r="T49" i="6" s="1"/>
  <c r="R45" i="6"/>
  <c r="R78" i="6"/>
  <c r="T78" i="6" s="1"/>
  <c r="R46" i="6"/>
  <c r="T46" i="6" s="1"/>
  <c r="R58" i="6"/>
  <c r="T58" i="6" s="1"/>
  <c r="R74" i="6"/>
  <c r="T74" i="6" s="1"/>
  <c r="R67" i="6"/>
  <c r="T67" i="6" s="1"/>
  <c r="R80" i="6"/>
  <c r="T80" i="6" s="1"/>
  <c r="R60" i="6"/>
  <c r="T60" i="6" s="1"/>
  <c r="R79" i="6"/>
  <c r="T79" i="6" s="1"/>
  <c r="R55" i="6"/>
  <c r="T55" i="6" s="1"/>
  <c r="R68" i="6"/>
  <c r="T68" i="6" s="1"/>
  <c r="R73" i="6"/>
  <c r="T73" i="6" s="1"/>
  <c r="R57" i="6"/>
  <c r="T57" i="6" s="1"/>
  <c r="R47" i="6"/>
  <c r="T47" i="6" s="1"/>
  <c r="R62" i="6"/>
  <c r="T62" i="6" s="1"/>
  <c r="R56" i="6"/>
  <c r="T56" i="6" s="1"/>
  <c r="R48" i="6"/>
  <c r="T48" i="6" s="1"/>
  <c r="R64" i="6"/>
  <c r="T64" i="6" s="1"/>
  <c r="R54" i="6"/>
  <c r="T54" i="6" s="1"/>
  <c r="R71" i="6"/>
  <c r="T71" i="6" s="1"/>
  <c r="T45" i="6" l="1"/>
  <c r="R82" i="6"/>
  <c r="T82" i="6" l="1"/>
  <c r="R4" i="6" a="1"/>
  <c r="R33" i="6" l="1"/>
  <c r="R22" i="6"/>
  <c r="R7" i="6"/>
  <c r="R39" i="6"/>
  <c r="R17" i="6"/>
  <c r="R11" i="6"/>
  <c r="R16" i="6"/>
  <c r="R32" i="6"/>
  <c r="R26" i="6"/>
  <c r="R20" i="6"/>
  <c r="R29" i="6"/>
  <c r="R36" i="6"/>
  <c r="R21" i="6"/>
  <c r="R19" i="6"/>
  <c r="R27" i="6"/>
  <c r="R40" i="6"/>
  <c r="R6" i="6"/>
  <c r="R35" i="6"/>
  <c r="R8" i="6"/>
  <c r="R23" i="6"/>
  <c r="R14" i="6"/>
  <c r="R18" i="6"/>
  <c r="R5" i="6"/>
  <c r="R37" i="6"/>
  <c r="R34" i="6"/>
  <c r="R4" i="6"/>
  <c r="R15" i="6"/>
  <c r="R38" i="6"/>
  <c r="R12" i="6"/>
  <c r="R31" i="6"/>
  <c r="R24" i="6"/>
  <c r="R25" i="6"/>
  <c r="R9" i="6"/>
  <c r="R10" i="6"/>
  <c r="R13" i="6"/>
  <c r="R30" i="6"/>
  <c r="R28" i="6"/>
  <c r="T25" i="6" l="1"/>
  <c r="U25" i="6"/>
  <c r="S25" i="6"/>
  <c r="S37" i="6"/>
  <c r="U37" i="6"/>
  <c r="T37" i="6"/>
  <c r="S40" i="6"/>
  <c r="U40" i="6"/>
  <c r="T40" i="6"/>
  <c r="S39" i="6"/>
  <c r="U39" i="6"/>
  <c r="T39" i="6"/>
  <c r="T24" i="6"/>
  <c r="S24" i="6"/>
  <c r="U24" i="6"/>
  <c r="U5" i="6"/>
  <c r="T5" i="6"/>
  <c r="S5" i="6"/>
  <c r="S27" i="6"/>
  <c r="U27" i="6"/>
  <c r="T27" i="6"/>
  <c r="U16" i="6"/>
  <c r="S16" i="6"/>
  <c r="T16" i="6"/>
  <c r="S31" i="6"/>
  <c r="U31" i="6"/>
  <c r="T31" i="6"/>
  <c r="T19" i="6"/>
  <c r="U19" i="6"/>
  <c r="S19" i="6"/>
  <c r="S30" i="6"/>
  <c r="U30" i="6"/>
  <c r="T30" i="6"/>
  <c r="U38" i="6"/>
  <c r="T38" i="6"/>
  <c r="S38" i="6"/>
  <c r="S23" i="6"/>
  <c r="U23" i="6"/>
  <c r="T23" i="6"/>
  <c r="U36" i="6"/>
  <c r="T36" i="6"/>
  <c r="S36" i="6"/>
  <c r="U32" i="6"/>
  <c r="T32" i="6"/>
  <c r="S32" i="6"/>
  <c r="U13" i="6"/>
  <c r="S13" i="6"/>
  <c r="T13" i="6"/>
  <c r="S15" i="6"/>
  <c r="T15" i="6"/>
  <c r="U15" i="6"/>
  <c r="S8" i="6"/>
  <c r="U8" i="6"/>
  <c r="T8" i="6"/>
  <c r="U29" i="6"/>
  <c r="S29" i="6"/>
  <c r="T29" i="6"/>
  <c r="T7" i="6"/>
  <c r="U7" i="6"/>
  <c r="S7" i="6"/>
  <c r="S10" i="6"/>
  <c r="T10" i="6"/>
  <c r="U10" i="6"/>
  <c r="R41" i="6"/>
  <c r="C19" i="16" s="1"/>
  <c r="T4" i="6"/>
  <c r="U4" i="6"/>
  <c r="S4" i="6"/>
  <c r="U18" i="6"/>
  <c r="S18" i="6"/>
  <c r="T18" i="6"/>
  <c r="S35" i="6"/>
  <c r="U35" i="6"/>
  <c r="T35" i="6"/>
  <c r="U20" i="6"/>
  <c r="S20" i="6"/>
  <c r="T20" i="6"/>
  <c r="U11" i="6"/>
  <c r="S11" i="6"/>
  <c r="T11" i="6"/>
  <c r="S22" i="6"/>
  <c r="U22" i="6"/>
  <c r="T22" i="6"/>
  <c r="S28" i="6"/>
  <c r="U28" i="6"/>
  <c r="T28" i="6"/>
  <c r="U9" i="6"/>
  <c r="T9" i="6"/>
  <c r="S9" i="6"/>
  <c r="T12" i="6"/>
  <c r="U12" i="6"/>
  <c r="S12" i="6"/>
  <c r="U34" i="6"/>
  <c r="T34" i="6"/>
  <c r="S34" i="6"/>
  <c r="T14" i="6"/>
  <c r="U14" i="6"/>
  <c r="S14" i="6"/>
  <c r="S6" i="6"/>
  <c r="T6" i="6"/>
  <c r="U6" i="6"/>
  <c r="U21" i="6"/>
  <c r="S21" i="6"/>
  <c r="T21" i="6"/>
  <c r="S26" i="6"/>
  <c r="T26" i="6"/>
  <c r="U26" i="6"/>
  <c r="S17" i="6"/>
  <c r="U17" i="6"/>
  <c r="T17" i="6"/>
  <c r="T33" i="6"/>
  <c r="S33" i="6"/>
  <c r="U33" i="6"/>
  <c r="S41" i="6" l="1"/>
  <c r="D19" i="16" s="1"/>
  <c r="U41" i="6"/>
  <c r="F19" i="16" s="1"/>
  <c r="T41" i="6"/>
  <c r="V69" i="6" l="1"/>
  <c r="X69" i="6" s="1"/>
  <c r="V66" i="6"/>
  <c r="X66" i="6" s="1"/>
  <c r="V63" i="6"/>
  <c r="X63" i="6" s="1"/>
  <c r="V57" i="6"/>
  <c r="X57" i="6" s="1"/>
  <c r="V80" i="6"/>
  <c r="X80" i="6" s="1"/>
  <c r="V79" i="6"/>
  <c r="X79" i="6" s="1"/>
  <c r="V53" i="6"/>
  <c r="X53" i="6" s="1"/>
  <c r="E19" i="16"/>
  <c r="V68" i="6"/>
  <c r="X68" i="6" s="1"/>
  <c r="V47" i="6"/>
  <c r="X47" i="6" s="1"/>
  <c r="V51" i="6"/>
  <c r="X51" i="6" s="1"/>
  <c r="V60" i="6"/>
  <c r="X60" i="6" s="1"/>
  <c r="V52" i="6"/>
  <c r="X52" i="6" s="1"/>
  <c r="V50" i="6"/>
  <c r="X50" i="6" s="1"/>
  <c r="V48" i="6"/>
  <c r="X48" i="6" s="1"/>
  <c r="V59" i="6"/>
  <c r="X59" i="6" s="1"/>
  <c r="V65" i="6"/>
  <c r="X65" i="6" s="1"/>
  <c r="V75" i="6"/>
  <c r="X75" i="6" s="1"/>
  <c r="V71" i="6"/>
  <c r="X71" i="6" s="1"/>
  <c r="V46" i="6"/>
  <c r="X46" i="6" s="1"/>
  <c r="V55" i="6"/>
  <c r="X55" i="6" s="1"/>
  <c r="V78" i="6"/>
  <c r="X78" i="6" s="1"/>
  <c r="V73" i="6"/>
  <c r="X73" i="6" s="1"/>
  <c r="V67" i="6"/>
  <c r="X67" i="6" s="1"/>
  <c r="V74" i="6"/>
  <c r="X74" i="6" s="1"/>
  <c r="V56" i="6"/>
  <c r="X56" i="6" s="1"/>
  <c r="V76" i="6"/>
  <c r="X76" i="6" s="1"/>
  <c r="V61" i="6"/>
  <c r="X61" i="6" s="1"/>
  <c r="V45" i="6"/>
  <c r="V54" i="6"/>
  <c r="X54" i="6" s="1"/>
  <c r="V62" i="6"/>
  <c r="X62" i="6" s="1"/>
  <c r="V64" i="6"/>
  <c r="X64" i="6" s="1"/>
  <c r="V77" i="6"/>
  <c r="X77" i="6" s="1"/>
  <c r="V70" i="6"/>
  <c r="X70" i="6" s="1"/>
  <c r="V72" i="6"/>
  <c r="X72" i="6" s="1"/>
  <c r="V58" i="6"/>
  <c r="X58" i="6" s="1"/>
  <c r="V81" i="6"/>
  <c r="X81" i="6" s="1"/>
  <c r="V49" i="6"/>
  <c r="X49" i="6" s="1"/>
  <c r="X45" i="6" l="1"/>
  <c r="V82" i="6"/>
  <c r="X82" i="6" l="1"/>
  <c r="V4" i="6" a="1"/>
  <c r="V22" i="6" l="1"/>
  <c r="V26" i="6"/>
  <c r="V37" i="6"/>
  <c r="V31" i="6"/>
  <c r="V18" i="6"/>
  <c r="V33" i="6"/>
  <c r="V28" i="6"/>
  <c r="V35" i="6"/>
  <c r="V39" i="6"/>
  <c r="V5" i="6"/>
  <c r="V15" i="6"/>
  <c r="V24" i="6"/>
  <c r="V30" i="6"/>
  <c r="V16" i="6"/>
  <c r="V6" i="6"/>
  <c r="V12" i="6"/>
  <c r="V17" i="6"/>
  <c r="V7" i="6"/>
  <c r="V32" i="6"/>
  <c r="V21" i="6"/>
  <c r="V36" i="6"/>
  <c r="V19" i="6"/>
  <c r="V27" i="6"/>
  <c r="V38" i="6"/>
  <c r="V9" i="6"/>
  <c r="V25" i="6"/>
  <c r="V40" i="6"/>
  <c r="V23" i="6"/>
  <c r="V14" i="6"/>
  <c r="V20" i="6"/>
  <c r="V29" i="6"/>
  <c r="V10" i="6"/>
  <c r="V4" i="6"/>
  <c r="V34" i="6"/>
  <c r="V8" i="6"/>
  <c r="V11" i="6"/>
  <c r="V13" i="6"/>
  <c r="W10" i="6" l="1"/>
  <c r="X10" i="6"/>
  <c r="Y10" i="6"/>
  <c r="X8" i="6"/>
  <c r="Y8" i="6"/>
  <c r="W8" i="6"/>
  <c r="W27" i="6"/>
  <c r="X27" i="6"/>
  <c r="Y27" i="6"/>
  <c r="Y32" i="6"/>
  <c r="W32" i="6"/>
  <c r="X32" i="6"/>
  <c r="W6" i="6"/>
  <c r="Y6" i="6"/>
  <c r="X6" i="6"/>
  <c r="X15" i="6"/>
  <c r="Y15" i="6"/>
  <c r="W15" i="6"/>
  <c r="X28" i="6"/>
  <c r="W28" i="6"/>
  <c r="Y28" i="6"/>
  <c r="W37" i="6"/>
  <c r="Y37" i="6"/>
  <c r="X37" i="6"/>
  <c r="W23" i="6"/>
  <c r="Y23" i="6"/>
  <c r="X23" i="6"/>
  <c r="X21" i="6"/>
  <c r="W21" i="6"/>
  <c r="Y21" i="6"/>
  <c r="X24" i="6"/>
  <c r="W24" i="6"/>
  <c r="Y24" i="6"/>
  <c r="X31" i="6"/>
  <c r="W31" i="6"/>
  <c r="Y31" i="6"/>
  <c r="X29" i="6"/>
  <c r="Y29" i="6"/>
  <c r="W29" i="6"/>
  <c r="W34" i="6"/>
  <c r="X34" i="6"/>
  <c r="Y34" i="6"/>
  <c r="X20" i="6"/>
  <c r="Y20" i="6"/>
  <c r="W20" i="6"/>
  <c r="W25" i="6"/>
  <c r="X25" i="6"/>
  <c r="Y25" i="6"/>
  <c r="Y19" i="6"/>
  <c r="X19" i="6"/>
  <c r="W19" i="6"/>
  <c r="X7" i="6"/>
  <c r="Y7" i="6"/>
  <c r="W7" i="6"/>
  <c r="Y16" i="6"/>
  <c r="W16" i="6"/>
  <c r="X16" i="6"/>
  <c r="Y5" i="6"/>
  <c r="W5" i="6"/>
  <c r="X5" i="6"/>
  <c r="W33" i="6"/>
  <c r="X33" i="6"/>
  <c r="Y33" i="6"/>
  <c r="W26" i="6"/>
  <c r="Y26" i="6"/>
  <c r="X26" i="6"/>
  <c r="W11" i="6"/>
  <c r="Y11" i="6"/>
  <c r="X11" i="6"/>
  <c r="W38" i="6"/>
  <c r="X38" i="6"/>
  <c r="Y38" i="6"/>
  <c r="W12" i="6"/>
  <c r="X12" i="6"/>
  <c r="Y12" i="6"/>
  <c r="X35" i="6"/>
  <c r="W35" i="6"/>
  <c r="Y35" i="6"/>
  <c r="X40" i="6"/>
  <c r="W40" i="6"/>
  <c r="Y40" i="6"/>
  <c r="X13" i="6"/>
  <c r="Y13" i="6"/>
  <c r="W13" i="6"/>
  <c r="V41" i="6"/>
  <c r="C20" i="16" s="1"/>
  <c r="C21" i="16" s="1"/>
  <c r="X4" i="6"/>
  <c r="W4" i="6"/>
  <c r="Y4" i="6"/>
  <c r="W14" i="6"/>
  <c r="X14" i="6"/>
  <c r="Y14" i="6"/>
  <c r="W9" i="6"/>
  <c r="X9" i="6"/>
  <c r="Y9" i="6"/>
  <c r="Y36" i="6"/>
  <c r="X36" i="6"/>
  <c r="W36" i="6"/>
  <c r="X17" i="6"/>
  <c r="W17" i="6"/>
  <c r="Y17" i="6"/>
  <c r="W30" i="6"/>
  <c r="X30" i="6"/>
  <c r="Y30" i="6"/>
  <c r="W39" i="6"/>
  <c r="X39" i="6"/>
  <c r="Y39" i="6"/>
  <c r="Y18" i="6"/>
  <c r="X18" i="6"/>
  <c r="W18" i="6"/>
  <c r="Y22" i="6"/>
  <c r="W22" i="6"/>
  <c r="X22" i="6"/>
  <c r="Y41" i="6" l="1"/>
  <c r="F20" i="16" s="1"/>
  <c r="F21" i="16" s="1"/>
  <c r="W41" i="6"/>
  <c r="D20" i="16" s="1"/>
  <c r="D21" i="16" s="1"/>
  <c r="X41" i="6"/>
  <c r="E20" i="16" s="1"/>
  <c r="E21"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福井県</author>
  </authors>
  <commentList>
    <comment ref="L7" authorId="0" shapeId="0" xr:uid="{00000000-0006-0000-0300-000001000000}">
      <text>
        <r>
          <rPr>
            <sz val="9"/>
            <color indexed="81"/>
            <rFont val="ＭＳ Ｐゴシック"/>
            <family val="3"/>
            <charset val="128"/>
          </rPr>
          <t>需要増加額のうち県産品でまかなわれるもの</t>
        </r>
      </text>
    </comment>
    <comment ref="U7" authorId="0" shapeId="0" xr:uid="{00000000-0006-0000-0300-000002000000}">
      <text>
        <r>
          <rPr>
            <sz val="9"/>
            <color indexed="81"/>
            <rFont val="ＭＳ Ｐゴシック"/>
            <family val="3"/>
            <charset val="128"/>
          </rPr>
          <t>需要増加額のうち県外産品によりまかなわれるもの
⇒波及効果は県外へ逃げていく。</t>
        </r>
      </text>
    </comment>
  </commentList>
</comments>
</file>

<file path=xl/sharedStrings.xml><?xml version="1.0" encoding="utf-8"?>
<sst xmlns="http://schemas.openxmlformats.org/spreadsheetml/2006/main" count="905" uniqueCount="462">
  <si>
    <t>福井県経済波及効果分析ツール</t>
    <rPh sb="0" eb="3">
      <t>フクイケン</t>
    </rPh>
    <rPh sb="3" eb="5">
      <t>ケイザイ</t>
    </rPh>
    <rPh sb="5" eb="7">
      <t>ハキュウ</t>
    </rPh>
    <rPh sb="7" eb="9">
      <t>コウカ</t>
    </rPh>
    <rPh sb="9" eb="11">
      <t>ブンセキ</t>
    </rPh>
    <phoneticPr fontId="3"/>
  </si>
  <si>
    <t>御利用にあたっての注意事項</t>
    <rPh sb="0" eb="1">
      <t>ゴ</t>
    </rPh>
    <rPh sb="1" eb="3">
      <t>リヨウ</t>
    </rPh>
    <rPh sb="9" eb="11">
      <t>チュウイ</t>
    </rPh>
    <rPh sb="11" eb="13">
      <t>ジコウ</t>
    </rPh>
    <phoneticPr fontId="3"/>
  </si>
  <si>
    <t>１．はじめに</t>
    <phoneticPr fontId="3"/>
  </si>
  <si>
    <t>　この分析ツールは、「平成２７年福井県産業連関表」を用いて、ある産業に需要が発生した場合</t>
    <rPh sb="3" eb="5">
      <t>ブンセキ</t>
    </rPh>
    <rPh sb="32" eb="34">
      <t>サンギョウ</t>
    </rPh>
    <rPh sb="35" eb="37">
      <t>ジュヨウ</t>
    </rPh>
    <rPh sb="38" eb="40">
      <t>ハッセイ</t>
    </rPh>
    <rPh sb="42" eb="44">
      <t>バアイ</t>
    </rPh>
    <phoneticPr fontId="3"/>
  </si>
  <si>
    <t>に県内への経済波及効果がどのくらいになるかを簡易的に分析するものです。</t>
    <rPh sb="1" eb="3">
      <t>ケンナイ</t>
    </rPh>
    <rPh sb="5" eb="7">
      <t>ケイザイ</t>
    </rPh>
    <rPh sb="7" eb="9">
      <t>ハキュウ</t>
    </rPh>
    <rPh sb="9" eb="11">
      <t>コウカ</t>
    </rPh>
    <rPh sb="22" eb="24">
      <t>カンイ</t>
    </rPh>
    <rPh sb="24" eb="25">
      <t>テキ</t>
    </rPh>
    <rPh sb="26" eb="28">
      <t>ブンセキ</t>
    </rPh>
    <phoneticPr fontId="3"/>
  </si>
  <si>
    <t>２．分析上の注意点</t>
    <rPh sb="2" eb="4">
      <t>ブンセキ</t>
    </rPh>
    <rPh sb="4" eb="5">
      <t>ジョウ</t>
    </rPh>
    <rPh sb="6" eb="9">
      <t>チュウイテン</t>
    </rPh>
    <phoneticPr fontId="3"/>
  </si>
  <si>
    <r>
      <t>・この分析ツールは、３７部門で作成しており、［Ｉ－（Ｉ－Ｍ）Ａ］</t>
    </r>
    <r>
      <rPr>
        <vertAlign val="superscript"/>
        <sz val="11"/>
        <rFont val="ＭＳ Ｐ明朝"/>
        <family val="1"/>
        <charset val="128"/>
      </rPr>
      <t>-1</t>
    </r>
    <r>
      <rPr>
        <sz val="11"/>
        <rFont val="ＭＳ Ｐ明朝"/>
        <family val="1"/>
        <charset val="128"/>
      </rPr>
      <t>型の逆行列係数を用いています。</t>
    </r>
    <rPh sb="3" eb="5">
      <t>ブンセキ</t>
    </rPh>
    <rPh sb="12" eb="14">
      <t>ブモン</t>
    </rPh>
    <rPh sb="15" eb="17">
      <t>サクセイ</t>
    </rPh>
    <phoneticPr fontId="3"/>
  </si>
  <si>
    <t>・生産が２倍になれば原材料の投入も２倍になるという線形的な比例関係を仮定しています。</t>
    <rPh sb="1" eb="3">
      <t>セイサン</t>
    </rPh>
    <rPh sb="5" eb="6">
      <t>バイ</t>
    </rPh>
    <rPh sb="10" eb="13">
      <t>ゲンザイリョウ</t>
    </rPh>
    <rPh sb="14" eb="16">
      <t>トウニュウ</t>
    </rPh>
    <rPh sb="18" eb="19">
      <t>バイ</t>
    </rPh>
    <rPh sb="25" eb="28">
      <t>センケイテキ</t>
    </rPh>
    <rPh sb="29" eb="31">
      <t>ヒレイ</t>
    </rPh>
    <rPh sb="31" eb="33">
      <t>カンケイ</t>
    </rPh>
    <rPh sb="34" eb="36">
      <t>カテイ</t>
    </rPh>
    <phoneticPr fontId="3"/>
  </si>
  <si>
    <t>・需要増加が県内の生産能力を大きく上回る場合は、その超過分を県外からの移輸入でまかなう</t>
    <rPh sb="1" eb="3">
      <t>ジュヨウ</t>
    </rPh>
    <rPh sb="3" eb="5">
      <t>ゾウカ</t>
    </rPh>
    <rPh sb="6" eb="8">
      <t>ケンナイ</t>
    </rPh>
    <rPh sb="9" eb="11">
      <t>セイサン</t>
    </rPh>
    <rPh sb="11" eb="13">
      <t>ノウリョク</t>
    </rPh>
    <rPh sb="14" eb="15">
      <t>オオ</t>
    </rPh>
    <rPh sb="17" eb="19">
      <t>ウワマワ</t>
    </rPh>
    <rPh sb="20" eb="22">
      <t>バアイ</t>
    </rPh>
    <rPh sb="26" eb="29">
      <t>チョウカブン</t>
    </rPh>
    <rPh sb="30" eb="32">
      <t>ケンガイ</t>
    </rPh>
    <rPh sb="35" eb="36">
      <t>イ</t>
    </rPh>
    <rPh sb="36" eb="38">
      <t>ユニュウ</t>
    </rPh>
    <phoneticPr fontId="3"/>
  </si>
  <si>
    <t>　ことになりますが、移輸入率は常に一定であると仮定します。</t>
    <rPh sb="10" eb="11">
      <t>イ</t>
    </rPh>
    <rPh sb="11" eb="13">
      <t>ユニュウ</t>
    </rPh>
    <rPh sb="13" eb="14">
      <t>リツ</t>
    </rPh>
    <rPh sb="15" eb="16">
      <t>ツネ</t>
    </rPh>
    <rPh sb="17" eb="19">
      <t>イッテイ</t>
    </rPh>
    <rPh sb="23" eb="25">
      <t>カテイ</t>
    </rPh>
    <phoneticPr fontId="3"/>
  </si>
  <si>
    <t>　また、生産上の制約条件（ボトルネック）は一切ないものと仮定します。</t>
    <phoneticPr fontId="3"/>
  </si>
  <si>
    <t>・在庫での対応は考慮しません。すなわち、需要増加に対しては、常に生産増加により対応する</t>
    <rPh sb="20" eb="22">
      <t>ジュヨウ</t>
    </rPh>
    <rPh sb="22" eb="24">
      <t>ゾウカ</t>
    </rPh>
    <rPh sb="25" eb="26">
      <t>タイ</t>
    </rPh>
    <rPh sb="30" eb="31">
      <t>ツネ</t>
    </rPh>
    <rPh sb="32" eb="34">
      <t>セイサン</t>
    </rPh>
    <rPh sb="34" eb="36">
      <t>ゾウカ</t>
    </rPh>
    <rPh sb="39" eb="41">
      <t>タイオウ</t>
    </rPh>
    <phoneticPr fontId="3"/>
  </si>
  <si>
    <t>　ものと仮定します。</t>
    <rPh sb="4" eb="6">
      <t>カテイ</t>
    </rPh>
    <phoneticPr fontId="3"/>
  </si>
  <si>
    <t>・波及効果が達成される期間は明確ではありません。</t>
    <rPh sb="1" eb="3">
      <t>ハキュウ</t>
    </rPh>
    <rPh sb="3" eb="5">
      <t>コウカ</t>
    </rPh>
    <phoneticPr fontId="3"/>
  </si>
  <si>
    <t>・分析に使用している産業構造は平成27年のものであり、その後の産業構造の変化や技術革新、</t>
    <rPh sb="39" eb="41">
      <t>ギジュツ</t>
    </rPh>
    <rPh sb="41" eb="43">
      <t>カクシン</t>
    </rPh>
    <phoneticPr fontId="3"/>
  </si>
  <si>
    <t>　物価の変動などは考慮しません。すなわち、投入構造は一定であり、変化していないものと仮定</t>
    <rPh sb="1" eb="3">
      <t>ブッカ</t>
    </rPh>
    <rPh sb="4" eb="6">
      <t>ヘンドウ</t>
    </rPh>
    <rPh sb="21" eb="23">
      <t>トウニュウ</t>
    </rPh>
    <rPh sb="23" eb="25">
      <t>コウゾウ</t>
    </rPh>
    <rPh sb="26" eb="28">
      <t>イッテイ</t>
    </rPh>
    <rPh sb="32" eb="34">
      <t>ヘンカ</t>
    </rPh>
    <rPh sb="42" eb="44">
      <t>カテイ</t>
    </rPh>
    <phoneticPr fontId="3"/>
  </si>
  <si>
    <t>　しています。</t>
    <phoneticPr fontId="3"/>
  </si>
  <si>
    <t>・２次波及効果の発生要因を雇用者所得のみに限定しています。すなわち、農家をはじめとする</t>
    <rPh sb="8" eb="10">
      <t>ハッセイ</t>
    </rPh>
    <rPh sb="10" eb="12">
      <t>ヨウイン</t>
    </rPh>
    <rPh sb="21" eb="23">
      <t>ゲンテイ</t>
    </rPh>
    <phoneticPr fontId="3"/>
  </si>
  <si>
    <t>　個人業主の所得は営業余剰に含まれており、本来であれば、この分も含めて分析の対象とすべき</t>
    <rPh sb="30" eb="31">
      <t>ブン</t>
    </rPh>
    <rPh sb="35" eb="37">
      <t>ブンセキ</t>
    </rPh>
    <rPh sb="38" eb="40">
      <t>タイショウ</t>
    </rPh>
    <phoneticPr fontId="3"/>
  </si>
  <si>
    <t>　ですが、営業余剰についてはその分割比率がないため、個人業主の所得増加額を推計できない</t>
    <rPh sb="16" eb="18">
      <t>ブンカツ</t>
    </rPh>
    <rPh sb="26" eb="28">
      <t>コジン</t>
    </rPh>
    <rPh sb="28" eb="30">
      <t>ギョウシュ</t>
    </rPh>
    <rPh sb="31" eb="33">
      <t>ショトク</t>
    </rPh>
    <rPh sb="33" eb="35">
      <t>ゾウカ</t>
    </rPh>
    <rPh sb="35" eb="36">
      <t>ガク</t>
    </rPh>
    <rPh sb="37" eb="39">
      <t>スイケイ</t>
    </rPh>
    <phoneticPr fontId="3"/>
  </si>
  <si>
    <t>　ことから、分析では雇用者所得のみを対象にしています。</t>
    <phoneticPr fontId="3"/>
  </si>
  <si>
    <t>・就業者は生産額に比例して増加するものとし、残業などによる対応を考慮していません。</t>
    <rPh sb="5" eb="7">
      <t>セイサン</t>
    </rPh>
    <rPh sb="7" eb="8">
      <t>ガク</t>
    </rPh>
    <rPh sb="9" eb="11">
      <t>ヒレイ</t>
    </rPh>
    <rPh sb="13" eb="15">
      <t>ゾウカ</t>
    </rPh>
    <rPh sb="29" eb="31">
      <t>タイオウ</t>
    </rPh>
    <rPh sb="32" eb="34">
      <t>コウリョ</t>
    </rPh>
    <phoneticPr fontId="3"/>
  </si>
  <si>
    <t>・分析結果は福井県全体への波及効果を推計しており、市町ごとの内訳は分かりません。</t>
    <rPh sb="3" eb="5">
      <t>ケッカ</t>
    </rPh>
    <rPh sb="30" eb="32">
      <t>ウチワケ</t>
    </rPh>
    <phoneticPr fontId="3"/>
  </si>
  <si>
    <t>３．分析ツールの使い方</t>
    <rPh sb="2" eb="4">
      <t>ブンセキ</t>
    </rPh>
    <rPh sb="8" eb="9">
      <t>ツカ</t>
    </rPh>
    <rPh sb="10" eb="11">
      <t>カタ</t>
    </rPh>
    <phoneticPr fontId="3"/>
  </si>
  <si>
    <t>　この分析ツールは複数のシートで構成されていますが、基本的には「分析のための入力事項」</t>
    <rPh sb="3" eb="5">
      <t>ブンセキ</t>
    </rPh>
    <rPh sb="9" eb="11">
      <t>フクスウ</t>
    </rPh>
    <rPh sb="16" eb="18">
      <t>コウセイ</t>
    </rPh>
    <rPh sb="26" eb="29">
      <t>キホンテキ</t>
    </rPh>
    <rPh sb="32" eb="34">
      <t>ブンセキ</t>
    </rPh>
    <rPh sb="38" eb="40">
      <t>ニュウリョク</t>
    </rPh>
    <rPh sb="40" eb="42">
      <t>ジコウ</t>
    </rPh>
    <phoneticPr fontId="3"/>
  </si>
  <si>
    <t>シートに入力するだけで、「分析結果」シートに結果が表示されます。</t>
    <rPh sb="4" eb="6">
      <t>ニュウリョク</t>
    </rPh>
    <rPh sb="13" eb="15">
      <t>ブンセキ</t>
    </rPh>
    <rPh sb="15" eb="17">
      <t>ケッカ</t>
    </rPh>
    <rPh sb="22" eb="24">
      <t>ケッカ</t>
    </rPh>
    <rPh sb="25" eb="27">
      <t>ヒョウジ</t>
    </rPh>
    <phoneticPr fontId="3"/>
  </si>
  <si>
    <t>　（１）入力方法と注意点</t>
    <rPh sb="4" eb="6">
      <t>ニュウリョク</t>
    </rPh>
    <rPh sb="6" eb="8">
      <t>ホウホウ</t>
    </rPh>
    <rPh sb="9" eb="12">
      <t>チュウイテン</t>
    </rPh>
    <phoneticPr fontId="3"/>
  </si>
  <si>
    <t>・分析に使用する消費転換率を入力します。ドロップダウンリストから対象とする年を選んでいただ</t>
    <rPh sb="1" eb="3">
      <t>ブンセキ</t>
    </rPh>
    <rPh sb="4" eb="6">
      <t>シヨウ</t>
    </rPh>
    <rPh sb="8" eb="10">
      <t>ショウヒ</t>
    </rPh>
    <rPh sb="10" eb="12">
      <t>テンカン</t>
    </rPh>
    <rPh sb="12" eb="13">
      <t>リツ</t>
    </rPh>
    <rPh sb="14" eb="16">
      <t>ニュウリョク</t>
    </rPh>
    <rPh sb="32" eb="34">
      <t>タイショウ</t>
    </rPh>
    <rPh sb="37" eb="38">
      <t>ネン</t>
    </rPh>
    <rPh sb="39" eb="40">
      <t>エラ</t>
    </rPh>
    <phoneticPr fontId="3"/>
  </si>
  <si>
    <t>　くか、セルに直接入力してください。初期値は、総務省「家計調査」から福井市の勤労者世帯の</t>
    <rPh sb="7" eb="9">
      <t>チョクセツ</t>
    </rPh>
    <rPh sb="9" eb="11">
      <t>ニュウリョク</t>
    </rPh>
    <rPh sb="18" eb="21">
      <t>ショキチ</t>
    </rPh>
    <rPh sb="23" eb="26">
      <t>ソウムショウ</t>
    </rPh>
    <rPh sb="27" eb="29">
      <t>カケイ</t>
    </rPh>
    <rPh sb="29" eb="31">
      <t>チョウサ</t>
    </rPh>
    <rPh sb="34" eb="37">
      <t>フクイシ</t>
    </rPh>
    <rPh sb="38" eb="41">
      <t>キンロウシャ</t>
    </rPh>
    <rPh sb="41" eb="43">
      <t>セタイ</t>
    </rPh>
    <phoneticPr fontId="3"/>
  </si>
  <si>
    <t>　平均消費性向（＝消費支出／可処分所得）の値が入っています。</t>
    <rPh sb="1" eb="3">
      <t>ヘイキン</t>
    </rPh>
    <rPh sb="3" eb="5">
      <t>ショウヒ</t>
    </rPh>
    <rPh sb="5" eb="7">
      <t>セイコウ</t>
    </rPh>
    <rPh sb="9" eb="11">
      <t>ショウヒ</t>
    </rPh>
    <rPh sb="11" eb="13">
      <t>シシュツ</t>
    </rPh>
    <rPh sb="14" eb="17">
      <t>カショブン</t>
    </rPh>
    <rPh sb="17" eb="19">
      <t>ショトク</t>
    </rPh>
    <rPh sb="21" eb="22">
      <t>アタイ</t>
    </rPh>
    <rPh sb="23" eb="24">
      <t>ハイ</t>
    </rPh>
    <phoneticPr fontId="3"/>
  </si>
  <si>
    <t>　（注）消費転換率として、分母に実収入を用いて、「消費支出／実収入」の値を用いるような分析事例も見受けます。</t>
    <rPh sb="2" eb="3">
      <t>チュウ</t>
    </rPh>
    <rPh sb="4" eb="6">
      <t>ショウヒ</t>
    </rPh>
    <rPh sb="6" eb="8">
      <t>テンカン</t>
    </rPh>
    <rPh sb="8" eb="9">
      <t>リツ</t>
    </rPh>
    <rPh sb="13" eb="15">
      <t>ブンボ</t>
    </rPh>
    <rPh sb="16" eb="19">
      <t>ジツシュウニュウ</t>
    </rPh>
    <rPh sb="20" eb="21">
      <t>モチ</t>
    </rPh>
    <rPh sb="25" eb="27">
      <t>ショウヒ</t>
    </rPh>
    <rPh sb="27" eb="29">
      <t>シシュツ</t>
    </rPh>
    <rPh sb="30" eb="33">
      <t>ジツシュウニュウ</t>
    </rPh>
    <rPh sb="35" eb="36">
      <t>アタイ</t>
    </rPh>
    <rPh sb="37" eb="38">
      <t>モチ</t>
    </rPh>
    <rPh sb="43" eb="45">
      <t>ブンセキ</t>
    </rPh>
    <rPh sb="49" eb="50">
      <t>ウ</t>
    </rPh>
    <phoneticPr fontId="3"/>
  </si>
  <si>
    <t>　　　　実収入の値は「平均消費性向」シートに掲載してありますので、分析者自身の判断により適宜利用してください。</t>
    <rPh sb="4" eb="7">
      <t>ジツシュウニュウ</t>
    </rPh>
    <rPh sb="8" eb="9">
      <t>アタイ</t>
    </rPh>
    <rPh sb="11" eb="13">
      <t>ヘイキン</t>
    </rPh>
    <rPh sb="13" eb="15">
      <t>ショウヒ</t>
    </rPh>
    <rPh sb="15" eb="17">
      <t>セイコウ</t>
    </rPh>
    <rPh sb="22" eb="24">
      <t>ケイサイ</t>
    </rPh>
    <rPh sb="33" eb="35">
      <t>ブンセキ</t>
    </rPh>
    <phoneticPr fontId="3"/>
  </si>
  <si>
    <t>・需要増加額は千円単位で入力します。入力にあたっては、部門分類表で確認のうえ、部門の</t>
    <rPh sb="1" eb="3">
      <t>ジュヨウ</t>
    </rPh>
    <rPh sb="3" eb="5">
      <t>ゾウカ</t>
    </rPh>
    <rPh sb="5" eb="6">
      <t>ガク</t>
    </rPh>
    <rPh sb="7" eb="9">
      <t>センエン</t>
    </rPh>
    <rPh sb="9" eb="11">
      <t>タンイ</t>
    </rPh>
    <rPh sb="12" eb="14">
      <t>ニュウリョク</t>
    </rPh>
    <rPh sb="18" eb="20">
      <t>ニュウリョク</t>
    </rPh>
    <rPh sb="27" eb="29">
      <t>ブモン</t>
    </rPh>
    <rPh sb="29" eb="31">
      <t>ブンルイ</t>
    </rPh>
    <rPh sb="31" eb="32">
      <t>ヒョウ</t>
    </rPh>
    <rPh sb="33" eb="35">
      <t>カクニン</t>
    </rPh>
    <rPh sb="39" eb="41">
      <t>ブモン</t>
    </rPh>
    <phoneticPr fontId="3"/>
  </si>
  <si>
    <t>　入力誤りがないように注意してください。</t>
    <rPh sb="1" eb="3">
      <t>ニュウリョク</t>
    </rPh>
    <rPh sb="3" eb="4">
      <t>アヤマ</t>
    </rPh>
    <rPh sb="11" eb="13">
      <t>チュウイ</t>
    </rPh>
    <phoneticPr fontId="3"/>
  </si>
  <si>
    <t>・分析の際に県内自給率を考慮するか否かについては、需要増加をすべて県産品で調達できる</t>
    <rPh sb="1" eb="3">
      <t>ブンセキ</t>
    </rPh>
    <rPh sb="4" eb="5">
      <t>サイ</t>
    </rPh>
    <rPh sb="6" eb="8">
      <t>ケンナイ</t>
    </rPh>
    <rPh sb="8" eb="11">
      <t>ジキュウリツ</t>
    </rPh>
    <rPh sb="12" eb="14">
      <t>コウリョ</t>
    </rPh>
    <rPh sb="17" eb="18">
      <t>イナ</t>
    </rPh>
    <rPh sb="25" eb="27">
      <t>ジュヨウ</t>
    </rPh>
    <rPh sb="27" eb="29">
      <t>ゾウカ</t>
    </rPh>
    <rPh sb="33" eb="34">
      <t>ケン</t>
    </rPh>
    <rPh sb="34" eb="36">
      <t>サンピン</t>
    </rPh>
    <rPh sb="37" eb="39">
      <t>チョウタツ</t>
    </rPh>
    <phoneticPr fontId="3"/>
  </si>
  <si>
    <t>　か、移輸入品も利用して需要を満たすかにより判断します。任意の自給率を設定することも可能</t>
    <rPh sb="3" eb="4">
      <t>イ</t>
    </rPh>
    <rPh sb="4" eb="6">
      <t>ユニュウ</t>
    </rPh>
    <rPh sb="6" eb="7">
      <t>ヒン</t>
    </rPh>
    <rPh sb="8" eb="10">
      <t>リヨウ</t>
    </rPh>
    <rPh sb="12" eb="14">
      <t>ジュヨウ</t>
    </rPh>
    <rPh sb="15" eb="16">
      <t>ミ</t>
    </rPh>
    <rPh sb="22" eb="24">
      <t>ハンダン</t>
    </rPh>
    <rPh sb="28" eb="30">
      <t>ニンイ</t>
    </rPh>
    <rPh sb="31" eb="34">
      <t>ジキュウリツ</t>
    </rPh>
    <rPh sb="35" eb="37">
      <t>セッテイ</t>
    </rPh>
    <phoneticPr fontId="3"/>
  </si>
  <si>
    <t>　です。なお、第一次間接効果以降の計算では、選択の内容にかかわらず、すべての部門で産業</t>
    <rPh sb="7" eb="8">
      <t>ダイ</t>
    </rPh>
    <rPh sb="8" eb="10">
      <t>イチジ</t>
    </rPh>
    <rPh sb="10" eb="12">
      <t>カンセツ</t>
    </rPh>
    <rPh sb="12" eb="14">
      <t>コウカ</t>
    </rPh>
    <rPh sb="14" eb="16">
      <t>イコウ</t>
    </rPh>
    <rPh sb="17" eb="19">
      <t>ケイサン</t>
    </rPh>
    <rPh sb="22" eb="24">
      <t>センタク</t>
    </rPh>
    <rPh sb="25" eb="27">
      <t>ナイヨウ</t>
    </rPh>
    <rPh sb="38" eb="40">
      <t>ブモン</t>
    </rPh>
    <rPh sb="41" eb="43">
      <t>サンギョウ</t>
    </rPh>
    <phoneticPr fontId="3"/>
  </si>
  <si>
    <t>　連関表から計算された自給率が考慮されます。</t>
    <rPh sb="1" eb="3">
      <t>レンカン</t>
    </rPh>
    <rPh sb="3" eb="4">
      <t>ヒョウ</t>
    </rPh>
    <rPh sb="6" eb="8">
      <t>ケイサン</t>
    </rPh>
    <phoneticPr fontId="3"/>
  </si>
  <si>
    <t>・入力した需要増加額が購入者価格表示のものである場合には、ドロップダウンリストから「購入者</t>
    <rPh sb="1" eb="3">
      <t>ニュウリョク</t>
    </rPh>
    <rPh sb="5" eb="7">
      <t>ジュヨウ</t>
    </rPh>
    <rPh sb="7" eb="9">
      <t>ゾウカ</t>
    </rPh>
    <rPh sb="9" eb="10">
      <t>ガク</t>
    </rPh>
    <rPh sb="11" eb="14">
      <t>コウニュウシャ</t>
    </rPh>
    <rPh sb="14" eb="16">
      <t>カカク</t>
    </rPh>
    <rPh sb="16" eb="18">
      <t>ヒョウジ</t>
    </rPh>
    <rPh sb="24" eb="26">
      <t>バアイ</t>
    </rPh>
    <phoneticPr fontId="3"/>
  </si>
  <si>
    <t>　価格」を選択すれば、自動的に生産者価格に変換して計算します。なお、変換に用いるマージン</t>
    <rPh sb="5" eb="7">
      <t>センタク</t>
    </rPh>
    <rPh sb="11" eb="14">
      <t>ジドウテキ</t>
    </rPh>
    <rPh sb="15" eb="18">
      <t>セイサンシャ</t>
    </rPh>
    <rPh sb="18" eb="20">
      <t>カカク</t>
    </rPh>
    <rPh sb="21" eb="23">
      <t>ヘンカン</t>
    </rPh>
    <rPh sb="25" eb="27">
      <t>ケイサン</t>
    </rPh>
    <rPh sb="34" eb="36">
      <t>ヘンカン</t>
    </rPh>
    <rPh sb="37" eb="38">
      <t>モチ</t>
    </rPh>
    <phoneticPr fontId="3"/>
  </si>
  <si>
    <t>　率は総務省ほか９府省庁作成の平成27（2015）年産業連関表によるマージン率を用いています。</t>
    <rPh sb="9" eb="11">
      <t>フショウ</t>
    </rPh>
    <rPh sb="11" eb="12">
      <t>チョウ</t>
    </rPh>
    <rPh sb="12" eb="14">
      <t>サクセイ</t>
    </rPh>
    <rPh sb="15" eb="17">
      <t>ヘイセイ</t>
    </rPh>
    <rPh sb="26" eb="28">
      <t>サンギョウ</t>
    </rPh>
    <rPh sb="28" eb="30">
      <t>レンカン</t>
    </rPh>
    <rPh sb="30" eb="31">
      <t>ヒョウ</t>
    </rPh>
    <rPh sb="38" eb="39">
      <t>リツ</t>
    </rPh>
    <rPh sb="40" eb="41">
      <t>モチ</t>
    </rPh>
    <phoneticPr fontId="3"/>
  </si>
  <si>
    <t>　（２）分析結果の内容</t>
    <rPh sb="4" eb="6">
      <t>ブンセキ</t>
    </rPh>
    <rPh sb="6" eb="8">
      <t>ケッカ</t>
    </rPh>
    <rPh sb="9" eb="11">
      <t>ナイヨウ</t>
    </rPh>
    <phoneticPr fontId="3"/>
  </si>
  <si>
    <t>・分析結果は、２次波及効果までと５次波及効果までの２種類が表示されますが、通常の分析では、</t>
    <rPh sb="1" eb="3">
      <t>ブンセキ</t>
    </rPh>
    <rPh sb="3" eb="5">
      <t>ケッカ</t>
    </rPh>
    <rPh sb="8" eb="9">
      <t>ジ</t>
    </rPh>
    <rPh sb="9" eb="11">
      <t>ハキュウ</t>
    </rPh>
    <rPh sb="11" eb="13">
      <t>コウカ</t>
    </rPh>
    <rPh sb="17" eb="18">
      <t>ジ</t>
    </rPh>
    <rPh sb="18" eb="20">
      <t>ハキュウ</t>
    </rPh>
    <rPh sb="20" eb="22">
      <t>コウカ</t>
    </rPh>
    <rPh sb="26" eb="28">
      <t>シュルイ</t>
    </rPh>
    <rPh sb="29" eb="31">
      <t>ヒョウジ</t>
    </rPh>
    <rPh sb="37" eb="39">
      <t>ツウジョウ</t>
    </rPh>
    <rPh sb="40" eb="42">
      <t>ブンセキ</t>
    </rPh>
    <phoneticPr fontId="3"/>
  </si>
  <si>
    <t>　在庫の取崩し等による「波及の中断」やタイム・ラグの問題もあるため、２次波及効果までの結果を</t>
    <rPh sb="1" eb="3">
      <t>ザイコ</t>
    </rPh>
    <rPh sb="4" eb="6">
      <t>トリクズ</t>
    </rPh>
    <rPh sb="7" eb="8">
      <t>トウ</t>
    </rPh>
    <rPh sb="12" eb="14">
      <t>ハキュウ</t>
    </rPh>
    <rPh sb="15" eb="17">
      <t>チュウダン</t>
    </rPh>
    <rPh sb="26" eb="28">
      <t>モンダイ</t>
    </rPh>
    <rPh sb="35" eb="36">
      <t>ジ</t>
    </rPh>
    <rPh sb="36" eb="38">
      <t>ハキュウ</t>
    </rPh>
    <rPh sb="38" eb="40">
      <t>コウカ</t>
    </rPh>
    <rPh sb="43" eb="45">
      <t>ケッカ</t>
    </rPh>
    <phoneticPr fontId="3"/>
  </si>
  <si>
    <t>　使用してください。</t>
    <rPh sb="2" eb="3">
      <t>モチ</t>
    </rPh>
    <phoneticPr fontId="3"/>
  </si>
  <si>
    <t>・部門ごとの波及効果の額や計算の過程を知りたい場合は、「波及効果」シートを参照ください。</t>
    <rPh sb="1" eb="3">
      <t>ブモン</t>
    </rPh>
    <rPh sb="6" eb="8">
      <t>ハキュウ</t>
    </rPh>
    <rPh sb="8" eb="10">
      <t>コウカ</t>
    </rPh>
    <rPh sb="11" eb="12">
      <t>ガク</t>
    </rPh>
    <rPh sb="19" eb="20">
      <t>シ</t>
    </rPh>
    <rPh sb="23" eb="25">
      <t>バアイ</t>
    </rPh>
    <rPh sb="28" eb="30">
      <t>ハキュウ</t>
    </rPh>
    <rPh sb="30" eb="32">
      <t>コウカ</t>
    </rPh>
    <rPh sb="37" eb="39">
      <t>サンショウ</t>
    </rPh>
    <phoneticPr fontId="3"/>
  </si>
  <si>
    <t>・「フロー図」シートには、２次波及効果までの波及の流れが参考として表示されます。「億円」単位</t>
    <rPh sb="5" eb="6">
      <t>ズ</t>
    </rPh>
    <rPh sb="14" eb="15">
      <t>ジ</t>
    </rPh>
    <rPh sb="15" eb="17">
      <t>ハキュウ</t>
    </rPh>
    <rPh sb="17" eb="19">
      <t>コウカ</t>
    </rPh>
    <rPh sb="22" eb="24">
      <t>ハキュウ</t>
    </rPh>
    <rPh sb="25" eb="26">
      <t>ナガ</t>
    </rPh>
    <rPh sb="28" eb="30">
      <t>サンコウ</t>
    </rPh>
    <rPh sb="33" eb="35">
      <t>ヒョウジ</t>
    </rPh>
    <rPh sb="41" eb="43">
      <t>オクエン</t>
    </rPh>
    <rPh sb="44" eb="46">
      <t>タンイ</t>
    </rPh>
    <phoneticPr fontId="3"/>
  </si>
  <si>
    <t>　になっていますので、必要に応じて単位の調整を行ってください。</t>
    <rPh sb="11" eb="13">
      <t>ヒツヨウ</t>
    </rPh>
    <rPh sb="14" eb="15">
      <t>オウ</t>
    </rPh>
    <rPh sb="17" eb="19">
      <t>タンイ</t>
    </rPh>
    <rPh sb="20" eb="22">
      <t>チョウセイ</t>
    </rPh>
    <rPh sb="23" eb="24">
      <t>オコナ</t>
    </rPh>
    <phoneticPr fontId="3"/>
  </si>
  <si>
    <t>４．著作権および免責事項</t>
    <rPh sb="2" eb="5">
      <t>チョサクケン</t>
    </rPh>
    <rPh sb="8" eb="12">
      <t>メンセキジコウ</t>
    </rPh>
    <phoneticPr fontId="3"/>
  </si>
  <si>
    <t>・この分析ツールの著作権は福井県に帰属します。</t>
    <rPh sb="3" eb="5">
      <t>ブンセキ</t>
    </rPh>
    <rPh sb="9" eb="12">
      <t>チョサクケン</t>
    </rPh>
    <rPh sb="13" eb="16">
      <t>フクイケン</t>
    </rPh>
    <rPh sb="17" eb="19">
      <t>キゾク</t>
    </rPh>
    <phoneticPr fontId="3"/>
  </si>
  <si>
    <t>・この分析ツールにより計算された分析結果及び分析ツールの使用によって生じたあらゆる結果に</t>
    <rPh sb="3" eb="5">
      <t>ブンセキ</t>
    </rPh>
    <rPh sb="11" eb="13">
      <t>ケイサン</t>
    </rPh>
    <rPh sb="16" eb="18">
      <t>ブンセキ</t>
    </rPh>
    <rPh sb="18" eb="20">
      <t>ケッカ</t>
    </rPh>
    <rPh sb="20" eb="21">
      <t>オヨ</t>
    </rPh>
    <rPh sb="22" eb="24">
      <t>ブンセキ</t>
    </rPh>
    <rPh sb="28" eb="30">
      <t>シヨウ</t>
    </rPh>
    <rPh sb="34" eb="35">
      <t>ショウ</t>
    </rPh>
    <rPh sb="41" eb="43">
      <t>ケッカ</t>
    </rPh>
    <phoneticPr fontId="3"/>
  </si>
  <si>
    <t>　ついては、福井県は責任を負いません。分析者である使用者の責任において使用してください。</t>
    <rPh sb="6" eb="9">
      <t>フクイケン</t>
    </rPh>
    <rPh sb="10" eb="12">
      <t>セキニン</t>
    </rPh>
    <rPh sb="13" eb="14">
      <t>オ</t>
    </rPh>
    <rPh sb="19" eb="21">
      <t>ブンセキ</t>
    </rPh>
    <rPh sb="21" eb="22">
      <t>シャ</t>
    </rPh>
    <rPh sb="25" eb="27">
      <t>シヨウ</t>
    </rPh>
    <rPh sb="27" eb="28">
      <t>シャ</t>
    </rPh>
    <rPh sb="29" eb="31">
      <t>セキニン</t>
    </rPh>
    <rPh sb="35" eb="37">
      <t>シヨウ</t>
    </rPh>
    <phoneticPr fontId="3"/>
  </si>
  <si>
    <t>・上記に同意された方は、この分析ツールの使用、流用、再配布（無償に限る）を自由に行うことが</t>
    <rPh sb="1" eb="3">
      <t>ジョウキ</t>
    </rPh>
    <rPh sb="4" eb="6">
      <t>ドウイ</t>
    </rPh>
    <rPh sb="9" eb="10">
      <t>カタ</t>
    </rPh>
    <rPh sb="14" eb="16">
      <t>ブンセキ</t>
    </rPh>
    <rPh sb="20" eb="22">
      <t>シヨウ</t>
    </rPh>
    <rPh sb="23" eb="25">
      <t>リュウヨウ</t>
    </rPh>
    <rPh sb="26" eb="29">
      <t>サイハイフ</t>
    </rPh>
    <rPh sb="30" eb="32">
      <t>ムショウ</t>
    </rPh>
    <rPh sb="33" eb="34">
      <t>カギ</t>
    </rPh>
    <rPh sb="37" eb="39">
      <t>ジユウ</t>
    </rPh>
    <rPh sb="40" eb="41">
      <t>オコナ</t>
    </rPh>
    <phoneticPr fontId="3"/>
  </si>
  <si>
    <t>　できます。なお、この分析ツールに対し、注意事項シートに記載された通常の分析操作以外の</t>
    <rPh sb="11" eb="13">
      <t>ブンセキ</t>
    </rPh>
    <rPh sb="17" eb="18">
      <t>タイ</t>
    </rPh>
    <rPh sb="20" eb="22">
      <t>チュウイ</t>
    </rPh>
    <rPh sb="22" eb="24">
      <t>ジコウ</t>
    </rPh>
    <rPh sb="28" eb="30">
      <t>キサイ</t>
    </rPh>
    <rPh sb="33" eb="35">
      <t>ツウジョウ</t>
    </rPh>
    <rPh sb="36" eb="38">
      <t>ブンセキ</t>
    </rPh>
    <rPh sb="38" eb="40">
      <t>ソウサ</t>
    </rPh>
    <rPh sb="40" eb="42">
      <t>イガイ</t>
    </rPh>
    <phoneticPr fontId="3"/>
  </si>
  <si>
    <t>　変更を加えた場合は、福井県の名称を掲載することはできません。</t>
    <rPh sb="1" eb="3">
      <t>ヘンコウ</t>
    </rPh>
    <rPh sb="4" eb="5">
      <t>クワ</t>
    </rPh>
    <rPh sb="7" eb="9">
      <t>バアイ</t>
    </rPh>
    <rPh sb="11" eb="14">
      <t>フクイケン</t>
    </rPh>
    <rPh sb="15" eb="17">
      <t>メイショウ</t>
    </rPh>
    <rPh sb="18" eb="20">
      <t>ケイサイ</t>
    </rPh>
    <phoneticPr fontId="3"/>
  </si>
  <si>
    <t>・分析方法の見直し等により、この分析ツールの内容を予告なしに変更する場合があります。</t>
    <rPh sb="1" eb="3">
      <t>ブンセキ</t>
    </rPh>
    <rPh sb="3" eb="5">
      <t>ホウホウ</t>
    </rPh>
    <rPh sb="6" eb="8">
      <t>ミナオ</t>
    </rPh>
    <rPh sb="9" eb="10">
      <t>トウ</t>
    </rPh>
    <rPh sb="16" eb="18">
      <t>ブンセキ</t>
    </rPh>
    <rPh sb="22" eb="24">
      <t>ナイヨウ</t>
    </rPh>
    <rPh sb="25" eb="27">
      <t>ヨコク</t>
    </rPh>
    <rPh sb="30" eb="32">
      <t>ヘンコウ</t>
    </rPh>
    <rPh sb="34" eb="36">
      <t>バアイ</t>
    </rPh>
    <phoneticPr fontId="3"/>
  </si>
  <si>
    <t>５．問い合わせ先・連絡先</t>
    <rPh sb="2" eb="3">
      <t>ト</t>
    </rPh>
    <rPh sb="4" eb="5">
      <t>ア</t>
    </rPh>
    <rPh sb="7" eb="8">
      <t>サキ</t>
    </rPh>
    <rPh sb="9" eb="12">
      <t>レンラクサキ</t>
    </rPh>
    <phoneticPr fontId="3"/>
  </si>
  <si>
    <t>　この分析ツールについての問い合わせは、下記までお願いします。</t>
    <rPh sb="3" eb="5">
      <t>ブンセキ</t>
    </rPh>
    <rPh sb="13" eb="14">
      <t>ト</t>
    </rPh>
    <rPh sb="15" eb="16">
      <t>ア</t>
    </rPh>
    <rPh sb="20" eb="22">
      <t>カキ</t>
    </rPh>
    <rPh sb="25" eb="26">
      <t>ネガ</t>
    </rPh>
    <phoneticPr fontId="3"/>
  </si>
  <si>
    <t>　また、この分析ツールを使用して分析した結果を、論文等やマスコミ・インターネット等で公表・</t>
    <rPh sb="6" eb="8">
      <t>ブンセキ</t>
    </rPh>
    <rPh sb="12" eb="14">
      <t>シヨウ</t>
    </rPh>
    <rPh sb="13" eb="14">
      <t>モチ</t>
    </rPh>
    <rPh sb="16" eb="18">
      <t>ブンセキ</t>
    </rPh>
    <rPh sb="20" eb="22">
      <t>ケッカ</t>
    </rPh>
    <rPh sb="24" eb="26">
      <t>ロンブン</t>
    </rPh>
    <rPh sb="26" eb="27">
      <t>トウ</t>
    </rPh>
    <rPh sb="40" eb="41">
      <t>トウ</t>
    </rPh>
    <phoneticPr fontId="3"/>
  </si>
  <si>
    <t>発表された場合には、お手数ですが、下記まで御連絡いただくとともに、公表資料等を御提供い</t>
    <rPh sb="5" eb="7">
      <t>バアイ</t>
    </rPh>
    <rPh sb="11" eb="13">
      <t>テスウ</t>
    </rPh>
    <rPh sb="17" eb="19">
      <t>カキ</t>
    </rPh>
    <rPh sb="21" eb="22">
      <t>ゴ</t>
    </rPh>
    <rPh sb="22" eb="24">
      <t>レンラク</t>
    </rPh>
    <rPh sb="33" eb="35">
      <t>コウヒョウ</t>
    </rPh>
    <rPh sb="35" eb="37">
      <t>シリョウ</t>
    </rPh>
    <rPh sb="37" eb="38">
      <t>トウ</t>
    </rPh>
    <rPh sb="39" eb="40">
      <t>ゴ</t>
    </rPh>
    <rPh sb="40" eb="42">
      <t>テイキョウ</t>
    </rPh>
    <phoneticPr fontId="3"/>
  </si>
  <si>
    <t>ただければ幸いです。</t>
    <phoneticPr fontId="3"/>
  </si>
  <si>
    <t>〒910-8580　福井市大手３丁目１７番１号</t>
    <phoneticPr fontId="3"/>
  </si>
  <si>
    <t>TEL：0776-20-0271（直通）　　FAX：0776-20-0630</t>
    <rPh sb="17" eb="19">
      <t>チョクツウ</t>
    </rPh>
    <phoneticPr fontId="3"/>
  </si>
  <si>
    <t>分析テーマ：　</t>
    <rPh sb="0" eb="2">
      <t>ブンセキ</t>
    </rPh>
    <phoneticPr fontId="3"/>
  </si>
  <si>
    <t>○○○の経済波及効果</t>
    <rPh sb="4" eb="6">
      <t>ケイザイ</t>
    </rPh>
    <rPh sb="6" eb="8">
      <t>ハキュウ</t>
    </rPh>
    <rPh sb="8" eb="10">
      <t>コウカ</t>
    </rPh>
    <phoneticPr fontId="3"/>
  </si>
  <si>
    <t>波及効果算定の手順</t>
    <rPh sb="0" eb="2">
      <t>ハキュウ</t>
    </rPh>
    <rPh sb="2" eb="4">
      <t>コウカ</t>
    </rPh>
    <rPh sb="4" eb="6">
      <t>サンテイ</t>
    </rPh>
    <rPh sb="7" eb="9">
      <t>テジュン</t>
    </rPh>
    <phoneticPr fontId="3"/>
  </si>
  <si>
    <t>　１．家計調査（総世帯のうち勤労者世帯）の結果から、分析に使用する「平均消費性向」の値を選択する。（表への直接入力も可）</t>
    <rPh sb="3" eb="5">
      <t>カケイ</t>
    </rPh>
    <rPh sb="5" eb="7">
      <t>チョウサ</t>
    </rPh>
    <rPh sb="8" eb="9">
      <t>ソウ</t>
    </rPh>
    <rPh sb="26" eb="28">
      <t>ブンセキ</t>
    </rPh>
    <rPh sb="29" eb="31">
      <t>シヨウ</t>
    </rPh>
    <rPh sb="34" eb="36">
      <t>ヘイキン</t>
    </rPh>
    <rPh sb="36" eb="38">
      <t>ショウヒ</t>
    </rPh>
    <rPh sb="38" eb="40">
      <t>セイコウ</t>
    </rPh>
    <rPh sb="42" eb="43">
      <t>アタイ</t>
    </rPh>
    <rPh sb="44" eb="46">
      <t>センタク</t>
    </rPh>
    <rPh sb="50" eb="51">
      <t>ヒョウ</t>
    </rPh>
    <rPh sb="53" eb="55">
      <t>チョクセツ</t>
    </rPh>
    <rPh sb="55" eb="57">
      <t>ニュウリョク</t>
    </rPh>
    <rPh sb="58" eb="59">
      <t>カ</t>
    </rPh>
    <phoneticPr fontId="3"/>
  </si>
  <si>
    <t>（初期値は令和２年の値が入っている。平均消費性向の説明は、平均消費性向シート参照）　→</t>
    <rPh sb="1" eb="4">
      <t>ショキチ</t>
    </rPh>
    <rPh sb="5" eb="7">
      <t>レイワ</t>
    </rPh>
    <rPh sb="8" eb="9">
      <t>ネン</t>
    </rPh>
    <rPh sb="10" eb="11">
      <t>アタイ</t>
    </rPh>
    <rPh sb="12" eb="13">
      <t>イ</t>
    </rPh>
    <rPh sb="18" eb="20">
      <t>ヘイキン</t>
    </rPh>
    <rPh sb="20" eb="22">
      <t>ショウヒ</t>
    </rPh>
    <rPh sb="22" eb="24">
      <t>セイコウ</t>
    </rPh>
    <rPh sb="25" eb="27">
      <t>セツメイ</t>
    </rPh>
    <phoneticPr fontId="3"/>
  </si>
  <si>
    <t>こちら</t>
    <phoneticPr fontId="3"/>
  </si>
  <si>
    <t>　２．「最終需要増加額」（＝新たに発生する需要）に値を入力する。</t>
    <rPh sb="4" eb="6">
      <t>サイシュウ</t>
    </rPh>
    <rPh sb="6" eb="8">
      <t>ジュヨウ</t>
    </rPh>
    <rPh sb="8" eb="10">
      <t>ゾウカ</t>
    </rPh>
    <rPh sb="10" eb="11">
      <t>ガク</t>
    </rPh>
    <rPh sb="14" eb="15">
      <t>アラ</t>
    </rPh>
    <rPh sb="17" eb="19">
      <t>ハッセイ</t>
    </rPh>
    <rPh sb="21" eb="23">
      <t>ジュヨウ</t>
    </rPh>
    <rPh sb="25" eb="26">
      <t>アタイ</t>
    </rPh>
    <rPh sb="27" eb="29">
      <t>ニュウリョク</t>
    </rPh>
    <phoneticPr fontId="3"/>
  </si>
  <si>
    <t>　３．「県内自給率」についての選択をする。</t>
    <rPh sb="4" eb="6">
      <t>ケンナイ</t>
    </rPh>
    <rPh sb="6" eb="9">
      <t>ジキュウリツ</t>
    </rPh>
    <rPh sb="15" eb="17">
      <t>センタク</t>
    </rPh>
    <phoneticPr fontId="3"/>
  </si>
  <si>
    <t>　４．最終需要増加額に任意の「県内自給率」を設定する場合にのみ値を入力する。（３で選択した自給率以外の値を使う場合のみ）</t>
    <rPh sb="3" eb="5">
      <t>サイシュウ</t>
    </rPh>
    <rPh sb="5" eb="7">
      <t>ジュヨウ</t>
    </rPh>
    <rPh sb="7" eb="9">
      <t>ゾウカ</t>
    </rPh>
    <rPh sb="9" eb="10">
      <t>ガク</t>
    </rPh>
    <rPh sb="11" eb="13">
      <t>ニンイ</t>
    </rPh>
    <rPh sb="15" eb="17">
      <t>ケンナイ</t>
    </rPh>
    <rPh sb="17" eb="20">
      <t>ジキュウリツ</t>
    </rPh>
    <rPh sb="22" eb="24">
      <t>セッテイ</t>
    </rPh>
    <rPh sb="26" eb="28">
      <t>バアイ</t>
    </rPh>
    <rPh sb="31" eb="32">
      <t>アタイ</t>
    </rPh>
    <rPh sb="33" eb="35">
      <t>ニュウリョク</t>
    </rPh>
    <rPh sb="41" eb="43">
      <t>センタク</t>
    </rPh>
    <rPh sb="45" eb="48">
      <t>ジキュウリツ</t>
    </rPh>
    <rPh sb="48" eb="50">
      <t>イガイ</t>
    </rPh>
    <rPh sb="51" eb="52">
      <t>アタイ</t>
    </rPh>
    <rPh sb="53" eb="54">
      <t>ツカ</t>
    </rPh>
    <rPh sb="55" eb="57">
      <t>バアイ</t>
    </rPh>
    <phoneticPr fontId="3"/>
  </si>
  <si>
    <t>　５．入力した最終需要増加額が、「購入者価格表示」か「生産者価格表示」かを選択する。</t>
    <rPh sb="3" eb="5">
      <t>ニュウリョク</t>
    </rPh>
    <rPh sb="7" eb="9">
      <t>サイシュウ</t>
    </rPh>
    <rPh sb="9" eb="11">
      <t>ジュヨウ</t>
    </rPh>
    <rPh sb="11" eb="13">
      <t>ゾウカ</t>
    </rPh>
    <rPh sb="13" eb="14">
      <t>ガク</t>
    </rPh>
    <rPh sb="17" eb="20">
      <t>コウニュウシャ</t>
    </rPh>
    <rPh sb="20" eb="22">
      <t>カカク</t>
    </rPh>
    <rPh sb="22" eb="24">
      <t>ヒョウジ</t>
    </rPh>
    <rPh sb="27" eb="30">
      <t>セイサンシャ</t>
    </rPh>
    <rPh sb="30" eb="32">
      <t>カカク</t>
    </rPh>
    <rPh sb="32" eb="34">
      <t>ヒョウジ</t>
    </rPh>
    <rPh sb="37" eb="39">
      <t>センタク</t>
    </rPh>
    <phoneticPr fontId="3"/>
  </si>
  <si>
    <t>平成14年平均</t>
    <rPh sb="0" eb="2">
      <t>ヘイセイ</t>
    </rPh>
    <rPh sb="4" eb="5">
      <t>ネン</t>
    </rPh>
    <rPh sb="5" eb="7">
      <t>ヘイキン</t>
    </rPh>
    <phoneticPr fontId="3"/>
  </si>
  <si>
    <t>　６．「分析結果」のシートに結果が表示される。（通常は２次波及効果までの結果を使用）</t>
    <rPh sb="4" eb="6">
      <t>ブンセキ</t>
    </rPh>
    <rPh sb="6" eb="8">
      <t>ケッカ</t>
    </rPh>
    <rPh sb="14" eb="16">
      <t>ケッカ</t>
    </rPh>
    <rPh sb="17" eb="19">
      <t>ヒョウジ</t>
    </rPh>
    <rPh sb="24" eb="26">
      <t>ツウジョウ</t>
    </rPh>
    <rPh sb="28" eb="29">
      <t>ジ</t>
    </rPh>
    <rPh sb="29" eb="31">
      <t>ハキュウ</t>
    </rPh>
    <rPh sb="31" eb="33">
      <t>コウカ</t>
    </rPh>
    <rPh sb="36" eb="38">
      <t>ケッカ</t>
    </rPh>
    <rPh sb="39" eb="41">
      <t>シヨウ</t>
    </rPh>
    <phoneticPr fontId="3"/>
  </si>
  <si>
    <t>平成15年平均</t>
    <rPh sb="0" eb="2">
      <t>ヘイセイ</t>
    </rPh>
    <rPh sb="4" eb="5">
      <t>ネン</t>
    </rPh>
    <rPh sb="5" eb="7">
      <t>ヘイキン</t>
    </rPh>
    <phoneticPr fontId="3"/>
  </si>
  <si>
    <r>
      <t>１．分析に使用する平均消費性向（年）を選択</t>
    </r>
    <r>
      <rPr>
        <sz val="11"/>
        <rFont val="ＭＳ Ｐゴシック"/>
        <family val="3"/>
        <charset val="128"/>
      </rPr>
      <t>（＝どの時点での分析をするか）</t>
    </r>
    <rPh sb="2" eb="4">
      <t>ブンセキ</t>
    </rPh>
    <rPh sb="5" eb="7">
      <t>シヨウ</t>
    </rPh>
    <rPh sb="9" eb="11">
      <t>ヘイキン</t>
    </rPh>
    <rPh sb="11" eb="13">
      <t>ショウヒ</t>
    </rPh>
    <rPh sb="13" eb="15">
      <t>セイコウ</t>
    </rPh>
    <rPh sb="16" eb="17">
      <t>ネン</t>
    </rPh>
    <rPh sb="19" eb="21">
      <t>センタク</t>
    </rPh>
    <rPh sb="25" eb="27">
      <t>ジテン</t>
    </rPh>
    <rPh sb="29" eb="31">
      <t>ブンセキ</t>
    </rPh>
    <phoneticPr fontId="3"/>
  </si>
  <si>
    <t>平成16年平均</t>
    <rPh sb="0" eb="2">
      <t>ヘイセイ</t>
    </rPh>
    <rPh sb="4" eb="5">
      <t>ネン</t>
    </rPh>
    <rPh sb="5" eb="7">
      <t>ヘイキン</t>
    </rPh>
    <phoneticPr fontId="3"/>
  </si>
  <si>
    <t>２．最終需要増加額の入力　</t>
    <phoneticPr fontId="3"/>
  </si>
  <si>
    <t>４．任意の自給率設定</t>
    <rPh sb="2" eb="4">
      <t>ニンイ</t>
    </rPh>
    <rPh sb="5" eb="8">
      <t>ジキュウリツ</t>
    </rPh>
    <rPh sb="8" eb="10">
      <t>セッテイ</t>
    </rPh>
    <phoneticPr fontId="3"/>
  </si>
  <si>
    <t>令和2年平均</t>
    <rPh sb="0" eb="2">
      <t>レイワ</t>
    </rPh>
    <rPh sb="3" eb="4">
      <t>ネン</t>
    </rPh>
    <rPh sb="4" eb="6">
      <t>ヘイキン</t>
    </rPh>
    <phoneticPr fontId="3"/>
  </si>
  <si>
    <t>平成17年平均</t>
    <rPh sb="0" eb="2">
      <t>ヘイセイ</t>
    </rPh>
    <rPh sb="4" eb="5">
      <t>ネン</t>
    </rPh>
    <rPh sb="5" eb="7">
      <t>ヘイキン</t>
    </rPh>
    <phoneticPr fontId="3"/>
  </si>
  <si>
    <t>部門名</t>
  </si>
  <si>
    <t>（単位：千円）</t>
    <rPh sb="4" eb="5">
      <t>セン</t>
    </rPh>
    <phoneticPr fontId="3"/>
  </si>
  <si>
    <t>（単位：％）</t>
    <rPh sb="1" eb="3">
      <t>タンイ</t>
    </rPh>
    <phoneticPr fontId="3"/>
  </si>
  <si>
    <t>県内需要増加額</t>
    <rPh sb="0" eb="2">
      <t>ケンナイ</t>
    </rPh>
    <rPh sb="2" eb="4">
      <t>ジュヨウ</t>
    </rPh>
    <rPh sb="4" eb="6">
      <t>ゾウカ</t>
    </rPh>
    <rPh sb="6" eb="7">
      <t>ガク</t>
    </rPh>
    <phoneticPr fontId="3"/>
  </si>
  <si>
    <t>消費支出</t>
    <rPh sb="0" eb="2">
      <t>ショウヒ</t>
    </rPh>
    <rPh sb="2" eb="4">
      <t>シシュツ</t>
    </rPh>
    <phoneticPr fontId="3"/>
  </si>
  <si>
    <t>平成18年平均</t>
    <rPh sb="0" eb="2">
      <t>ヘイセイ</t>
    </rPh>
    <rPh sb="4" eb="5">
      <t>ネン</t>
    </rPh>
    <rPh sb="5" eb="7">
      <t>ヘイキン</t>
    </rPh>
    <phoneticPr fontId="3"/>
  </si>
  <si>
    <t>01</t>
  </si>
  <si>
    <t>農林水産業　　　　　</t>
  </si>
  <si>
    <t>可処分所得</t>
    <rPh sb="0" eb="3">
      <t>カショブン</t>
    </rPh>
    <rPh sb="3" eb="5">
      <t>ショトク</t>
    </rPh>
    <phoneticPr fontId="3"/>
  </si>
  <si>
    <t>平成19年平均</t>
    <rPh sb="0" eb="2">
      <t>ヘイセイ</t>
    </rPh>
    <rPh sb="4" eb="5">
      <t>ネン</t>
    </rPh>
    <rPh sb="5" eb="7">
      <t>ヘイキン</t>
    </rPh>
    <phoneticPr fontId="3"/>
  </si>
  <si>
    <t>02</t>
  </si>
  <si>
    <t>鉱業</t>
    <rPh sb="0" eb="2">
      <t>コウギョウ</t>
    </rPh>
    <phoneticPr fontId="2"/>
  </si>
  <si>
    <t>平均消費性向</t>
    <rPh sb="0" eb="2">
      <t>ヘイキン</t>
    </rPh>
    <rPh sb="2" eb="4">
      <t>ショウヒ</t>
    </rPh>
    <rPh sb="4" eb="6">
      <t>セイコウ</t>
    </rPh>
    <phoneticPr fontId="3"/>
  </si>
  <si>
    <t>平成20年平均</t>
    <rPh sb="0" eb="2">
      <t>ヘイセイ</t>
    </rPh>
    <rPh sb="4" eb="5">
      <t>ネン</t>
    </rPh>
    <rPh sb="5" eb="7">
      <t>ヘイキン</t>
    </rPh>
    <phoneticPr fontId="3"/>
  </si>
  <si>
    <t>03</t>
  </si>
  <si>
    <t>飲食料品</t>
    <rPh sb="0" eb="2">
      <t>インショク</t>
    </rPh>
    <phoneticPr fontId="2"/>
  </si>
  <si>
    <t>平成21年平均</t>
    <rPh sb="0" eb="2">
      <t>ヘイセイ</t>
    </rPh>
    <rPh sb="4" eb="5">
      <t>ネン</t>
    </rPh>
    <rPh sb="5" eb="7">
      <t>ヘイキン</t>
    </rPh>
    <phoneticPr fontId="3"/>
  </si>
  <si>
    <t>04</t>
  </si>
  <si>
    <t>繊維製品　</t>
  </si>
  <si>
    <t>平成22年平均</t>
    <rPh sb="0" eb="2">
      <t>ヘイセイ</t>
    </rPh>
    <rPh sb="4" eb="5">
      <t>ネン</t>
    </rPh>
    <rPh sb="5" eb="7">
      <t>ヘイキン</t>
    </rPh>
    <phoneticPr fontId="3"/>
  </si>
  <si>
    <t>05</t>
  </si>
  <si>
    <t>パルプ・紙・木製品</t>
  </si>
  <si>
    <t>平成23年平均</t>
    <rPh sb="0" eb="2">
      <t>ヘイセイ</t>
    </rPh>
    <rPh sb="4" eb="5">
      <t>ネン</t>
    </rPh>
    <rPh sb="5" eb="7">
      <t>ヘイキン</t>
    </rPh>
    <phoneticPr fontId="3"/>
  </si>
  <si>
    <t>06</t>
  </si>
  <si>
    <t>化学製品  　　　  　</t>
  </si>
  <si>
    <t>平成24年平均</t>
    <rPh sb="0" eb="2">
      <t>ヘイセイ</t>
    </rPh>
    <rPh sb="4" eb="5">
      <t>ネン</t>
    </rPh>
    <rPh sb="5" eb="7">
      <t>ヘイキン</t>
    </rPh>
    <phoneticPr fontId="3"/>
  </si>
  <si>
    <t>07</t>
  </si>
  <si>
    <t>石油・石炭製品　　　</t>
  </si>
  <si>
    <t>３．県内自給率１００％の場合は枠内に×を入れる。</t>
    <rPh sb="2" eb="4">
      <t>ケンナイ</t>
    </rPh>
    <rPh sb="4" eb="7">
      <t>ジキュウリツ</t>
    </rPh>
    <rPh sb="12" eb="14">
      <t>バアイ</t>
    </rPh>
    <rPh sb="15" eb="17">
      <t>ワクナイ</t>
    </rPh>
    <rPh sb="20" eb="21">
      <t>イ</t>
    </rPh>
    <phoneticPr fontId="3"/>
  </si>
  <si>
    <t>○</t>
  </si>
  <si>
    <t>平成25年平均</t>
    <rPh sb="0" eb="2">
      <t>ヘイセイ</t>
    </rPh>
    <rPh sb="4" eb="5">
      <t>ネン</t>
    </rPh>
    <rPh sb="5" eb="7">
      <t>ヘイキン</t>
    </rPh>
    <phoneticPr fontId="3"/>
  </si>
  <si>
    <t>08</t>
  </si>
  <si>
    <t>プラスチック・ゴム製品</t>
    <rPh sb="9" eb="11">
      <t>セイヒン</t>
    </rPh>
    <phoneticPr fontId="3"/>
  </si>
  <si>
    <t>新たに発生する需要（＝最終需要増加額）すべてを県内産品で</t>
    <rPh sb="0" eb="1">
      <t>アラ</t>
    </rPh>
    <rPh sb="3" eb="5">
      <t>ハッセイ</t>
    </rPh>
    <rPh sb="7" eb="9">
      <t>ジュヨウ</t>
    </rPh>
    <rPh sb="11" eb="13">
      <t>サイシュウ</t>
    </rPh>
    <rPh sb="13" eb="15">
      <t>ジュヨウ</t>
    </rPh>
    <rPh sb="15" eb="17">
      <t>ゾウカ</t>
    </rPh>
    <rPh sb="17" eb="18">
      <t>ガク</t>
    </rPh>
    <phoneticPr fontId="3"/>
  </si>
  <si>
    <t>平成26年平均</t>
    <rPh sb="0" eb="2">
      <t>ヘイセイ</t>
    </rPh>
    <rPh sb="4" eb="5">
      <t>ネン</t>
    </rPh>
    <rPh sb="5" eb="7">
      <t>ヘイキン</t>
    </rPh>
    <phoneticPr fontId="3"/>
  </si>
  <si>
    <t>09</t>
  </si>
  <si>
    <t>窯業・土石製品　　</t>
  </si>
  <si>
    <t>まかなうと仮定する場合にのみ、枠内に「×」印を入力する。</t>
    <rPh sb="5" eb="7">
      <t>カテイ</t>
    </rPh>
    <rPh sb="9" eb="11">
      <t>バアイ</t>
    </rPh>
    <rPh sb="15" eb="17">
      <t>ワクナイ</t>
    </rPh>
    <rPh sb="21" eb="22">
      <t>ジルシ</t>
    </rPh>
    <rPh sb="23" eb="25">
      <t>ニュウリョク</t>
    </rPh>
    <phoneticPr fontId="3"/>
  </si>
  <si>
    <t>平成27年平均</t>
    <rPh sb="0" eb="2">
      <t>ヘイセイ</t>
    </rPh>
    <rPh sb="4" eb="5">
      <t>ネン</t>
    </rPh>
    <rPh sb="5" eb="7">
      <t>ヘイキン</t>
    </rPh>
    <phoneticPr fontId="3"/>
  </si>
  <si>
    <t>10</t>
  </si>
  <si>
    <t>鉄鋼　　　　　　　　</t>
  </si>
  <si>
    <t>最終需要を県内のみでまかなえない（他県からの移入品や輸入品も</t>
    <rPh sb="0" eb="2">
      <t>サイシュウ</t>
    </rPh>
    <rPh sb="2" eb="4">
      <t>ジュヨウ</t>
    </rPh>
    <rPh sb="5" eb="7">
      <t>ケンナイ</t>
    </rPh>
    <rPh sb="17" eb="19">
      <t>タケン</t>
    </rPh>
    <rPh sb="22" eb="24">
      <t>イニュウ</t>
    </rPh>
    <rPh sb="24" eb="25">
      <t>ヒン</t>
    </rPh>
    <rPh sb="26" eb="28">
      <t>ユニュウ</t>
    </rPh>
    <rPh sb="28" eb="29">
      <t>ヒン</t>
    </rPh>
    <phoneticPr fontId="3"/>
  </si>
  <si>
    <t>平成28年平均</t>
    <rPh sb="0" eb="2">
      <t>ヘイセイ</t>
    </rPh>
    <rPh sb="4" eb="5">
      <t>ネン</t>
    </rPh>
    <rPh sb="5" eb="7">
      <t>ヘイキン</t>
    </rPh>
    <phoneticPr fontId="3"/>
  </si>
  <si>
    <t>11</t>
  </si>
  <si>
    <t>非鉄金属　　　　　　</t>
  </si>
  <si>
    <r>
      <t>使って需要を満たす）場合には「○」印を入力する。（</t>
    </r>
    <r>
      <rPr>
        <sz val="10"/>
        <rFont val="ＭＳ Ｐゴシック"/>
        <family val="3"/>
        <charset val="128"/>
      </rPr>
      <t>※２</t>
    </r>
    <r>
      <rPr>
        <sz val="11"/>
        <rFont val="ＭＳ Ｐゴシック"/>
        <family val="3"/>
        <charset val="128"/>
      </rPr>
      <t>）</t>
    </r>
    <rPh sb="0" eb="1">
      <t>ツカ</t>
    </rPh>
    <rPh sb="3" eb="5">
      <t>ジュヨウ</t>
    </rPh>
    <rPh sb="6" eb="7">
      <t>ミ</t>
    </rPh>
    <rPh sb="10" eb="12">
      <t>バアイ</t>
    </rPh>
    <rPh sb="17" eb="18">
      <t>ジルシ</t>
    </rPh>
    <rPh sb="19" eb="21">
      <t>ニュウリョク</t>
    </rPh>
    <phoneticPr fontId="3"/>
  </si>
  <si>
    <t>平成29年平均</t>
    <rPh sb="0" eb="2">
      <t>ヘイセイ</t>
    </rPh>
    <rPh sb="4" eb="5">
      <t>ネン</t>
    </rPh>
    <rPh sb="5" eb="7">
      <t>ヘイキン</t>
    </rPh>
    <phoneticPr fontId="3"/>
  </si>
  <si>
    <t>12</t>
  </si>
  <si>
    <t>金属製品　　　　　　</t>
  </si>
  <si>
    <t>なお、４で任意の自給率を部門別に設定した場合にはそちらが優先される。</t>
    <rPh sb="5" eb="7">
      <t>ニンイ</t>
    </rPh>
    <rPh sb="8" eb="11">
      <t>ジキュウリツ</t>
    </rPh>
    <rPh sb="12" eb="14">
      <t>ブモン</t>
    </rPh>
    <rPh sb="14" eb="15">
      <t>ベツ</t>
    </rPh>
    <rPh sb="16" eb="18">
      <t>セッテイ</t>
    </rPh>
    <rPh sb="20" eb="22">
      <t>バアイ</t>
    </rPh>
    <rPh sb="28" eb="30">
      <t>ユウセン</t>
    </rPh>
    <phoneticPr fontId="3"/>
  </si>
  <si>
    <t>平成30年平均</t>
    <rPh sb="0" eb="2">
      <t>ヘイセイ</t>
    </rPh>
    <rPh sb="4" eb="5">
      <t>ネン</t>
    </rPh>
    <rPh sb="5" eb="7">
      <t>ヘイキン</t>
    </rPh>
    <phoneticPr fontId="3"/>
  </si>
  <si>
    <t>13</t>
  </si>
  <si>
    <t>はん用機械</t>
    <rPh sb="2" eb="3">
      <t>ヨウ</t>
    </rPh>
    <rPh sb="3" eb="5">
      <t>キカイ</t>
    </rPh>
    <phoneticPr fontId="2"/>
  </si>
  <si>
    <t>※１　×を入れても第1次間接効果および２次効果以降には自動的に自給率が掛かる。</t>
    <rPh sb="5" eb="6">
      <t>イ</t>
    </rPh>
    <rPh sb="9" eb="10">
      <t>ダイ</t>
    </rPh>
    <rPh sb="11" eb="12">
      <t>ジ</t>
    </rPh>
    <rPh sb="12" eb="14">
      <t>カンセツ</t>
    </rPh>
    <rPh sb="14" eb="16">
      <t>コウカ</t>
    </rPh>
    <rPh sb="20" eb="21">
      <t>ジ</t>
    </rPh>
    <rPh sb="21" eb="23">
      <t>コウカ</t>
    </rPh>
    <rPh sb="23" eb="25">
      <t>イコウ</t>
    </rPh>
    <rPh sb="27" eb="30">
      <t>ジドウテキ</t>
    </rPh>
    <rPh sb="35" eb="36">
      <t>カ</t>
    </rPh>
    <phoneticPr fontId="3"/>
  </si>
  <si>
    <t>14</t>
  </si>
  <si>
    <t>生産用機械</t>
    <rPh sb="0" eb="2">
      <t>セイサン</t>
    </rPh>
    <rPh sb="2" eb="3">
      <t>ヨウ</t>
    </rPh>
    <rPh sb="3" eb="5">
      <t>キカイ</t>
    </rPh>
    <phoneticPr fontId="2"/>
  </si>
  <si>
    <t>※２　ここで使用する県内自給率は、産業連関表から算出した自給率を指す。</t>
    <rPh sb="6" eb="8">
      <t>シヨウ</t>
    </rPh>
    <rPh sb="10" eb="12">
      <t>ケンナイ</t>
    </rPh>
    <rPh sb="12" eb="15">
      <t>ジキュウリツ</t>
    </rPh>
    <rPh sb="17" eb="19">
      <t>サンギョウ</t>
    </rPh>
    <rPh sb="19" eb="21">
      <t>レンカン</t>
    </rPh>
    <rPh sb="21" eb="22">
      <t>ヒョウ</t>
    </rPh>
    <rPh sb="24" eb="26">
      <t>サンシュツ</t>
    </rPh>
    <rPh sb="28" eb="31">
      <t>ジキュウリツ</t>
    </rPh>
    <rPh sb="32" eb="33">
      <t>サ</t>
    </rPh>
    <phoneticPr fontId="3"/>
  </si>
  <si>
    <t>15</t>
  </si>
  <si>
    <t>業務用機械</t>
    <rPh sb="0" eb="2">
      <t>ギョウム</t>
    </rPh>
    <rPh sb="2" eb="3">
      <t>ヨウ</t>
    </rPh>
    <rPh sb="3" eb="5">
      <t>キカイ</t>
    </rPh>
    <phoneticPr fontId="2"/>
  </si>
  <si>
    <t>16</t>
  </si>
  <si>
    <t>電子部品</t>
    <rPh sb="0" eb="2">
      <t>デンシ</t>
    </rPh>
    <rPh sb="2" eb="4">
      <t>ブヒン</t>
    </rPh>
    <phoneticPr fontId="2"/>
  </si>
  <si>
    <t>17</t>
  </si>
  <si>
    <t>電気機械　　　　　　</t>
  </si>
  <si>
    <t>18</t>
  </si>
  <si>
    <t>情報通信機器</t>
    <rPh sb="0" eb="2">
      <t>ジョウホウ</t>
    </rPh>
    <rPh sb="2" eb="4">
      <t>ツウシン</t>
    </rPh>
    <rPh sb="4" eb="6">
      <t>キキ</t>
    </rPh>
    <phoneticPr fontId="2"/>
  </si>
  <si>
    <t>５．入力した需要増加額が購入者価格表示か</t>
    <rPh sb="2" eb="4">
      <t>ニュウリョク</t>
    </rPh>
    <rPh sb="6" eb="8">
      <t>ジュヨウ</t>
    </rPh>
    <rPh sb="8" eb="10">
      <t>ゾウカ</t>
    </rPh>
    <rPh sb="10" eb="11">
      <t>ガク</t>
    </rPh>
    <rPh sb="12" eb="15">
      <t>コウニュウシャ</t>
    </rPh>
    <rPh sb="15" eb="17">
      <t>カカク</t>
    </rPh>
    <rPh sb="17" eb="19">
      <t>ヒョウジ</t>
    </rPh>
    <phoneticPr fontId="3"/>
  </si>
  <si>
    <t>購入者価格</t>
  </si>
  <si>
    <t>19</t>
  </si>
  <si>
    <t>輸送機械  　　　　　</t>
  </si>
  <si>
    <t>　生産者価格表示かを選択する。</t>
    <rPh sb="6" eb="8">
      <t>ヒョウジ</t>
    </rPh>
    <rPh sb="10" eb="12">
      <t>センタク</t>
    </rPh>
    <phoneticPr fontId="3"/>
  </si>
  <si>
    <t>20</t>
  </si>
  <si>
    <t>その他の製造工業製品</t>
  </si>
  <si>
    <t>「購入者価格」を選択した場合、自動的に生産者価格に変換される。</t>
    <rPh sb="1" eb="4">
      <t>コウニュウシャ</t>
    </rPh>
    <rPh sb="4" eb="6">
      <t>カカク</t>
    </rPh>
    <rPh sb="8" eb="10">
      <t>センタク</t>
    </rPh>
    <rPh sb="12" eb="14">
      <t>バアイ</t>
    </rPh>
    <rPh sb="15" eb="18">
      <t>ジドウテキ</t>
    </rPh>
    <rPh sb="19" eb="22">
      <t>セイサンシャ</t>
    </rPh>
    <rPh sb="22" eb="24">
      <t>カカク</t>
    </rPh>
    <rPh sb="25" eb="27">
      <t>ヘンカン</t>
    </rPh>
    <phoneticPr fontId="3"/>
  </si>
  <si>
    <t>21</t>
  </si>
  <si>
    <t>建設　　　　　　　　</t>
  </si>
  <si>
    <t>購入者価格…消費者が実際に店で購入するときの価格で、</t>
    <rPh sb="0" eb="3">
      <t>コウニュウシャ</t>
    </rPh>
    <rPh sb="3" eb="5">
      <t>カカク</t>
    </rPh>
    <rPh sb="6" eb="9">
      <t>ショウヒシャ</t>
    </rPh>
    <rPh sb="10" eb="12">
      <t>ジッサイ</t>
    </rPh>
    <rPh sb="13" eb="14">
      <t>テン</t>
    </rPh>
    <rPh sb="15" eb="17">
      <t>コウニュウ</t>
    </rPh>
    <rPh sb="22" eb="24">
      <t>カカク</t>
    </rPh>
    <phoneticPr fontId="3"/>
  </si>
  <si>
    <t>22</t>
  </si>
  <si>
    <t>電力・ガス・熱供給</t>
  </si>
  <si>
    <t>　　　流通コスト（商業マージン、貨物運賃）が含まれている。</t>
    <rPh sb="3" eb="5">
      <t>リュウツウ</t>
    </rPh>
    <rPh sb="9" eb="11">
      <t>ショウギョウ</t>
    </rPh>
    <rPh sb="16" eb="18">
      <t>カモツ</t>
    </rPh>
    <rPh sb="18" eb="20">
      <t>ウンチン</t>
    </rPh>
    <rPh sb="22" eb="23">
      <t>フク</t>
    </rPh>
    <phoneticPr fontId="3"/>
  </si>
  <si>
    <t>23</t>
  </si>
  <si>
    <t>水道</t>
  </si>
  <si>
    <t>生産者価格…生産者が出荷するときの価格</t>
    <rPh sb="0" eb="3">
      <t>セイサンシャ</t>
    </rPh>
    <rPh sb="3" eb="5">
      <t>カカク</t>
    </rPh>
    <rPh sb="6" eb="9">
      <t>セイサンシャ</t>
    </rPh>
    <rPh sb="10" eb="12">
      <t>シュッカ</t>
    </rPh>
    <rPh sb="17" eb="19">
      <t>カカク</t>
    </rPh>
    <phoneticPr fontId="3"/>
  </si>
  <si>
    <t>24</t>
  </si>
  <si>
    <t>廃棄物処理</t>
  </si>
  <si>
    <t>詳しい説明は　→</t>
    <rPh sb="0" eb="1">
      <t>クワ</t>
    </rPh>
    <rPh sb="3" eb="5">
      <t>セツメイ</t>
    </rPh>
    <phoneticPr fontId="3"/>
  </si>
  <si>
    <t>25</t>
  </si>
  <si>
    <t>商業　　　　　　　　</t>
  </si>
  <si>
    <t>（注）</t>
    <rPh sb="1" eb="2">
      <t>チュウ</t>
    </rPh>
    <phoneticPr fontId="3"/>
  </si>
  <si>
    <t>26</t>
  </si>
  <si>
    <t>金融・保険　　　　　</t>
  </si>
  <si>
    <t>産業連関表は生産者価格をベースに作成してあるため、購入者価格で</t>
    <rPh sb="0" eb="2">
      <t>サンギョウ</t>
    </rPh>
    <rPh sb="2" eb="4">
      <t>レンカン</t>
    </rPh>
    <rPh sb="4" eb="5">
      <t>ヒョウ</t>
    </rPh>
    <phoneticPr fontId="3"/>
  </si>
  <si>
    <t>27</t>
  </si>
  <si>
    <t>不動産　　　　　　　</t>
  </si>
  <si>
    <t>入力する場合は、生産者価格に変換してから分析する必要がある。</t>
    <rPh sb="0" eb="2">
      <t>ニュウリョク</t>
    </rPh>
    <rPh sb="4" eb="6">
      <t>バアイ</t>
    </rPh>
    <rPh sb="8" eb="11">
      <t>セイサンシャ</t>
    </rPh>
    <rPh sb="11" eb="13">
      <t>カカク</t>
    </rPh>
    <rPh sb="14" eb="16">
      <t>ヘンカン</t>
    </rPh>
    <rPh sb="20" eb="22">
      <t>ブンセキ</t>
    </rPh>
    <rPh sb="24" eb="26">
      <t>ヒツヨウ</t>
    </rPh>
    <phoneticPr fontId="3"/>
  </si>
  <si>
    <t>28</t>
  </si>
  <si>
    <t>運輸・郵便　　　</t>
    <rPh sb="3" eb="5">
      <t>ユウビン</t>
    </rPh>
    <phoneticPr fontId="3"/>
  </si>
  <si>
    <t>具体的には、最終重要増加額から、商業マージン（卸売、小売業等の</t>
    <rPh sb="0" eb="3">
      <t>グタイテキ</t>
    </rPh>
    <rPh sb="16" eb="18">
      <t>ショウギョウ</t>
    </rPh>
    <rPh sb="23" eb="25">
      <t>オロシウリ</t>
    </rPh>
    <rPh sb="26" eb="28">
      <t>コウリ</t>
    </rPh>
    <rPh sb="28" eb="29">
      <t>ギョウ</t>
    </rPh>
    <rPh sb="29" eb="30">
      <t>トウ</t>
    </rPh>
    <phoneticPr fontId="3"/>
  </si>
  <si>
    <t>29</t>
  </si>
  <si>
    <t>情報通信</t>
    <rPh sb="0" eb="2">
      <t>ジョウホウ</t>
    </rPh>
    <rPh sb="2" eb="4">
      <t>ツウシン</t>
    </rPh>
    <phoneticPr fontId="2"/>
  </si>
  <si>
    <t>営業コスト等）と運輸マージン（国内貨物運賃等）を抜き取り、それぞれ</t>
    <rPh sb="8" eb="10">
      <t>ウンユ</t>
    </rPh>
    <rPh sb="15" eb="17">
      <t>コクナイ</t>
    </rPh>
    <rPh sb="17" eb="19">
      <t>カモツ</t>
    </rPh>
    <rPh sb="19" eb="21">
      <t>ウンチン</t>
    </rPh>
    <rPh sb="21" eb="22">
      <t>トウ</t>
    </rPh>
    <rPh sb="24" eb="25">
      <t>ヌ</t>
    </rPh>
    <rPh sb="26" eb="27">
      <t>ト</t>
    </rPh>
    <phoneticPr fontId="3"/>
  </si>
  <si>
    <t>30</t>
  </si>
  <si>
    <t>公務　　　　　　　　</t>
  </si>
  <si>
    <t>商業部門、運輸部門に計上する。</t>
    <rPh sb="0" eb="2">
      <t>ショウギョウ</t>
    </rPh>
    <rPh sb="2" eb="4">
      <t>ブモン</t>
    </rPh>
    <rPh sb="5" eb="7">
      <t>ウンユ</t>
    </rPh>
    <rPh sb="7" eb="9">
      <t>ブモン</t>
    </rPh>
    <rPh sb="10" eb="12">
      <t>ケイジョウ</t>
    </rPh>
    <phoneticPr fontId="3"/>
  </si>
  <si>
    <t>31</t>
  </si>
  <si>
    <t>教育・研究　　　　　</t>
  </si>
  <si>
    <t>32</t>
  </si>
  <si>
    <t>医療・福祉</t>
    <rPh sb="0" eb="2">
      <t>イリョウ</t>
    </rPh>
    <rPh sb="3" eb="5">
      <t>フクシ</t>
    </rPh>
    <phoneticPr fontId="2"/>
  </si>
  <si>
    <t>33</t>
  </si>
  <si>
    <t>他に分類されない会員制団体</t>
    <rPh sb="0" eb="1">
      <t>ホカ</t>
    </rPh>
    <rPh sb="2" eb="4">
      <t>ブンルイ</t>
    </rPh>
    <rPh sb="8" eb="13">
      <t>カイインセイダンタイ</t>
    </rPh>
    <phoneticPr fontId="2"/>
  </si>
  <si>
    <t>34</t>
  </si>
  <si>
    <t>対事業所サービス</t>
  </si>
  <si>
    <t>６．分析結果は</t>
    <rPh sb="2" eb="4">
      <t>ブンセキ</t>
    </rPh>
    <rPh sb="4" eb="6">
      <t>ケッカ</t>
    </rPh>
    <phoneticPr fontId="3"/>
  </si>
  <si>
    <t>35</t>
  </si>
  <si>
    <t>対個人サービス</t>
    <rPh sb="0" eb="1">
      <t>タイ</t>
    </rPh>
    <rPh sb="1" eb="3">
      <t>コジン</t>
    </rPh>
    <phoneticPr fontId="3"/>
  </si>
  <si>
    <t>36</t>
  </si>
  <si>
    <t>事務用品</t>
    <rPh sb="0" eb="2">
      <t>ジム</t>
    </rPh>
    <rPh sb="2" eb="4">
      <t>ヨウヒン</t>
    </rPh>
    <phoneticPr fontId="2"/>
  </si>
  <si>
    <t>37</t>
  </si>
  <si>
    <t>分類不明</t>
    <rPh sb="0" eb="2">
      <t>ブンルイ</t>
    </rPh>
    <rPh sb="2" eb="4">
      <t>フメイ</t>
    </rPh>
    <phoneticPr fontId="2"/>
  </si>
  <si>
    <t>計</t>
  </si>
  <si>
    <t>経済波及効果分析結果</t>
    <rPh sb="0" eb="2">
      <t>ケイザイ</t>
    </rPh>
    <rPh sb="2" eb="4">
      <t>ハキュウ</t>
    </rPh>
    <rPh sb="4" eb="6">
      <t>コウカ</t>
    </rPh>
    <rPh sb="6" eb="8">
      <t>ブンセキ</t>
    </rPh>
    <rPh sb="8" eb="10">
      <t>ケッカ</t>
    </rPh>
    <phoneticPr fontId="3"/>
  </si>
  <si>
    <t>（単位：千円、人）</t>
    <rPh sb="1" eb="3">
      <t>タンイ</t>
    </rPh>
    <rPh sb="4" eb="5">
      <t>セン</t>
    </rPh>
    <rPh sb="5" eb="6">
      <t>エン</t>
    </rPh>
    <rPh sb="7" eb="8">
      <t>ニン</t>
    </rPh>
    <phoneticPr fontId="3"/>
  </si>
  <si>
    <t>生産誘発額</t>
  </si>
  <si>
    <t>粗付加価値誘発額</t>
  </si>
  <si>
    <t>雇用者所得誘発額</t>
  </si>
  <si>
    <t>就業者誘発数</t>
    <phoneticPr fontId="3"/>
  </si>
  <si>
    <t>１次波及効果</t>
    <rPh sb="1" eb="2">
      <t>ジ</t>
    </rPh>
    <rPh sb="2" eb="4">
      <t>ハキュウ</t>
    </rPh>
    <rPh sb="4" eb="6">
      <t>コウカ</t>
    </rPh>
    <phoneticPr fontId="3"/>
  </si>
  <si>
    <t>直接効果</t>
  </si>
  <si>
    <t>第１次間接効果</t>
    <rPh sb="0" eb="1">
      <t>ダイ</t>
    </rPh>
    <rPh sb="3" eb="5">
      <t>カンセツ</t>
    </rPh>
    <phoneticPr fontId="3"/>
  </si>
  <si>
    <t>２次波及効果</t>
    <rPh sb="2" eb="4">
      <t>ハキュウ</t>
    </rPh>
    <rPh sb="4" eb="6">
      <t>コウカ</t>
    </rPh>
    <phoneticPr fontId="3"/>
  </si>
  <si>
    <t>総計</t>
  </si>
  <si>
    <t>３次波及効果</t>
    <rPh sb="2" eb="4">
      <t>ハキュウ</t>
    </rPh>
    <rPh sb="4" eb="6">
      <t>コウカ</t>
    </rPh>
    <phoneticPr fontId="3"/>
  </si>
  <si>
    <t>４次波及効果</t>
    <rPh sb="2" eb="4">
      <t>ハキュウ</t>
    </rPh>
    <rPh sb="4" eb="6">
      <t>コウカ</t>
    </rPh>
    <phoneticPr fontId="3"/>
  </si>
  <si>
    <t>５次波及効果</t>
    <rPh sb="2" eb="4">
      <t>ハキュウ</t>
    </rPh>
    <rPh sb="4" eb="6">
      <t>コウカ</t>
    </rPh>
    <phoneticPr fontId="3"/>
  </si>
  <si>
    <t>※　通常の分析では、２次波及効果までの結果を使用する。</t>
    <rPh sb="2" eb="4">
      <t>ツウジョウ</t>
    </rPh>
    <rPh sb="5" eb="7">
      <t>ブンセキ</t>
    </rPh>
    <rPh sb="11" eb="12">
      <t>ジ</t>
    </rPh>
    <rPh sb="12" eb="14">
      <t>ハキュウ</t>
    </rPh>
    <rPh sb="14" eb="16">
      <t>コウカ</t>
    </rPh>
    <rPh sb="19" eb="21">
      <t>ケッカ</t>
    </rPh>
    <rPh sb="22" eb="24">
      <t>シヨウ</t>
    </rPh>
    <phoneticPr fontId="3"/>
  </si>
  <si>
    <t>《波及効果分析フロー（２次波及効果まで）》</t>
    <rPh sb="1" eb="3">
      <t>ハキュウ</t>
    </rPh>
    <rPh sb="3" eb="5">
      <t>コウカ</t>
    </rPh>
    <rPh sb="5" eb="7">
      <t>ブンセキ</t>
    </rPh>
    <rPh sb="12" eb="13">
      <t>ジ</t>
    </rPh>
    <rPh sb="13" eb="15">
      <t>ハキュウ</t>
    </rPh>
    <rPh sb="15" eb="17">
      <t>コウカ</t>
    </rPh>
    <phoneticPr fontId="12"/>
  </si>
  <si>
    <t>億円</t>
    <rPh sb="0" eb="2">
      <t>オクエン</t>
    </rPh>
    <phoneticPr fontId="3"/>
  </si>
  <si>
    <t>万円</t>
    <rPh sb="0" eb="2">
      <t>マンエン</t>
    </rPh>
    <phoneticPr fontId="3"/>
  </si>
  <si>
    <t>需要増加額</t>
    <rPh sb="0" eb="2">
      <t>ジュヨウ</t>
    </rPh>
    <rPh sb="2" eb="5">
      <t>ゾウカガク</t>
    </rPh>
    <phoneticPr fontId="12"/>
  </si>
  <si>
    <t>億円</t>
    <rPh sb="0" eb="2">
      <t>オクエン</t>
    </rPh>
    <phoneticPr fontId="12"/>
  </si>
  <si>
    <t>需要増加額Ａ</t>
  </si>
  <si>
    <t>〔×　自給率〕（県産品のみの場合は１００％）</t>
    <rPh sb="3" eb="6">
      <t>ジキュウリツ</t>
    </rPh>
    <rPh sb="8" eb="9">
      <t>ケン</t>
    </rPh>
    <rPh sb="14" eb="16">
      <t>バアイ</t>
    </rPh>
    <phoneticPr fontId="12"/>
  </si>
  <si>
    <t>直接効果</t>
    <rPh sb="0" eb="2">
      <t>チョクセツ</t>
    </rPh>
    <rPh sb="2" eb="4">
      <t>コウカ</t>
    </rPh>
    <phoneticPr fontId="12"/>
  </si>
  <si>
    <t>生産誘発額①</t>
    <rPh sb="0" eb="2">
      <t>セイサン</t>
    </rPh>
    <rPh sb="2" eb="4">
      <t>ユウハツ</t>
    </rPh>
    <rPh sb="4" eb="5">
      <t>ガク</t>
    </rPh>
    <phoneticPr fontId="12"/>
  </si>
  <si>
    <t>移輸入</t>
    <phoneticPr fontId="19"/>
  </si>
  <si>
    <t>県内需要増加額Ｃ</t>
  </si>
  <si>
    <t>原材料投入額Ｅ</t>
    <rPh sb="0" eb="3">
      <t>ゲンザイリョウ</t>
    </rPh>
    <rPh sb="3" eb="5">
      <t>トウニュウ</t>
    </rPh>
    <rPh sb="5" eb="6">
      <t>ガク</t>
    </rPh>
    <phoneticPr fontId="12"/>
  </si>
  <si>
    <t>〔×　中間投入率〕</t>
    <rPh sb="3" eb="5">
      <t>チュウカン</t>
    </rPh>
    <rPh sb="5" eb="7">
      <t>トウニュウ</t>
    </rPh>
    <rPh sb="7" eb="8">
      <t>リツ</t>
    </rPh>
    <phoneticPr fontId="12"/>
  </si>
  <si>
    <t>〔×　粗付加価値率、雇用者所得率〕</t>
    <rPh sb="3" eb="4">
      <t>ソ</t>
    </rPh>
    <rPh sb="4" eb="6">
      <t>フカ</t>
    </rPh>
    <rPh sb="6" eb="8">
      <t>カチ</t>
    </rPh>
    <rPh sb="8" eb="9">
      <t>リツ</t>
    </rPh>
    <rPh sb="10" eb="13">
      <t>コヨウシャ</t>
    </rPh>
    <rPh sb="13" eb="16">
      <t>ショトクリツ</t>
    </rPh>
    <phoneticPr fontId="12"/>
  </si>
  <si>
    <t>粗付加価値額Ｊ</t>
  </si>
  <si>
    <t>　うち雇用者所得額Ｍ</t>
  </si>
  <si>
    <t>うち雇用者所得額</t>
    <rPh sb="2" eb="5">
      <t>コヨウシャ</t>
    </rPh>
    <rPh sb="5" eb="7">
      <t>ショトク</t>
    </rPh>
    <rPh sb="7" eb="8">
      <t>ガク</t>
    </rPh>
    <phoneticPr fontId="12"/>
  </si>
  <si>
    <t>原材料投入額</t>
    <rPh sb="0" eb="3">
      <t>ゲンザイリョウ</t>
    </rPh>
    <rPh sb="3" eb="5">
      <t>トウニュウ</t>
    </rPh>
    <rPh sb="5" eb="6">
      <t>ガク</t>
    </rPh>
    <phoneticPr fontId="12"/>
  </si>
  <si>
    <t>　粗付加価値額</t>
    <rPh sb="1" eb="2">
      <t>ソ</t>
    </rPh>
    <rPh sb="2" eb="4">
      <t>フカ</t>
    </rPh>
    <rPh sb="4" eb="6">
      <t>カチ</t>
    </rPh>
    <rPh sb="6" eb="7">
      <t>ガク</t>
    </rPh>
    <phoneticPr fontId="12"/>
  </si>
  <si>
    <t>〔×　自給率〕</t>
    <rPh sb="3" eb="6">
      <t>ジキュウリツ</t>
    </rPh>
    <phoneticPr fontId="12"/>
  </si>
  <si>
    <t>第一次間接効果</t>
    <rPh sb="0" eb="1">
      <t>ダイ</t>
    </rPh>
    <rPh sb="1" eb="2">
      <t>イチ</t>
    </rPh>
    <rPh sb="2" eb="3">
      <t>ジ</t>
    </rPh>
    <rPh sb="3" eb="5">
      <t>カンセツ</t>
    </rPh>
    <rPh sb="5" eb="7">
      <t>コウカ</t>
    </rPh>
    <phoneticPr fontId="12"/>
  </si>
  <si>
    <t>県内需要額</t>
    <rPh sb="0" eb="2">
      <t>ケンナイ</t>
    </rPh>
    <rPh sb="2" eb="4">
      <t>ジュヨウ</t>
    </rPh>
    <rPh sb="4" eb="5">
      <t>ガク</t>
    </rPh>
    <phoneticPr fontId="12"/>
  </si>
  <si>
    <t>県内需要額Ｆ</t>
    <rPh sb="0" eb="2">
      <t>ケンナイ</t>
    </rPh>
    <rPh sb="2" eb="4">
      <t>ジュヨウ</t>
    </rPh>
    <rPh sb="4" eb="5">
      <t>ガク</t>
    </rPh>
    <phoneticPr fontId="12"/>
  </si>
  <si>
    <t>生産誘発額Ｈ</t>
    <rPh sb="0" eb="2">
      <t>セイサン</t>
    </rPh>
    <rPh sb="2" eb="5">
      <t>ユウハツガク</t>
    </rPh>
    <phoneticPr fontId="12"/>
  </si>
  <si>
    <r>
      <t>〔×　逆行列係数〔Ｉ－（Ｉ－Ｍ）Ａ〕</t>
    </r>
    <r>
      <rPr>
        <vertAlign val="superscript"/>
        <sz val="10"/>
        <rFont val="ＭＳ Ｐゴシック"/>
        <family val="3"/>
        <charset val="128"/>
      </rPr>
      <t>-1</t>
    </r>
    <r>
      <rPr>
        <sz val="10"/>
        <rFont val="ＭＳ Ｐゴシック"/>
        <family val="3"/>
        <charset val="128"/>
      </rPr>
      <t>〕</t>
    </r>
    <phoneticPr fontId="19"/>
  </si>
  <si>
    <t>粗付加価値誘発額Ｋ</t>
  </si>
  <si>
    <t>　うち雇用者所得額Ｎ</t>
    <rPh sb="3" eb="6">
      <t>コヨウシャ</t>
    </rPh>
    <rPh sb="6" eb="9">
      <t>ショトクガク</t>
    </rPh>
    <phoneticPr fontId="12"/>
  </si>
  <si>
    <t>生産誘発額②</t>
    <rPh sb="0" eb="2">
      <t>セイサン</t>
    </rPh>
    <rPh sb="2" eb="5">
      <t>ユウハツガク</t>
    </rPh>
    <phoneticPr fontId="12"/>
  </si>
  <si>
    <t>うち雇用者所得額</t>
    <rPh sb="2" eb="5">
      <t>コヨウシャ</t>
    </rPh>
    <rPh sb="5" eb="8">
      <t>ショトクガク</t>
    </rPh>
    <phoneticPr fontId="12"/>
  </si>
  <si>
    <t>　粗付加価値誘発額</t>
    <rPh sb="1" eb="2">
      <t>ソ</t>
    </rPh>
    <rPh sb="2" eb="4">
      <t>フカ</t>
    </rPh>
    <rPh sb="4" eb="6">
      <t>カチ</t>
    </rPh>
    <rPh sb="6" eb="9">
      <t>ユウハツガク</t>
    </rPh>
    <phoneticPr fontId="12"/>
  </si>
  <si>
    <t>二次波及効果</t>
    <rPh sb="0" eb="1">
      <t>ニ</t>
    </rPh>
    <rPh sb="1" eb="2">
      <t>ジ</t>
    </rPh>
    <rPh sb="2" eb="4">
      <t>ハキュウ</t>
    </rPh>
    <rPh sb="4" eb="6">
      <t>コウカ</t>
    </rPh>
    <phoneticPr fontId="12"/>
  </si>
  <si>
    <t>　うち雇用者所得額</t>
    <rPh sb="3" eb="6">
      <t>コヨウシャ</t>
    </rPh>
    <rPh sb="6" eb="8">
      <t>ショトク</t>
    </rPh>
    <rPh sb="8" eb="9">
      <t>ガク</t>
    </rPh>
    <phoneticPr fontId="12"/>
  </si>
  <si>
    <t>粗付加価値額</t>
    <rPh sb="0" eb="1">
      <t>ソ</t>
    </rPh>
    <rPh sb="1" eb="3">
      <t>フカ</t>
    </rPh>
    <rPh sb="3" eb="5">
      <t>カチ</t>
    </rPh>
    <rPh sb="5" eb="6">
      <t>ガク</t>
    </rPh>
    <phoneticPr fontId="12"/>
  </si>
  <si>
    <t>平均消費性向Ｐ</t>
    <rPh sb="0" eb="2">
      <t>ヘイキン</t>
    </rPh>
    <rPh sb="2" eb="4">
      <t>ショウヒ</t>
    </rPh>
    <rPh sb="4" eb="6">
      <t>セイコウ</t>
    </rPh>
    <phoneticPr fontId="12"/>
  </si>
  <si>
    <t>消費支出増加額Ｑ</t>
    <rPh sb="0" eb="2">
      <t>ショウヒ</t>
    </rPh>
    <rPh sb="2" eb="4">
      <t>シシュツ</t>
    </rPh>
    <rPh sb="4" eb="6">
      <t>ゾウカ</t>
    </rPh>
    <rPh sb="6" eb="7">
      <t>ガク</t>
    </rPh>
    <phoneticPr fontId="12"/>
  </si>
  <si>
    <t>消費支出増加額</t>
    <rPh sb="0" eb="2">
      <t>ショウヒ</t>
    </rPh>
    <rPh sb="2" eb="4">
      <t>シシュツ</t>
    </rPh>
    <rPh sb="4" eb="6">
      <t>ゾウカ</t>
    </rPh>
    <rPh sb="6" eb="7">
      <t>ガク</t>
    </rPh>
    <phoneticPr fontId="12"/>
  </si>
  <si>
    <t>平均消費性向</t>
    <rPh sb="0" eb="2">
      <t>ヘイキン</t>
    </rPh>
    <rPh sb="2" eb="4">
      <t>ショウヒ</t>
    </rPh>
    <rPh sb="4" eb="6">
      <t>セイコウ</t>
    </rPh>
    <phoneticPr fontId="12"/>
  </si>
  <si>
    <t>生産誘発額Ｓ</t>
    <rPh sb="0" eb="5">
      <t>セイサニュウハツガク</t>
    </rPh>
    <phoneticPr fontId="12"/>
  </si>
  <si>
    <t>粗付加価値誘発額Ｔ</t>
    <rPh sb="0" eb="1">
      <t>ソ</t>
    </rPh>
    <rPh sb="1" eb="3">
      <t>フカ</t>
    </rPh>
    <rPh sb="3" eb="5">
      <t>カチ</t>
    </rPh>
    <rPh sb="5" eb="8">
      <t>ユウハツガク</t>
    </rPh>
    <phoneticPr fontId="12"/>
  </si>
  <si>
    <t>　うち雇用者所得額Ｕ</t>
    <rPh sb="3" eb="6">
      <t>コヨウシャ</t>
    </rPh>
    <rPh sb="6" eb="8">
      <t>ショトク</t>
    </rPh>
    <rPh sb="8" eb="9">
      <t>ガク</t>
    </rPh>
    <phoneticPr fontId="12"/>
  </si>
  <si>
    <t>〔×　生産誘発係数（民間消費支出）〕</t>
    <rPh sb="3" eb="5">
      <t>セイサン</t>
    </rPh>
    <rPh sb="5" eb="7">
      <t>ユウハツ</t>
    </rPh>
    <rPh sb="7" eb="9">
      <t>ケイスウ</t>
    </rPh>
    <rPh sb="10" eb="12">
      <t>ミンカン</t>
    </rPh>
    <rPh sb="12" eb="14">
      <t>ショウヒ</t>
    </rPh>
    <rPh sb="14" eb="16">
      <t>シシュツ</t>
    </rPh>
    <phoneticPr fontId="12"/>
  </si>
  <si>
    <t>生産誘発額③</t>
    <rPh sb="0" eb="5">
      <t>セイサニュウハツガク</t>
    </rPh>
    <phoneticPr fontId="12"/>
  </si>
  <si>
    <t>生産誘発額（＝①+②+③）</t>
    <rPh sb="0" eb="2">
      <t>セイサン</t>
    </rPh>
    <rPh sb="2" eb="4">
      <t>ユウハツ</t>
    </rPh>
    <rPh sb="4" eb="5">
      <t>ガク</t>
    </rPh>
    <phoneticPr fontId="19"/>
  </si>
  <si>
    <t>億円</t>
    <rPh sb="0" eb="2">
      <t>オクエン</t>
    </rPh>
    <phoneticPr fontId="19"/>
  </si>
  <si>
    <t>生産誘発効果：需要増加額に対して</t>
    <rPh sb="0" eb="2">
      <t>セイサン</t>
    </rPh>
    <rPh sb="2" eb="4">
      <t>ユウハツ</t>
    </rPh>
    <rPh sb="4" eb="6">
      <t>コウカ</t>
    </rPh>
    <phoneticPr fontId="19"/>
  </si>
  <si>
    <t>倍</t>
    <rPh sb="0" eb="1">
      <t>バイ</t>
    </rPh>
    <phoneticPr fontId="19"/>
  </si>
  <si>
    <t>注）四捨五入により合計値が表示の数値と合わない場合があります。</t>
    <rPh sb="0" eb="1">
      <t>チュウ</t>
    </rPh>
    <rPh sb="2" eb="6">
      <t>シシャゴニュウ</t>
    </rPh>
    <rPh sb="9" eb="11">
      <t>ゴウケイ</t>
    </rPh>
    <rPh sb="11" eb="12">
      <t>チ</t>
    </rPh>
    <rPh sb="13" eb="15">
      <t>ヒョウジ</t>
    </rPh>
    <rPh sb="16" eb="18">
      <t>スウチ</t>
    </rPh>
    <rPh sb="19" eb="20">
      <t>ア</t>
    </rPh>
    <rPh sb="23" eb="25">
      <t>バアイ</t>
    </rPh>
    <phoneticPr fontId="12"/>
  </si>
  <si>
    <t>基本表（37部門）</t>
    <rPh sb="0" eb="2">
      <t>キホン</t>
    </rPh>
    <rPh sb="2" eb="3">
      <t>ヒョウ</t>
    </rPh>
    <rPh sb="6" eb="8">
      <t>ブモン</t>
    </rPh>
    <phoneticPr fontId="3"/>
  </si>
  <si>
    <t>単位：万円</t>
    <rPh sb="0" eb="2">
      <t>タンイ</t>
    </rPh>
    <rPh sb="3" eb="5">
      <t>マンエン</t>
    </rPh>
    <phoneticPr fontId="3"/>
  </si>
  <si>
    <t>01農林水産業　　　　　</t>
  </si>
  <si>
    <t>02鉱業</t>
  </si>
  <si>
    <t>03飲食料品　　　　　　　</t>
  </si>
  <si>
    <t>04繊維製品　</t>
  </si>
  <si>
    <t>05パルプ・紙・木製品</t>
  </si>
  <si>
    <t>06化学製品  　　　  　</t>
  </si>
  <si>
    <t>07石油・石炭製品　　　</t>
  </si>
  <si>
    <t>08プラスチック・ゴム製品</t>
    <rPh sb="11" eb="13">
      <t>セイヒン</t>
    </rPh>
    <phoneticPr fontId="3"/>
  </si>
  <si>
    <t>09窯業・土石製品　　</t>
  </si>
  <si>
    <t>10鉄鋼　　　　　　　　</t>
  </si>
  <si>
    <t>11非鉄金属　　　　　　</t>
  </si>
  <si>
    <t>12金属製品　　　　　　</t>
  </si>
  <si>
    <t>13はん用機械</t>
  </si>
  <si>
    <t>14生産用機械</t>
  </si>
  <si>
    <t>15業務用機械</t>
  </si>
  <si>
    <t>16電子部品</t>
  </si>
  <si>
    <t>17電気機械　　　　　　</t>
  </si>
  <si>
    <t>18情報通信機器</t>
    <phoneticPr fontId="3"/>
  </si>
  <si>
    <t>19輸送機械  　　　　　</t>
  </si>
  <si>
    <t>20その他の製造工業製品</t>
  </si>
  <si>
    <t>21建設　　　　　　　　</t>
  </si>
  <si>
    <t>22電力・ガス・熱供給</t>
  </si>
  <si>
    <t>23水道</t>
  </si>
  <si>
    <t>24廃棄物処理</t>
  </si>
  <si>
    <t>25商業　　　　　　　　</t>
  </si>
  <si>
    <t>26金融・保険　　　　　</t>
  </si>
  <si>
    <t>27不動産　　　　　　　</t>
  </si>
  <si>
    <t>28運輸・郵便　　　</t>
  </si>
  <si>
    <t>29情報通信</t>
  </si>
  <si>
    <t>30公務　　　　　　　　</t>
  </si>
  <si>
    <t>31教育・研究　　　　　</t>
  </si>
  <si>
    <t>32医療・福祉</t>
  </si>
  <si>
    <t>33そ他に分類されない会員制団体</t>
    <phoneticPr fontId="3"/>
  </si>
  <si>
    <t>34対事業所サービス</t>
  </si>
  <si>
    <t>35対個人サービス</t>
  </si>
  <si>
    <t>36事務用品</t>
  </si>
  <si>
    <t>37分類不明</t>
  </si>
  <si>
    <t>38内生部門計</t>
    <phoneticPr fontId="3"/>
  </si>
  <si>
    <t>39家計外消費支出（列）</t>
    <phoneticPr fontId="3"/>
  </si>
  <si>
    <t>40民間消費支出</t>
    <phoneticPr fontId="3"/>
  </si>
  <si>
    <t>41一般政府消費支出</t>
    <rPh sb="8" eb="10">
      <t>シシュツ</t>
    </rPh>
    <phoneticPr fontId="3"/>
  </si>
  <si>
    <t>42県内総固定資本形成（公的）</t>
    <phoneticPr fontId="3"/>
  </si>
  <si>
    <t>43県内総固定資本形成（民間）</t>
    <phoneticPr fontId="3"/>
  </si>
  <si>
    <t>44在庫純増</t>
    <phoneticPr fontId="3"/>
  </si>
  <si>
    <t>46県内最終需要計</t>
    <rPh sb="2" eb="3">
      <t>ケン</t>
    </rPh>
    <phoneticPr fontId="3"/>
  </si>
  <si>
    <t>47県内需要合計</t>
    <rPh sb="2" eb="3">
      <t>ケン</t>
    </rPh>
    <phoneticPr fontId="3"/>
  </si>
  <si>
    <t>48移輸出</t>
    <rPh sb="2" eb="3">
      <t>イ</t>
    </rPh>
    <phoneticPr fontId="3"/>
  </si>
  <si>
    <t>49最終需要計</t>
    <phoneticPr fontId="3"/>
  </si>
  <si>
    <t>50需要合計</t>
    <phoneticPr fontId="3"/>
  </si>
  <si>
    <t>51（控除）移輸入</t>
    <phoneticPr fontId="3"/>
  </si>
  <si>
    <t>52最終需要部門計</t>
    <rPh sb="8" eb="9">
      <t>ケイ</t>
    </rPh>
    <phoneticPr fontId="3"/>
  </si>
  <si>
    <t>53県内生産額</t>
    <rPh sb="2" eb="3">
      <t>ケン</t>
    </rPh>
    <phoneticPr fontId="3"/>
  </si>
  <si>
    <t>33他に分類されない会員制団体</t>
    <phoneticPr fontId="3"/>
  </si>
  <si>
    <t>39家計外消費支出（行）</t>
    <phoneticPr fontId="3"/>
  </si>
  <si>
    <t>40雇用者所得</t>
    <phoneticPr fontId="3"/>
  </si>
  <si>
    <t>41営業余剰</t>
    <phoneticPr fontId="3"/>
  </si>
  <si>
    <t>42資本減耗引当</t>
    <phoneticPr fontId="3"/>
  </si>
  <si>
    <t>43間接税（関税・輸入品商品税を除く。）</t>
    <phoneticPr fontId="3"/>
  </si>
  <si>
    <t>44（控除）経常補助金</t>
    <phoneticPr fontId="3"/>
  </si>
  <si>
    <t>51粗付加価値計</t>
    <phoneticPr fontId="3"/>
  </si>
  <si>
    <t>52県内生産額</t>
    <rPh sb="2" eb="3">
      <t>ケン</t>
    </rPh>
    <phoneticPr fontId="3"/>
  </si>
  <si>
    <t>粗付加価値率</t>
    <rPh sb="0" eb="1">
      <t>ソ</t>
    </rPh>
    <rPh sb="1" eb="3">
      <t>フカ</t>
    </rPh>
    <rPh sb="3" eb="5">
      <t>カチ</t>
    </rPh>
    <rPh sb="5" eb="6">
      <t>リツ</t>
    </rPh>
    <phoneticPr fontId="3"/>
  </si>
  <si>
    <t>順位</t>
    <rPh sb="0" eb="2">
      <t>ジュンイ</t>
    </rPh>
    <phoneticPr fontId="3"/>
  </si>
  <si>
    <t>雇用者所得率</t>
    <rPh sb="0" eb="3">
      <t>コヨウシャ</t>
    </rPh>
    <rPh sb="3" eb="5">
      <t>ショトク</t>
    </rPh>
    <rPh sb="5" eb="6">
      <t>リツ</t>
    </rPh>
    <phoneticPr fontId="3"/>
  </si>
  <si>
    <t>付加価値率（簡易）</t>
    <rPh sb="0" eb="2">
      <t>フカ</t>
    </rPh>
    <rPh sb="2" eb="4">
      <t>カチ</t>
    </rPh>
    <rPh sb="4" eb="5">
      <t>リツ</t>
    </rPh>
    <rPh sb="6" eb="8">
      <t>カンイ</t>
    </rPh>
    <phoneticPr fontId="3"/>
  </si>
  <si>
    <t>逆行列係数表（37部門）</t>
    <rPh sb="0" eb="3">
      <t>ギャクギョウレツ</t>
    </rPh>
    <rPh sb="3" eb="5">
      <t>ケイスウ</t>
    </rPh>
    <rPh sb="5" eb="6">
      <t>ヒョウ</t>
    </rPh>
    <rPh sb="9" eb="11">
      <t>ブモン</t>
    </rPh>
    <phoneticPr fontId="3"/>
  </si>
  <si>
    <t>　　　型</t>
    <rPh sb="3" eb="4">
      <t>カタ</t>
    </rPh>
    <phoneticPr fontId="3"/>
  </si>
  <si>
    <t>鉱業</t>
    <rPh sb="0" eb="2">
      <t>コウギョウ</t>
    </rPh>
    <phoneticPr fontId="1"/>
  </si>
  <si>
    <t>飲食料品　　　　　　　</t>
    <rPh sb="0" eb="2">
      <t>インショク</t>
    </rPh>
    <phoneticPr fontId="1"/>
  </si>
  <si>
    <t>はん用機械</t>
    <rPh sb="2" eb="3">
      <t>ヨウ</t>
    </rPh>
    <rPh sb="3" eb="5">
      <t>キカイ</t>
    </rPh>
    <phoneticPr fontId="1"/>
  </si>
  <si>
    <t>生産用機械</t>
    <rPh sb="0" eb="2">
      <t>セイサン</t>
    </rPh>
    <rPh sb="2" eb="3">
      <t>ヨウ</t>
    </rPh>
    <rPh sb="3" eb="5">
      <t>キカイ</t>
    </rPh>
    <phoneticPr fontId="1"/>
  </si>
  <si>
    <t>業務用機械</t>
    <rPh sb="0" eb="2">
      <t>ギョウム</t>
    </rPh>
    <rPh sb="2" eb="3">
      <t>ヨウ</t>
    </rPh>
    <rPh sb="3" eb="5">
      <t>キカイ</t>
    </rPh>
    <phoneticPr fontId="1"/>
  </si>
  <si>
    <t>電子部品</t>
    <rPh sb="0" eb="2">
      <t>デンシ</t>
    </rPh>
    <rPh sb="2" eb="4">
      <t>ブヒン</t>
    </rPh>
    <phoneticPr fontId="1"/>
  </si>
  <si>
    <t>情報通信機器</t>
    <rPh sb="0" eb="2">
      <t>ジョウホウ</t>
    </rPh>
    <rPh sb="2" eb="4">
      <t>ツウシン</t>
    </rPh>
    <rPh sb="4" eb="6">
      <t>キキ</t>
    </rPh>
    <phoneticPr fontId="1"/>
  </si>
  <si>
    <t>運輸・郵便　　　</t>
    <rPh sb="3" eb="5">
      <t>ユウビン</t>
    </rPh>
    <phoneticPr fontId="2"/>
  </si>
  <si>
    <t>情報通信</t>
    <rPh sb="0" eb="2">
      <t>ジョウホウ</t>
    </rPh>
    <rPh sb="2" eb="4">
      <t>ツウシン</t>
    </rPh>
    <phoneticPr fontId="1"/>
  </si>
  <si>
    <t>医療・福祉</t>
    <rPh sb="0" eb="2">
      <t>イリョウ</t>
    </rPh>
    <rPh sb="3" eb="5">
      <t>フクシ</t>
    </rPh>
    <phoneticPr fontId="1"/>
  </si>
  <si>
    <t>他に分類されない会員制団体</t>
    <rPh sb="0" eb="1">
      <t>ホカ</t>
    </rPh>
    <rPh sb="2" eb="4">
      <t>ブンルイ</t>
    </rPh>
    <rPh sb="8" eb="13">
      <t>カイインセイダンタイ</t>
    </rPh>
    <phoneticPr fontId="1"/>
  </si>
  <si>
    <t>対個人サービス</t>
    <rPh sb="0" eb="1">
      <t>タイ</t>
    </rPh>
    <rPh sb="1" eb="3">
      <t>コジン</t>
    </rPh>
    <phoneticPr fontId="2"/>
  </si>
  <si>
    <t>事務用品</t>
    <rPh sb="0" eb="2">
      <t>ジム</t>
    </rPh>
    <rPh sb="2" eb="4">
      <t>ヨウヒン</t>
    </rPh>
    <phoneticPr fontId="1"/>
  </si>
  <si>
    <t>分類不明</t>
    <rPh sb="0" eb="2">
      <t>ブンルイ</t>
    </rPh>
    <rPh sb="2" eb="4">
      <t>フメイ</t>
    </rPh>
    <phoneticPr fontId="1"/>
  </si>
  <si>
    <t>行和</t>
    <rPh sb="0" eb="1">
      <t>ギョウ</t>
    </rPh>
    <rPh sb="1" eb="2">
      <t>ワ</t>
    </rPh>
    <phoneticPr fontId="3"/>
  </si>
  <si>
    <t>感応度係数</t>
    <rPh sb="0" eb="3">
      <t>カンノウド</t>
    </rPh>
    <rPh sb="3" eb="5">
      <t>ケイスウ</t>
    </rPh>
    <phoneticPr fontId="3"/>
  </si>
  <si>
    <t>列和</t>
    <rPh sb="0" eb="1">
      <t>レツ</t>
    </rPh>
    <rPh sb="1" eb="2">
      <t>ワ</t>
    </rPh>
    <phoneticPr fontId="3"/>
  </si>
  <si>
    <t>影響力係数</t>
    <rPh sb="0" eb="3">
      <t>エイキョウリョク</t>
    </rPh>
    <rPh sb="3" eb="5">
      <t>ケイスウ</t>
    </rPh>
    <phoneticPr fontId="3"/>
  </si>
  <si>
    <t>分析に必要なデータ（37部門）</t>
    <rPh sb="0" eb="2">
      <t>ブンセキ</t>
    </rPh>
    <rPh sb="3" eb="5">
      <t>ヒツヨウ</t>
    </rPh>
    <rPh sb="12" eb="14">
      <t>ブモン</t>
    </rPh>
    <phoneticPr fontId="3"/>
  </si>
  <si>
    <t>（注：この就業係数は千円単位の値）</t>
    <rPh sb="1" eb="2">
      <t>チュウ</t>
    </rPh>
    <rPh sb="5" eb="7">
      <t>シュウギョウ</t>
    </rPh>
    <rPh sb="7" eb="9">
      <t>ケイスウ</t>
    </rPh>
    <rPh sb="10" eb="11">
      <t>セン</t>
    </rPh>
    <rPh sb="11" eb="12">
      <t>エン</t>
    </rPh>
    <rPh sb="12" eb="14">
      <t>タンイ</t>
    </rPh>
    <rPh sb="15" eb="16">
      <t>アタイ</t>
    </rPh>
    <phoneticPr fontId="3"/>
  </si>
  <si>
    <t>（注：この就業係数等は万円単位（＝産業連関表の単位）の値）</t>
    <rPh sb="1" eb="2">
      <t>チュウ</t>
    </rPh>
    <rPh sb="5" eb="7">
      <t>シュウギョウ</t>
    </rPh>
    <rPh sb="7" eb="10">
      <t>ケイスウトウ</t>
    </rPh>
    <rPh sb="11" eb="13">
      <t>マンエン</t>
    </rPh>
    <rPh sb="13" eb="15">
      <t>タンイ</t>
    </rPh>
    <rPh sb="17" eb="19">
      <t>サンギョウ</t>
    </rPh>
    <rPh sb="19" eb="21">
      <t>レンカン</t>
    </rPh>
    <rPh sb="21" eb="22">
      <t>ヒョウ</t>
    </rPh>
    <rPh sb="23" eb="25">
      <t>タンイ</t>
    </rPh>
    <rPh sb="27" eb="28">
      <t>アタイ</t>
    </rPh>
    <phoneticPr fontId="3"/>
  </si>
  <si>
    <t>タテ</t>
    <phoneticPr fontId="3"/>
  </si>
  <si>
    <t>ヨコ</t>
    <phoneticPr fontId="3"/>
  </si>
  <si>
    <t>最終需要項目別生産誘発係数</t>
    <rPh sb="0" eb="2">
      <t>サイシュウ</t>
    </rPh>
    <rPh sb="2" eb="4">
      <t>ジュヨウ</t>
    </rPh>
    <rPh sb="4" eb="6">
      <t>コウモク</t>
    </rPh>
    <rPh sb="6" eb="7">
      <t>ベツ</t>
    </rPh>
    <rPh sb="7" eb="9">
      <t>セイサン</t>
    </rPh>
    <rPh sb="9" eb="11">
      <t>ユウハツ</t>
    </rPh>
    <rPh sb="11" eb="13">
      <t>ケイスウ</t>
    </rPh>
    <phoneticPr fontId="3"/>
  </si>
  <si>
    <t>粗付加価値率</t>
    <rPh sb="5" eb="6">
      <t>リツ</t>
    </rPh>
    <phoneticPr fontId="3"/>
  </si>
  <si>
    <t>雇用者所得率</t>
    <rPh sb="3" eb="5">
      <t>ショトク</t>
    </rPh>
    <rPh sb="5" eb="6">
      <t>リツ</t>
    </rPh>
    <phoneticPr fontId="3"/>
  </si>
  <si>
    <t>移輸入係数</t>
    <rPh sb="0" eb="1">
      <t>イ</t>
    </rPh>
    <rPh sb="1" eb="3">
      <t>ユニュウ</t>
    </rPh>
    <rPh sb="3" eb="5">
      <t>ケイスウ</t>
    </rPh>
    <phoneticPr fontId="3"/>
  </si>
  <si>
    <t>就業係数</t>
    <rPh sb="0" eb="2">
      <t>シュウギョウシャ</t>
    </rPh>
    <rPh sb="2" eb="4">
      <t>ケイスウ</t>
    </rPh>
    <phoneticPr fontId="3"/>
  </si>
  <si>
    <t>自給率</t>
    <rPh sb="0" eb="3">
      <t>ジキュウリツ</t>
    </rPh>
    <phoneticPr fontId="3"/>
  </si>
  <si>
    <t>従業者総数</t>
    <phoneticPr fontId="3"/>
  </si>
  <si>
    <t>（民間消費支出）</t>
    <rPh sb="1" eb="3">
      <t>ミンカン</t>
    </rPh>
    <rPh sb="3" eb="5">
      <t>ショウヒ</t>
    </rPh>
    <rPh sb="5" eb="7">
      <t>シシュツ</t>
    </rPh>
    <phoneticPr fontId="3"/>
  </si>
  <si>
    <t>就業係数</t>
  </si>
  <si>
    <t>雇用係数</t>
  </si>
  <si>
    <t>営業余剰率</t>
    <rPh sb="0" eb="2">
      <t>エイギョウ</t>
    </rPh>
    <rPh sb="2" eb="4">
      <t>ヨジョウ</t>
    </rPh>
    <rPh sb="4" eb="5">
      <t>リツ</t>
    </rPh>
    <phoneticPr fontId="3"/>
  </si>
  <si>
    <t>33他に分類されない会員制団体</t>
    <rPh sb="2" eb="3">
      <t>ホカ</t>
    </rPh>
    <rPh sb="4" eb="6">
      <t>ブンルイ</t>
    </rPh>
    <rPh sb="10" eb="15">
      <t>カイインセイダンタイ</t>
    </rPh>
    <phoneticPr fontId="3"/>
  </si>
  <si>
    <t>波及効果の計算（各部門別）</t>
    <rPh sb="0" eb="2">
      <t>ハキュウ</t>
    </rPh>
    <rPh sb="2" eb="4">
      <t>コウカ</t>
    </rPh>
    <rPh sb="5" eb="7">
      <t>ケイサン</t>
    </rPh>
    <rPh sb="8" eb="11">
      <t>カクブモン</t>
    </rPh>
    <rPh sb="11" eb="12">
      <t>ベツ</t>
    </rPh>
    <phoneticPr fontId="3"/>
  </si>
  <si>
    <t>直接効果</t>
    <rPh sb="0" eb="2">
      <t>チョクセツ</t>
    </rPh>
    <rPh sb="2" eb="4">
      <t>コウカ</t>
    </rPh>
    <phoneticPr fontId="3"/>
  </si>
  <si>
    <t>第1次間接効果</t>
    <rPh sb="0" eb="3">
      <t>ダイイチジ</t>
    </rPh>
    <rPh sb="3" eb="5">
      <t>カンセツ</t>
    </rPh>
    <rPh sb="5" eb="7">
      <t>コウカ</t>
    </rPh>
    <phoneticPr fontId="3"/>
  </si>
  <si>
    <t>２次波及効果（第2次間接効果）</t>
    <rPh sb="1" eb="2">
      <t>ジ</t>
    </rPh>
    <rPh sb="2" eb="4">
      <t>ハキュウ</t>
    </rPh>
    <rPh sb="4" eb="6">
      <t>コウカ</t>
    </rPh>
    <rPh sb="7" eb="10">
      <t>ダイイチジ</t>
    </rPh>
    <rPh sb="10" eb="12">
      <t>カンセツ</t>
    </rPh>
    <rPh sb="12" eb="14">
      <t>コウカ</t>
    </rPh>
    <phoneticPr fontId="3"/>
  </si>
  <si>
    <t>３次波及効果（第3次間接効果）</t>
    <rPh sb="1" eb="2">
      <t>ジ</t>
    </rPh>
    <rPh sb="2" eb="4">
      <t>ハキュウ</t>
    </rPh>
    <rPh sb="4" eb="6">
      <t>コウカ</t>
    </rPh>
    <rPh sb="7" eb="10">
      <t>ダイイチジ</t>
    </rPh>
    <rPh sb="10" eb="12">
      <t>カンセツ</t>
    </rPh>
    <rPh sb="12" eb="14">
      <t>コウカ</t>
    </rPh>
    <phoneticPr fontId="3"/>
  </si>
  <si>
    <t>４次波及効果（第4次間接効果）</t>
    <rPh sb="1" eb="2">
      <t>ジ</t>
    </rPh>
    <rPh sb="2" eb="4">
      <t>ハキュウ</t>
    </rPh>
    <rPh sb="4" eb="6">
      <t>コウカ</t>
    </rPh>
    <rPh sb="7" eb="10">
      <t>ダイイチジ</t>
    </rPh>
    <rPh sb="10" eb="12">
      <t>カンセツ</t>
    </rPh>
    <rPh sb="12" eb="14">
      <t>コウカ</t>
    </rPh>
    <phoneticPr fontId="3"/>
  </si>
  <si>
    <t>５次波及効果（第5次間接効果）</t>
    <rPh sb="1" eb="2">
      <t>ジ</t>
    </rPh>
    <rPh sb="2" eb="4">
      <t>ハキュウ</t>
    </rPh>
    <rPh sb="4" eb="6">
      <t>コウカ</t>
    </rPh>
    <rPh sb="7" eb="10">
      <t>ダイイチジ</t>
    </rPh>
    <rPh sb="10" eb="12">
      <t>カンセツ</t>
    </rPh>
    <rPh sb="12" eb="14">
      <t>コウカ</t>
    </rPh>
    <phoneticPr fontId="3"/>
  </si>
  <si>
    <t>生産誘発額</t>
    <rPh sb="0" eb="2">
      <t>セイサン</t>
    </rPh>
    <rPh sb="2" eb="4">
      <t>ユウハツ</t>
    </rPh>
    <rPh sb="4" eb="5">
      <t>ガク</t>
    </rPh>
    <phoneticPr fontId="3"/>
  </si>
  <si>
    <t>粗付加価値誘発額</t>
    <rPh sb="0" eb="1">
      <t>ソ</t>
    </rPh>
    <rPh sb="1" eb="3">
      <t>フカ</t>
    </rPh>
    <rPh sb="3" eb="5">
      <t>カチ</t>
    </rPh>
    <rPh sb="5" eb="7">
      <t>ユウハツ</t>
    </rPh>
    <rPh sb="7" eb="8">
      <t>ガク</t>
    </rPh>
    <phoneticPr fontId="3"/>
  </si>
  <si>
    <t>雇用者所得誘発額</t>
    <rPh sb="0" eb="3">
      <t>コヨウシャ</t>
    </rPh>
    <rPh sb="3" eb="5">
      <t>ショトク</t>
    </rPh>
    <rPh sb="5" eb="7">
      <t>ユウハツ</t>
    </rPh>
    <rPh sb="7" eb="8">
      <t>ガク</t>
    </rPh>
    <phoneticPr fontId="3"/>
  </si>
  <si>
    <t>就業者誘発数</t>
    <rPh sb="0" eb="3">
      <t>シュウギョウシャ</t>
    </rPh>
    <rPh sb="3" eb="5">
      <t>ユウハツ</t>
    </rPh>
    <rPh sb="5" eb="6">
      <t>スウ</t>
    </rPh>
    <phoneticPr fontId="3"/>
  </si>
  <si>
    <t>計</t>
    <rPh sb="0" eb="1">
      <t>ケイ</t>
    </rPh>
    <phoneticPr fontId="3"/>
  </si>
  <si>
    <t>１次波及効果（直接＋第1次間接効果）</t>
    <rPh sb="1" eb="2">
      <t>ジ</t>
    </rPh>
    <rPh sb="2" eb="4">
      <t>ハキュウ</t>
    </rPh>
    <rPh sb="4" eb="6">
      <t>コウカ</t>
    </rPh>
    <rPh sb="7" eb="9">
      <t>チョクセツ</t>
    </rPh>
    <rPh sb="10" eb="13">
      <t>ダイイチジ</t>
    </rPh>
    <rPh sb="13" eb="15">
      <t>カンセツ</t>
    </rPh>
    <rPh sb="15" eb="17">
      <t>コウカ</t>
    </rPh>
    <phoneticPr fontId="3"/>
  </si>
  <si>
    <t>直接＋第1次間接効果の</t>
    <rPh sb="0" eb="2">
      <t>チョクセツ</t>
    </rPh>
    <rPh sb="3" eb="6">
      <t>ダイイチジ</t>
    </rPh>
    <rPh sb="6" eb="8">
      <t>カンセツ</t>
    </rPh>
    <rPh sb="8" eb="10">
      <t>コウカ</t>
    </rPh>
    <phoneticPr fontId="3"/>
  </si>
  <si>
    <t>第2次間接効果の</t>
    <rPh sb="0" eb="3">
      <t>ダイイチジ</t>
    </rPh>
    <rPh sb="3" eb="5">
      <t>カンセツ</t>
    </rPh>
    <rPh sb="5" eb="7">
      <t>コウカ</t>
    </rPh>
    <phoneticPr fontId="3"/>
  </si>
  <si>
    <t>第3次間接効果の</t>
    <rPh sb="0" eb="3">
      <t>ダイイチジ</t>
    </rPh>
    <rPh sb="3" eb="5">
      <t>カンセツ</t>
    </rPh>
    <rPh sb="5" eb="7">
      <t>コウカ</t>
    </rPh>
    <phoneticPr fontId="3"/>
  </si>
  <si>
    <t>第4次間接効果の</t>
    <rPh sb="0" eb="3">
      <t>ダイイチジ</t>
    </rPh>
    <rPh sb="3" eb="5">
      <t>カンセツ</t>
    </rPh>
    <rPh sb="5" eb="7">
      <t>コウカ</t>
    </rPh>
    <phoneticPr fontId="3"/>
  </si>
  <si>
    <t>雇用者所得の増加による消費増加額</t>
    <rPh sb="0" eb="3">
      <t>コヨウシャ</t>
    </rPh>
    <rPh sb="3" eb="5">
      <t>ショトク</t>
    </rPh>
    <rPh sb="6" eb="8">
      <t>ゾウカ</t>
    </rPh>
    <rPh sb="11" eb="13">
      <t>ショウヒ</t>
    </rPh>
    <rPh sb="13" eb="15">
      <t>ゾウカ</t>
    </rPh>
    <rPh sb="15" eb="16">
      <t>ガク</t>
    </rPh>
    <phoneticPr fontId="3"/>
  </si>
  <si>
    <t>県内需要増加額</t>
    <rPh sb="0" eb="2">
      <t>ケンナイ</t>
    </rPh>
    <rPh sb="2" eb="4">
      <t>ジュヨウゾウ</t>
    </rPh>
    <rPh sb="4" eb="6">
      <t>ゾウカ</t>
    </rPh>
    <rPh sb="6" eb="7">
      <t>ガク</t>
    </rPh>
    <phoneticPr fontId="3"/>
  </si>
  <si>
    <t xml:space="preserve"> </t>
    <phoneticPr fontId="3"/>
  </si>
  <si>
    <t>中間投入（原材料）</t>
    <rPh sb="0" eb="2">
      <t>チュウカン</t>
    </rPh>
    <rPh sb="2" eb="4">
      <t>トウニュウ</t>
    </rPh>
    <rPh sb="5" eb="8">
      <t>ゲンザイリョウ</t>
    </rPh>
    <phoneticPr fontId="3"/>
  </si>
  <si>
    <t>県内需要発生額(第1次間接）</t>
    <rPh sb="0" eb="2">
      <t>ケンナイ</t>
    </rPh>
    <rPh sb="2" eb="4">
      <t>ジュヨウ</t>
    </rPh>
    <rPh sb="4" eb="6">
      <t>ハッセイ</t>
    </rPh>
    <rPh sb="6" eb="7">
      <t>ガク</t>
    </rPh>
    <rPh sb="8" eb="9">
      <t>ダイ</t>
    </rPh>
    <rPh sb="10" eb="11">
      <t>ジ</t>
    </rPh>
    <rPh sb="11" eb="13">
      <t>カンセツ</t>
    </rPh>
    <phoneticPr fontId="3"/>
  </si>
  <si>
    <t>平均消費性向とは</t>
    <rPh sb="0" eb="2">
      <t>ヘイキン</t>
    </rPh>
    <rPh sb="2" eb="4">
      <t>ショウヒ</t>
    </rPh>
    <rPh sb="4" eb="6">
      <t>セイコウ</t>
    </rPh>
    <phoneticPr fontId="3"/>
  </si>
  <si>
    <t>可処分所得に対する消費支出の割合をいう。</t>
    <rPh sb="0" eb="3">
      <t>カショブン</t>
    </rPh>
    <rPh sb="3" eb="5">
      <t>ショトク</t>
    </rPh>
    <rPh sb="6" eb="7">
      <t>タイ</t>
    </rPh>
    <rPh sb="9" eb="11">
      <t>ショウヒ</t>
    </rPh>
    <rPh sb="11" eb="13">
      <t>シシュツ</t>
    </rPh>
    <rPh sb="14" eb="16">
      <t>ワリアイ</t>
    </rPh>
    <phoneticPr fontId="3"/>
  </si>
  <si>
    <t>一般に消費に対する心理的傾向を表していると言われる。</t>
    <phoneticPr fontId="3"/>
  </si>
  <si>
    <t>この波及効果分析では、直接効果および第一次間接効果により誘発された雇用者所得のうち</t>
    <rPh sb="2" eb="4">
      <t>ハキュウ</t>
    </rPh>
    <rPh sb="4" eb="6">
      <t>コウカ</t>
    </rPh>
    <rPh sb="6" eb="8">
      <t>ブンセキ</t>
    </rPh>
    <rPh sb="11" eb="13">
      <t>チョクセツ</t>
    </rPh>
    <rPh sb="13" eb="15">
      <t>コウカ</t>
    </rPh>
    <rPh sb="18" eb="19">
      <t>ダイ</t>
    </rPh>
    <rPh sb="19" eb="21">
      <t>イチジ</t>
    </rPh>
    <rPh sb="21" eb="23">
      <t>カンセツ</t>
    </rPh>
    <rPh sb="23" eb="25">
      <t>コウカ</t>
    </rPh>
    <rPh sb="28" eb="30">
      <t>ユウハツ</t>
    </rPh>
    <rPh sb="33" eb="36">
      <t>コヨウシャ</t>
    </rPh>
    <rPh sb="36" eb="38">
      <t>ショトク</t>
    </rPh>
    <phoneticPr fontId="3"/>
  </si>
  <si>
    <t>どれだけの金額が新たな消費に回されるかという割合を示しており、この新たな消費により</t>
    <rPh sb="14" eb="15">
      <t>マワ</t>
    </rPh>
    <rPh sb="22" eb="24">
      <t>ワリアイ</t>
    </rPh>
    <rPh sb="25" eb="26">
      <t>シメ</t>
    </rPh>
    <rPh sb="33" eb="34">
      <t>アラ</t>
    </rPh>
    <rPh sb="36" eb="38">
      <t>ショウヒ</t>
    </rPh>
    <phoneticPr fontId="3"/>
  </si>
  <si>
    <t>次の生産が誘発されていく（第二次間接効果）ことになる。</t>
    <rPh sb="0" eb="1">
      <t>ツギ</t>
    </rPh>
    <rPh sb="2" eb="4">
      <t>セイサン</t>
    </rPh>
    <rPh sb="5" eb="7">
      <t>ユウハツ</t>
    </rPh>
    <rPh sb="13" eb="14">
      <t>ダイ</t>
    </rPh>
    <rPh sb="14" eb="16">
      <t>２ジ</t>
    </rPh>
    <rPh sb="16" eb="18">
      <t>カンセツ</t>
    </rPh>
    <rPh sb="18" eb="20">
      <t>コウカ</t>
    </rPh>
    <phoneticPr fontId="3"/>
  </si>
  <si>
    <t>（例）平均消費性向が0.651ならば、所得の65.1％の金額が消費支出に回されるということ</t>
    <rPh sb="1" eb="2">
      <t>レイ</t>
    </rPh>
    <rPh sb="3" eb="5">
      <t>ヘイキン</t>
    </rPh>
    <rPh sb="5" eb="7">
      <t>ショウヒ</t>
    </rPh>
    <rPh sb="7" eb="9">
      <t>セイコウ</t>
    </rPh>
    <rPh sb="19" eb="21">
      <t>ショトク</t>
    </rPh>
    <rPh sb="28" eb="30">
      <t>キンガク</t>
    </rPh>
    <rPh sb="31" eb="33">
      <t>ショウヒ</t>
    </rPh>
    <rPh sb="33" eb="35">
      <t>シシュツ</t>
    </rPh>
    <rPh sb="36" eb="37">
      <t>マワ</t>
    </rPh>
    <phoneticPr fontId="3"/>
  </si>
  <si>
    <t>雇用者報酬への転換比率</t>
    <rPh sb="0" eb="3">
      <t>コヨウシャ</t>
    </rPh>
    <rPh sb="3" eb="5">
      <t>ホウシュウ</t>
    </rPh>
    <rPh sb="7" eb="9">
      <t>テンカン</t>
    </rPh>
    <rPh sb="9" eb="11">
      <t>ヒリツ</t>
    </rPh>
    <phoneticPr fontId="3"/>
  </si>
  <si>
    <t>平均消費性向（総世帯のうち勤労者世帯）</t>
    <rPh sb="0" eb="2">
      <t>ヘイキン</t>
    </rPh>
    <rPh sb="7" eb="8">
      <t>ソウ</t>
    </rPh>
    <rPh sb="8" eb="10">
      <t>セタイ</t>
    </rPh>
    <rPh sb="13" eb="16">
      <t>キンロウシャ</t>
    </rPh>
    <rPh sb="16" eb="18">
      <t>セタイ</t>
    </rPh>
    <phoneticPr fontId="3"/>
  </si>
  <si>
    <t>平均消費性向（二人以上の世帯のうち勤労者世帯）</t>
    <rPh sb="0" eb="2">
      <t>ヘイキン</t>
    </rPh>
    <rPh sb="2" eb="4">
      <t>ショウヒ</t>
    </rPh>
    <rPh sb="4" eb="6">
      <t>セイコウ</t>
    </rPh>
    <rPh sb="7" eb="9">
      <t>フタリ</t>
    </rPh>
    <rPh sb="9" eb="11">
      <t>イジョウ</t>
    </rPh>
    <rPh sb="12" eb="14">
      <t>セタイ</t>
    </rPh>
    <rPh sb="17" eb="20">
      <t>キンロウシャ</t>
    </rPh>
    <rPh sb="20" eb="22">
      <t>セタイ</t>
    </rPh>
    <phoneticPr fontId="3"/>
  </si>
  <si>
    <t>福井市</t>
    <rPh sb="0" eb="2">
      <t>フクイ</t>
    </rPh>
    <rPh sb="2" eb="3">
      <t>シ</t>
    </rPh>
    <phoneticPr fontId="3"/>
  </si>
  <si>
    <t>実収入</t>
    <rPh sb="0" eb="3">
      <t>ジツシュウニュウ</t>
    </rPh>
    <phoneticPr fontId="3"/>
  </si>
  <si>
    <t>勤め先収入</t>
    <rPh sb="0" eb="1">
      <t>ツト</t>
    </rPh>
    <rPh sb="2" eb="3">
      <t>サキ</t>
    </rPh>
    <rPh sb="3" eb="5">
      <t>シュウニュウ</t>
    </rPh>
    <phoneticPr fontId="3"/>
  </si>
  <si>
    <t>総務省「家計調査」（農林漁家世帯含む。）</t>
    <rPh sb="0" eb="3">
      <t>ソウムショウ</t>
    </rPh>
    <rPh sb="4" eb="6">
      <t>カケイ</t>
    </rPh>
    <rPh sb="6" eb="8">
      <t>チョウサ</t>
    </rPh>
    <rPh sb="10" eb="12">
      <t>ノウリン</t>
    </rPh>
    <rPh sb="12" eb="14">
      <t>ギョカ</t>
    </rPh>
    <rPh sb="14" eb="16">
      <t>セタイ</t>
    </rPh>
    <rPh sb="16" eb="17">
      <t>フク</t>
    </rPh>
    <phoneticPr fontId="3"/>
  </si>
  <si>
    <t>※本分析ツールでは平均消費性向（消費支出／可処分所得）を用いて分析していますが、分母に実収入または</t>
    <rPh sb="1" eb="2">
      <t>ホン</t>
    </rPh>
    <rPh sb="2" eb="4">
      <t>ブンセキ</t>
    </rPh>
    <rPh sb="9" eb="11">
      <t>ヘイキン</t>
    </rPh>
    <rPh sb="11" eb="13">
      <t>ショウヒ</t>
    </rPh>
    <rPh sb="13" eb="15">
      <t>セイコウ</t>
    </rPh>
    <rPh sb="16" eb="18">
      <t>ショウヒ</t>
    </rPh>
    <rPh sb="18" eb="20">
      <t>シシュツ</t>
    </rPh>
    <rPh sb="21" eb="24">
      <t>カショブン</t>
    </rPh>
    <rPh sb="24" eb="26">
      <t>ショトク</t>
    </rPh>
    <rPh sb="28" eb="29">
      <t>モチ</t>
    </rPh>
    <rPh sb="31" eb="33">
      <t>ブンセキ</t>
    </rPh>
    <rPh sb="40" eb="42">
      <t>ブンボ</t>
    </rPh>
    <rPh sb="43" eb="46">
      <t>ジツシュウニュウ</t>
    </rPh>
    <phoneticPr fontId="3"/>
  </si>
  <si>
    <t>　勤め先収入を用いる場合には、入力事項シートの数値を上記の表の数値に置き換えて利用してください。</t>
    <rPh sb="1" eb="2">
      <t>ツト</t>
    </rPh>
    <rPh sb="3" eb="4">
      <t>サキ</t>
    </rPh>
    <rPh sb="4" eb="6">
      <t>シュウニュウ</t>
    </rPh>
    <rPh sb="7" eb="8">
      <t>モチ</t>
    </rPh>
    <rPh sb="10" eb="12">
      <t>バアイ</t>
    </rPh>
    <rPh sb="15" eb="17">
      <t>ニュウリョク</t>
    </rPh>
    <rPh sb="17" eb="19">
      <t>ジコウ</t>
    </rPh>
    <rPh sb="23" eb="25">
      <t>スウチ</t>
    </rPh>
    <rPh sb="26" eb="28">
      <t>ジョウキ</t>
    </rPh>
    <rPh sb="29" eb="30">
      <t>ヒョウ</t>
    </rPh>
    <rPh sb="31" eb="33">
      <t>スウチ</t>
    </rPh>
    <rPh sb="34" eb="35">
      <t>オ</t>
    </rPh>
    <rPh sb="36" eb="37">
      <t>カ</t>
    </rPh>
    <rPh sb="39" eb="41">
      <t>リヨウ</t>
    </rPh>
    <phoneticPr fontId="3"/>
  </si>
  <si>
    <t>　また、本分析ツールでは単年の値を採用していますが、標本調査である家計調査のサンプル替えの影響を排除</t>
    <rPh sb="4" eb="5">
      <t>ホン</t>
    </rPh>
    <rPh sb="5" eb="7">
      <t>ブンセキ</t>
    </rPh>
    <rPh sb="12" eb="14">
      <t>タンネン</t>
    </rPh>
    <rPh sb="15" eb="16">
      <t>アタイ</t>
    </rPh>
    <rPh sb="17" eb="19">
      <t>サイヨウ</t>
    </rPh>
    <rPh sb="26" eb="28">
      <t>ヒョウホン</t>
    </rPh>
    <rPh sb="28" eb="30">
      <t>チョウサ</t>
    </rPh>
    <rPh sb="33" eb="35">
      <t>カケイ</t>
    </rPh>
    <rPh sb="35" eb="37">
      <t>チョウサ</t>
    </rPh>
    <rPh sb="42" eb="43">
      <t>ガ</t>
    </rPh>
    <rPh sb="45" eb="47">
      <t>エイキョウ</t>
    </rPh>
    <rPh sb="48" eb="50">
      <t>ハイジョ</t>
    </rPh>
    <phoneticPr fontId="3"/>
  </si>
  <si>
    <t>　するため、３か年平均をとった値を採用する方法も考えられます。</t>
    <rPh sb="8" eb="9">
      <t>ネン</t>
    </rPh>
    <rPh sb="9" eb="11">
      <t>ヘイキン</t>
    </rPh>
    <rPh sb="15" eb="16">
      <t>アタイ</t>
    </rPh>
    <rPh sb="17" eb="19">
      <t>サイヨウ</t>
    </rPh>
    <rPh sb="21" eb="23">
      <t>ホウホウ</t>
    </rPh>
    <rPh sb="24" eb="25">
      <t>カンガ</t>
    </rPh>
    <phoneticPr fontId="3"/>
  </si>
  <si>
    <t>　分析者自身の判断に応じて、入力事項シートの数値を置き換えて利用・分析してください。</t>
    <rPh sb="1" eb="3">
      <t>ブンセキ</t>
    </rPh>
    <rPh sb="3" eb="4">
      <t>シャ</t>
    </rPh>
    <rPh sb="4" eb="6">
      <t>ジシン</t>
    </rPh>
    <rPh sb="7" eb="9">
      <t>ハンダン</t>
    </rPh>
    <rPh sb="10" eb="11">
      <t>オウ</t>
    </rPh>
    <rPh sb="14" eb="16">
      <t>ニュウリョク</t>
    </rPh>
    <rPh sb="16" eb="18">
      <t>ジコウ</t>
    </rPh>
    <rPh sb="22" eb="24">
      <t>スウチ</t>
    </rPh>
    <rPh sb="25" eb="26">
      <t>オ</t>
    </rPh>
    <rPh sb="27" eb="28">
      <t>カ</t>
    </rPh>
    <rPh sb="30" eb="32">
      <t>リヨウ</t>
    </rPh>
    <rPh sb="33" eb="35">
      <t>ブンセキ</t>
    </rPh>
    <phoneticPr fontId="3"/>
  </si>
  <si>
    <t>千円</t>
    <rPh sb="0" eb="1">
      <t>セン</t>
    </rPh>
    <rPh sb="1" eb="2">
      <t>エン</t>
    </rPh>
    <phoneticPr fontId="3"/>
  </si>
  <si>
    <t>購入者価格から生産者価格への変換（マージンはぎとり）</t>
    <rPh sb="0" eb="3">
      <t>コウニュウシャ</t>
    </rPh>
    <rPh sb="3" eb="5">
      <t>カカク</t>
    </rPh>
    <rPh sb="7" eb="10">
      <t>セイサンシャ</t>
    </rPh>
    <rPh sb="10" eb="12">
      <t>カカク</t>
    </rPh>
    <rPh sb="14" eb="16">
      <t>ヘンカン</t>
    </rPh>
    <phoneticPr fontId="3"/>
  </si>
  <si>
    <t>最終需要増加額（購入者価格）</t>
    <rPh sb="0" eb="2">
      <t>サイシュウ</t>
    </rPh>
    <rPh sb="2" eb="4">
      <t>ジュヨウ</t>
    </rPh>
    <rPh sb="4" eb="6">
      <t>ゾウカ</t>
    </rPh>
    <rPh sb="6" eb="7">
      <t>ガク</t>
    </rPh>
    <rPh sb="8" eb="11">
      <t>コウニュウシャ</t>
    </rPh>
    <rPh sb="11" eb="13">
      <t>カカク</t>
    </rPh>
    <phoneticPr fontId="3"/>
  </si>
  <si>
    <t>商業マージン</t>
    <rPh sb="0" eb="2">
      <t>ショウギョウ</t>
    </rPh>
    <phoneticPr fontId="3"/>
  </si>
  <si>
    <t>貨物運賃</t>
    <rPh sb="0" eb="2">
      <t>カモツ</t>
    </rPh>
    <rPh sb="2" eb="4">
      <t>ウンチン</t>
    </rPh>
    <phoneticPr fontId="3"/>
  </si>
  <si>
    <t>最終需要増加額（生産者価格）</t>
    <rPh sb="0" eb="2">
      <t>サイシュウ</t>
    </rPh>
    <rPh sb="2" eb="4">
      <t>ジュヨウ</t>
    </rPh>
    <rPh sb="4" eb="6">
      <t>ゾウカ</t>
    </rPh>
    <rPh sb="6" eb="7">
      <t>ガク</t>
    </rPh>
    <rPh sb="8" eb="11">
      <t>セイサンシャ</t>
    </rPh>
    <rPh sb="11" eb="13">
      <t>カカク</t>
    </rPh>
    <phoneticPr fontId="3"/>
  </si>
  <si>
    <t>（マージンはぎとり前）</t>
    <rPh sb="9" eb="10">
      <t>マエ</t>
    </rPh>
    <phoneticPr fontId="3"/>
  </si>
  <si>
    <t>（マージンはぎとり後）</t>
    <rPh sb="9" eb="10">
      <t>アト</t>
    </rPh>
    <phoneticPr fontId="3"/>
  </si>
  <si>
    <t>商業マージン率</t>
    <rPh sb="0" eb="2">
      <t>ショウギョウ</t>
    </rPh>
    <rPh sb="6" eb="7">
      <t>リツ</t>
    </rPh>
    <phoneticPr fontId="3"/>
  </si>
  <si>
    <t>運輸マージン率</t>
    <rPh sb="0" eb="2">
      <t>ウンユ</t>
    </rPh>
    <rPh sb="6" eb="7">
      <t>リツ</t>
    </rPh>
    <phoneticPr fontId="3"/>
  </si>
  <si>
    <t>商業マージン×自給率</t>
    <rPh sb="0" eb="2">
      <t>ショウギョウ</t>
    </rPh>
    <rPh sb="7" eb="10">
      <t>ジキュウリツ</t>
    </rPh>
    <phoneticPr fontId="3"/>
  </si>
  <si>
    <t>運輸マージン×自給率</t>
    <rPh sb="0" eb="2">
      <t>ウンユ</t>
    </rPh>
    <rPh sb="7" eb="10">
      <t>ジキュウリツ</t>
    </rPh>
    <phoneticPr fontId="3"/>
  </si>
  <si>
    <t>プラスチック・ゴム製品</t>
    <rPh sb="9" eb="11">
      <t>セイヒン</t>
    </rPh>
    <phoneticPr fontId="5"/>
  </si>
  <si>
    <t>他に分類されない会員制団体</t>
    <rPh sb="0" eb="1">
      <t>タ</t>
    </rPh>
    <rPh sb="2" eb="4">
      <t>ブンルイ</t>
    </rPh>
    <rPh sb="8" eb="11">
      <t>カイインセイ</t>
    </rPh>
    <rPh sb="11" eb="13">
      <t>ダンタイ</t>
    </rPh>
    <phoneticPr fontId="1"/>
  </si>
  <si>
    <t>※</t>
    <phoneticPr fontId="3"/>
  </si>
  <si>
    <t>商業マージン、貨物運賃は、「平成23年（2011年）産業連関表」（総務省）の全国表の購入者価格評価表、商業マージン表、</t>
    <rPh sb="0" eb="2">
      <t>ショウギョウ</t>
    </rPh>
    <rPh sb="7" eb="9">
      <t>カモツ</t>
    </rPh>
    <rPh sb="9" eb="11">
      <t>ウンチン</t>
    </rPh>
    <rPh sb="38" eb="40">
      <t>ゼンコク</t>
    </rPh>
    <rPh sb="40" eb="41">
      <t>ヒョウ</t>
    </rPh>
    <phoneticPr fontId="3"/>
  </si>
  <si>
    <t>国内貨物運賃表（それぞれ108部門表）から、それぞれのマージン率を算出して用いている。</t>
    <rPh sb="31" eb="32">
      <t>リツ</t>
    </rPh>
    <rPh sb="33" eb="35">
      <t>サンシュツ</t>
    </rPh>
    <rPh sb="37" eb="38">
      <t>モチ</t>
    </rPh>
    <phoneticPr fontId="3"/>
  </si>
  <si>
    <t>なお、各マージン率の算出にあたっては、各表の国内需要合計の値を用いている。</t>
    <rPh sb="3" eb="4">
      <t>カク</t>
    </rPh>
    <rPh sb="8" eb="9">
      <t>リツ</t>
    </rPh>
    <rPh sb="10" eb="12">
      <t>サンシュツ</t>
    </rPh>
    <rPh sb="19" eb="21">
      <t>カクヒョウ</t>
    </rPh>
    <rPh sb="22" eb="24">
      <t>コクナイ</t>
    </rPh>
    <rPh sb="24" eb="26">
      <t>ジュヨウ</t>
    </rPh>
    <rPh sb="26" eb="28">
      <t>ゴウケイ</t>
    </rPh>
    <rPh sb="29" eb="30">
      <t>アタイ</t>
    </rPh>
    <rPh sb="31" eb="32">
      <t>モチ</t>
    </rPh>
    <phoneticPr fontId="3"/>
  </si>
  <si>
    <t>生産者価格と購入者価格について</t>
    <rPh sb="0" eb="3">
      <t>セイサンシャ</t>
    </rPh>
    <rPh sb="3" eb="5">
      <t>カカク</t>
    </rPh>
    <rPh sb="6" eb="9">
      <t>コウニュウシャ</t>
    </rPh>
    <rPh sb="9" eb="11">
      <t>カカク</t>
    </rPh>
    <phoneticPr fontId="3"/>
  </si>
  <si>
    <t>　購入者価格とは、個々の取引に流通コスト（商業マージンおよび貨物運賃）が含まれているものをいい、購入者が実際に店頭などで</t>
    <rPh sb="1" eb="4">
      <t>コウニュウシャ</t>
    </rPh>
    <rPh sb="4" eb="6">
      <t>カカク</t>
    </rPh>
    <rPh sb="9" eb="11">
      <t>ココ</t>
    </rPh>
    <rPh sb="12" eb="14">
      <t>トリヒキ</t>
    </rPh>
    <rPh sb="15" eb="17">
      <t>リュウツウ</t>
    </rPh>
    <rPh sb="21" eb="23">
      <t>ショウギョウ</t>
    </rPh>
    <rPh sb="30" eb="32">
      <t>カモツ</t>
    </rPh>
    <rPh sb="32" eb="34">
      <t>ウンチン</t>
    </rPh>
    <rPh sb="36" eb="37">
      <t>フク</t>
    </rPh>
    <phoneticPr fontId="3"/>
  </si>
  <si>
    <t>購入する場合に支払う金額のことです。（下記の例を参照。）</t>
    <rPh sb="0" eb="2">
      <t>コウニュウ</t>
    </rPh>
    <rPh sb="4" eb="6">
      <t>バアイ</t>
    </rPh>
    <rPh sb="7" eb="9">
      <t>シハラ</t>
    </rPh>
    <rPh sb="10" eb="12">
      <t>キンガク</t>
    </rPh>
    <phoneticPr fontId="3"/>
  </si>
  <si>
    <t>　一方、生産者価格とは、生産者が出荷する際の価格のことで、これには流通コストは含まれていません。</t>
    <rPh sb="1" eb="3">
      <t>イッポウ</t>
    </rPh>
    <rPh sb="4" eb="7">
      <t>セイサンシャ</t>
    </rPh>
    <rPh sb="7" eb="9">
      <t>カカク</t>
    </rPh>
    <rPh sb="12" eb="15">
      <t>セイサンシャ</t>
    </rPh>
    <rPh sb="16" eb="18">
      <t>シュッカ</t>
    </rPh>
    <rPh sb="20" eb="21">
      <t>サイ</t>
    </rPh>
    <rPh sb="22" eb="24">
      <t>カカク</t>
    </rPh>
    <rPh sb="33" eb="35">
      <t>リュウツウ</t>
    </rPh>
    <rPh sb="39" eb="40">
      <t>フク</t>
    </rPh>
    <phoneticPr fontId="3"/>
  </si>
  <si>
    <t>　この分析ツールは、生産者価格表示による産業連関表をベースに作成されていますので、分析に入力する数字が生産者価格でないと、</t>
    <rPh sb="3" eb="5">
      <t>ブンセキ</t>
    </rPh>
    <rPh sb="10" eb="13">
      <t>セイサンシャ</t>
    </rPh>
    <rPh sb="13" eb="15">
      <t>カカク</t>
    </rPh>
    <rPh sb="15" eb="17">
      <t>ヒョウジ</t>
    </rPh>
    <rPh sb="20" eb="22">
      <t>サンギョウ</t>
    </rPh>
    <rPh sb="22" eb="24">
      <t>レンカン</t>
    </rPh>
    <rPh sb="24" eb="25">
      <t>ヒョウ</t>
    </rPh>
    <rPh sb="30" eb="32">
      <t>サクセイ</t>
    </rPh>
    <rPh sb="41" eb="43">
      <t>ブンセキ</t>
    </rPh>
    <rPh sb="44" eb="46">
      <t>ニュウリョク</t>
    </rPh>
    <rPh sb="48" eb="50">
      <t>スウジ</t>
    </rPh>
    <phoneticPr fontId="3"/>
  </si>
  <si>
    <t>正確な波及効果を測定することができません。</t>
    <rPh sb="0" eb="2">
      <t>セイカク</t>
    </rPh>
    <rPh sb="3" eb="5">
      <t>ハキュウ</t>
    </rPh>
    <rPh sb="5" eb="7">
      <t>コウカ</t>
    </rPh>
    <rPh sb="8" eb="10">
      <t>ソクテイ</t>
    </rPh>
    <phoneticPr fontId="3"/>
  </si>
  <si>
    <t>このため、分析に使用する需要増加額が購入者価格である場合には、ドロップダウンリストから「購入者価格」を選択することにより、</t>
    <rPh sb="5" eb="7">
      <t>ブンセキ</t>
    </rPh>
    <rPh sb="8" eb="10">
      <t>シヨウ</t>
    </rPh>
    <rPh sb="12" eb="14">
      <t>ジュヨウ</t>
    </rPh>
    <rPh sb="14" eb="16">
      <t>ゾウカ</t>
    </rPh>
    <rPh sb="16" eb="17">
      <t>ガク</t>
    </rPh>
    <rPh sb="18" eb="21">
      <t>コウニュウシャ</t>
    </rPh>
    <rPh sb="21" eb="23">
      <t>カカク</t>
    </rPh>
    <rPh sb="26" eb="28">
      <t>バアイ</t>
    </rPh>
    <rPh sb="44" eb="47">
      <t>コウニュウシャ</t>
    </rPh>
    <rPh sb="47" eb="49">
      <t>カカク</t>
    </rPh>
    <phoneticPr fontId="3"/>
  </si>
  <si>
    <t>自動的に生産者価格に変換してから分析を行います。</t>
    <rPh sb="0" eb="3">
      <t>ジドウテキ</t>
    </rPh>
    <rPh sb="4" eb="7">
      <t>セイサンシャ</t>
    </rPh>
    <rPh sb="7" eb="9">
      <t>カカク</t>
    </rPh>
    <rPh sb="10" eb="12">
      <t>ヘンカン</t>
    </rPh>
    <rPh sb="16" eb="18">
      <t>ブンセキ</t>
    </rPh>
    <rPh sb="19" eb="20">
      <t>オコナ</t>
    </rPh>
    <phoneticPr fontId="3"/>
  </si>
  <si>
    <t>※　マージンの算出には、平成27年産業連関表（全国表）から算出したマージン率を用いて計算しています。</t>
    <rPh sb="7" eb="9">
      <t>サンシュツ</t>
    </rPh>
    <rPh sb="12" eb="14">
      <t>ヘイセイ</t>
    </rPh>
    <rPh sb="16" eb="17">
      <t>ネン</t>
    </rPh>
    <rPh sb="17" eb="19">
      <t>サンギョウ</t>
    </rPh>
    <rPh sb="19" eb="21">
      <t>レンカン</t>
    </rPh>
    <rPh sb="21" eb="22">
      <t>ヒョウ</t>
    </rPh>
    <rPh sb="23" eb="25">
      <t>ゼンコク</t>
    </rPh>
    <rPh sb="25" eb="26">
      <t>ヒョウ</t>
    </rPh>
    <rPh sb="29" eb="31">
      <t>サンシュツ</t>
    </rPh>
    <rPh sb="37" eb="38">
      <t>リツ</t>
    </rPh>
    <rPh sb="39" eb="40">
      <t>モチ</t>
    </rPh>
    <rPh sb="42" eb="44">
      <t>ケイサン</t>
    </rPh>
    <phoneticPr fontId="3"/>
  </si>
  <si>
    <t>（例）流通コストの例</t>
    <rPh sb="1" eb="2">
      <t>レイ</t>
    </rPh>
    <rPh sb="3" eb="5">
      <t>リュウツウ</t>
    </rPh>
    <rPh sb="9" eb="10">
      <t>レイ</t>
    </rPh>
    <phoneticPr fontId="3"/>
  </si>
  <si>
    <t>販売店で120円の缶ジュースを買う場合、購入者は120円で購入することとなりますが、出荷された工場から店頭で購入されるまでに、</t>
    <rPh sb="0" eb="3">
      <t>ハンバイテン</t>
    </rPh>
    <rPh sb="7" eb="8">
      <t>エン</t>
    </rPh>
    <rPh sb="9" eb="10">
      <t>カン</t>
    </rPh>
    <rPh sb="15" eb="16">
      <t>カ</t>
    </rPh>
    <rPh sb="17" eb="19">
      <t>バアイ</t>
    </rPh>
    <rPh sb="20" eb="23">
      <t>コウニュウシャ</t>
    </rPh>
    <rPh sb="27" eb="28">
      <t>エン</t>
    </rPh>
    <rPh sb="29" eb="31">
      <t>コウニュウ</t>
    </rPh>
    <rPh sb="42" eb="44">
      <t>シュッカ</t>
    </rPh>
    <rPh sb="47" eb="49">
      <t>コウジョウ</t>
    </rPh>
    <phoneticPr fontId="3"/>
  </si>
  <si>
    <t>出荷額に流通コストが順次上乗せされていきます。（下記の金額は説明のための数字であり、正確なものではありません。）</t>
    <rPh sb="0" eb="2">
      <t>シュッカ</t>
    </rPh>
    <rPh sb="2" eb="3">
      <t>ガク</t>
    </rPh>
    <rPh sb="4" eb="6">
      <t>リュウツウ</t>
    </rPh>
    <rPh sb="10" eb="12">
      <t>ジュンジ</t>
    </rPh>
    <rPh sb="12" eb="14">
      <t>ウワノ</t>
    </rPh>
    <rPh sb="24" eb="26">
      <t>カキ</t>
    </rPh>
    <rPh sb="27" eb="29">
      <t>キンガク</t>
    </rPh>
    <rPh sb="30" eb="32">
      <t>セツメイ</t>
    </rPh>
    <rPh sb="36" eb="38">
      <t>スウジ</t>
    </rPh>
    <rPh sb="42" eb="44">
      <t>セイカク</t>
    </rPh>
    <phoneticPr fontId="3"/>
  </si>
  <si>
    <t>工場</t>
    <rPh sb="0" eb="2">
      <t>コウジョウ</t>
    </rPh>
    <phoneticPr fontId="3"/>
  </si>
  <si>
    <t>運送業者</t>
    <rPh sb="0" eb="2">
      <t>ウンソウ</t>
    </rPh>
    <rPh sb="2" eb="4">
      <t>ギョウシャ</t>
    </rPh>
    <phoneticPr fontId="3"/>
  </si>
  <si>
    <t>販売店</t>
    <rPh sb="0" eb="3">
      <t>ハンバイテン</t>
    </rPh>
    <phoneticPr fontId="3"/>
  </si>
  <si>
    <t>購入者</t>
    <rPh sb="0" eb="2">
      <t>コウニュウ</t>
    </rPh>
    <rPh sb="2" eb="3">
      <t>シャ</t>
    </rPh>
    <phoneticPr fontId="3"/>
  </si>
  <si>
    <t>出荷額</t>
    <rPh sb="0" eb="2">
      <t>シュッカ</t>
    </rPh>
    <rPh sb="2" eb="3">
      <t>ガク</t>
    </rPh>
    <phoneticPr fontId="3"/>
  </si>
  <si>
    <t>70円</t>
    <rPh sb="2" eb="3">
      <t>エン</t>
    </rPh>
    <phoneticPr fontId="3"/>
  </si>
  <si>
    <t>70円は食料品部門へ</t>
    <rPh sb="2" eb="3">
      <t>エン</t>
    </rPh>
    <rPh sb="4" eb="7">
      <t>ショクリョウヒン</t>
    </rPh>
    <rPh sb="7" eb="9">
      <t>ブモン</t>
    </rPh>
    <phoneticPr fontId="3"/>
  </si>
  <si>
    <t>商品価格</t>
    <rPh sb="0" eb="2">
      <t>ショウヒン</t>
    </rPh>
    <rPh sb="2" eb="4">
      <t>カカク</t>
    </rPh>
    <phoneticPr fontId="3"/>
  </si>
  <si>
    <t>20円は運輸部門へ</t>
    <rPh sb="2" eb="3">
      <t>エン</t>
    </rPh>
    <rPh sb="4" eb="6">
      <t>ウンユ</t>
    </rPh>
    <rPh sb="6" eb="8">
      <t>ブモン</t>
    </rPh>
    <phoneticPr fontId="3"/>
  </si>
  <si>
    <t>20円</t>
    <rPh sb="2" eb="3">
      <t>エン</t>
    </rPh>
    <phoneticPr fontId="3"/>
  </si>
  <si>
    <t>30円</t>
    <rPh sb="2" eb="3">
      <t>エン</t>
    </rPh>
    <phoneticPr fontId="3"/>
  </si>
  <si>
    <t>120円</t>
    <rPh sb="3" eb="4">
      <t>エン</t>
    </rPh>
    <phoneticPr fontId="3"/>
  </si>
  <si>
    <t>30円は商業部門へ</t>
    <rPh sb="2" eb="3">
      <t>エン</t>
    </rPh>
    <rPh sb="4" eb="6">
      <t>ショウギョウ</t>
    </rPh>
    <rPh sb="6" eb="8">
      <t>ブモン</t>
    </rPh>
    <phoneticPr fontId="3"/>
  </si>
  <si>
    <t>=生産者価格</t>
    <phoneticPr fontId="3"/>
  </si>
  <si>
    <t>=購入者価格</t>
    <phoneticPr fontId="3"/>
  </si>
  <si>
    <t>波及効果分析では、購入価格の120円で分析するのではなく、出荷額70円＋貨物運賃20円＋商業マージン30円＝120円というふうに</t>
    <rPh sb="0" eb="2">
      <t>ハキュウ</t>
    </rPh>
    <rPh sb="2" eb="4">
      <t>コウカ</t>
    </rPh>
    <rPh sb="4" eb="6">
      <t>ブンセキ</t>
    </rPh>
    <rPh sb="9" eb="11">
      <t>コウニュウ</t>
    </rPh>
    <rPh sb="11" eb="13">
      <t>カカク</t>
    </rPh>
    <rPh sb="17" eb="18">
      <t>エン</t>
    </rPh>
    <rPh sb="19" eb="21">
      <t>ブンセキ</t>
    </rPh>
    <rPh sb="29" eb="31">
      <t>シュッカ</t>
    </rPh>
    <rPh sb="31" eb="32">
      <t>ガク</t>
    </rPh>
    <rPh sb="34" eb="35">
      <t>エン</t>
    </rPh>
    <rPh sb="44" eb="46">
      <t>ショウギョウ</t>
    </rPh>
    <rPh sb="52" eb="53">
      <t>エン</t>
    </rPh>
    <phoneticPr fontId="3"/>
  </si>
  <si>
    <t>各要素（部門）に振り分けてから分析を行う必要があります。</t>
    <rPh sb="8" eb="9">
      <t>フ</t>
    </rPh>
    <rPh sb="10" eb="11">
      <t>ワ</t>
    </rPh>
    <rPh sb="15" eb="17">
      <t>ブンセキ</t>
    </rPh>
    <rPh sb="18" eb="19">
      <t>オコナ</t>
    </rPh>
    <rPh sb="20" eb="22">
      <t>ヒツヨウ</t>
    </rPh>
    <phoneticPr fontId="3"/>
  </si>
  <si>
    <t>入力シートにもどる</t>
    <rPh sb="0" eb="2">
      <t>ニュウリョク</t>
    </rPh>
    <phoneticPr fontId="3"/>
  </si>
  <si>
    <t>福井県未来創造部統計調査課　統計分析グループ</t>
    <rPh sb="0" eb="3">
      <t>フクイケン</t>
    </rPh>
    <rPh sb="3" eb="7">
      <t>ミライソウゾウ</t>
    </rPh>
    <rPh sb="7" eb="8">
      <t>ブ</t>
    </rPh>
    <rPh sb="8" eb="10">
      <t>トウケイ</t>
    </rPh>
    <rPh sb="10" eb="12">
      <t>チョウサ</t>
    </rPh>
    <rPh sb="12" eb="13">
      <t>カ</t>
    </rPh>
    <rPh sb="14" eb="16">
      <t>トウケイ</t>
    </rPh>
    <rPh sb="16" eb="18">
      <t>ブンセキ</t>
    </rPh>
    <phoneticPr fontId="3"/>
  </si>
  <si>
    <t>E-mail:toukei@pref.fukui.lg.jp</t>
    <phoneticPr fontId="3"/>
  </si>
  <si>
    <t>令和3年平均</t>
    <rPh sb="0" eb="2">
      <t>レイワ</t>
    </rPh>
    <rPh sb="3" eb="4">
      <t>ネン</t>
    </rPh>
    <rPh sb="4" eb="6">
      <t>ヘイキン</t>
    </rPh>
    <phoneticPr fontId="3"/>
  </si>
  <si>
    <t>令和4年平均</t>
    <rPh sb="0" eb="2">
      <t>レイワ</t>
    </rPh>
    <rPh sb="3" eb="4">
      <t>ネン</t>
    </rPh>
    <rPh sb="4" eb="6">
      <t>ヘイキン</t>
    </rPh>
    <phoneticPr fontId="3"/>
  </si>
  <si>
    <t>令和5年平均</t>
    <rPh sb="0" eb="2">
      <t>レイワ</t>
    </rPh>
    <rPh sb="3" eb="4">
      <t>ネン</t>
    </rPh>
    <rPh sb="4" eb="6">
      <t>ヘイキン</t>
    </rPh>
    <phoneticPr fontId="3"/>
  </si>
  <si>
    <t>令和1年平均</t>
    <rPh sb="0" eb="2">
      <t>レイワ</t>
    </rPh>
    <rPh sb="3" eb="4">
      <t>ネン</t>
    </rPh>
    <rPh sb="4" eb="6">
      <t>ヘイキン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</si>
</sst>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00000"/>
    <numFmt numFmtId="177" formatCode="#,##0.0;[Red]\-#,##0.0"/>
    <numFmt numFmtId="178" formatCode="#,##0.0000;[Red]\-#,##0.0000"/>
    <numFmt numFmtId="179" formatCode="#,##0.000000;[Red]\-#,##0.000000"/>
    <numFmt numFmtId="180" formatCode="0.00_ "/>
    <numFmt numFmtId="181" formatCode="0_ "/>
    <numFmt numFmtId="182" formatCode="0.00_);[Red]\(0.00\)"/>
    <numFmt numFmtId="183" formatCode="0.000000_ ;[Red]\-0.000000\ "/>
    <numFmt numFmtId="184" formatCode="0_ ;[Red]\-0\ "/>
    <numFmt numFmtId="185" formatCode="#,##0_ ;[Red]\-#,##0\ "/>
    <numFmt numFmtId="186" formatCode="0.000000_ "/>
    <numFmt numFmtId="187" formatCode="#,##0.00000_ ;[Red]\-#,##0.00000\ "/>
    <numFmt numFmtId="188" formatCode="#,##0.000000"/>
  </numFmts>
  <fonts count="37"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1"/>
      <color indexed="12"/>
      <name val="ＭＳ Ｐゴシック"/>
      <family val="3"/>
      <charset val="128"/>
    </font>
    <font>
      <sz val="11"/>
      <color indexed="10"/>
      <name val="ＭＳ Ｐゴシック"/>
      <family val="3"/>
      <charset val="128"/>
    </font>
    <font>
      <sz val="14"/>
      <name val="ＭＳ 明朝"/>
      <family val="1"/>
      <charset val="128"/>
    </font>
    <font>
      <sz val="11"/>
      <color indexed="8"/>
      <name val="ＭＳ Ｐゴシック"/>
      <family val="3"/>
      <charset val="128"/>
    </font>
    <font>
      <sz val="11"/>
      <color indexed="11"/>
      <name val="ＭＳ Ｐゴシック"/>
      <family val="3"/>
      <charset val="128"/>
    </font>
    <font>
      <sz val="11"/>
      <color indexed="40"/>
      <name val="ＭＳ Ｐゴシック"/>
      <family val="3"/>
      <charset val="128"/>
    </font>
    <font>
      <b/>
      <sz val="11"/>
      <name val="ＭＳ Ｐゴシック"/>
      <family val="3"/>
      <charset val="128"/>
    </font>
    <font>
      <sz val="10"/>
      <name val="ＭＳ Ｐゴシック"/>
      <family val="3"/>
      <charset val="128"/>
    </font>
    <font>
      <sz val="6"/>
      <name val="ＭＳ ゴシック"/>
      <family val="3"/>
      <charset val="128"/>
    </font>
    <font>
      <u/>
      <sz val="11"/>
      <color indexed="12"/>
      <name val="ＭＳ Ｐゴシック"/>
      <family val="3"/>
      <charset val="128"/>
    </font>
    <font>
      <sz val="14"/>
      <name val="ＭＳ Ｐゴシック"/>
      <family val="3"/>
      <charset val="128"/>
    </font>
    <font>
      <sz val="12"/>
      <name val="ＭＳ Ｐゴシック"/>
      <family val="3"/>
      <charset val="128"/>
    </font>
    <font>
      <sz val="10"/>
      <name val="ＭＳ ゴシック"/>
      <family val="3"/>
      <charset val="128"/>
    </font>
    <font>
      <b/>
      <u/>
      <sz val="10"/>
      <color indexed="12"/>
      <name val="ＭＳ ゴシック"/>
      <family val="3"/>
      <charset val="128"/>
    </font>
    <font>
      <sz val="10"/>
      <color indexed="10"/>
      <name val="ＭＳ Ｐゴシック"/>
      <family val="3"/>
      <charset val="128"/>
    </font>
    <font>
      <sz val="6"/>
      <name val="ＭＳ 明朝"/>
      <family val="1"/>
      <charset val="128"/>
    </font>
    <font>
      <vertAlign val="superscript"/>
      <sz val="10"/>
      <name val="ＭＳ Ｐゴシック"/>
      <family val="3"/>
      <charset val="128"/>
    </font>
    <font>
      <sz val="10"/>
      <color indexed="10"/>
      <name val="ＭＳ ゴシック"/>
      <family val="3"/>
      <charset val="128"/>
    </font>
    <font>
      <sz val="11"/>
      <name val="ＭＳ ゴシック"/>
      <family val="3"/>
      <charset val="128"/>
    </font>
    <font>
      <sz val="9"/>
      <name val="ＭＳ Ｐゴシック"/>
      <family val="3"/>
      <charset val="128"/>
    </font>
    <font>
      <sz val="9"/>
      <name val="ＭＳ ゴシック"/>
      <family val="3"/>
      <charset val="128"/>
    </font>
    <font>
      <sz val="14"/>
      <name val="ＭＳ ゴシック"/>
      <family val="3"/>
      <charset val="128"/>
    </font>
    <font>
      <sz val="9"/>
      <color indexed="81"/>
      <name val="ＭＳ Ｐゴシック"/>
      <family val="3"/>
      <charset val="128"/>
    </font>
    <font>
      <sz val="11"/>
      <name val="ＭＳ Ｐ明朝"/>
      <family val="1"/>
      <charset val="128"/>
    </font>
    <font>
      <u/>
      <sz val="11"/>
      <color indexed="12"/>
      <name val="ＭＳ Ｐ明朝"/>
      <family val="1"/>
      <charset val="128"/>
    </font>
    <font>
      <sz val="10"/>
      <name val="ＭＳ Ｐ明朝"/>
      <family val="1"/>
      <charset val="128"/>
    </font>
    <font>
      <b/>
      <sz val="11"/>
      <color indexed="10"/>
      <name val="ＭＳ Ｐゴシック"/>
      <family val="3"/>
      <charset val="128"/>
    </font>
    <font>
      <vertAlign val="superscript"/>
      <sz val="11"/>
      <name val="ＭＳ Ｐ明朝"/>
      <family val="1"/>
      <charset val="128"/>
    </font>
    <font>
      <sz val="9"/>
      <name val="ＭＳ Ｐ明朝"/>
      <family val="1"/>
      <charset val="128"/>
    </font>
    <font>
      <sz val="11"/>
      <color theme="0"/>
      <name val="ＭＳ Ｐゴシック"/>
      <family val="3"/>
      <charset val="128"/>
    </font>
    <font>
      <sz val="11"/>
      <color rgb="FFFF0000"/>
      <name val="ＭＳ Ｐ明朝"/>
      <family val="1"/>
      <charset val="128"/>
    </font>
    <font>
      <sz val="11"/>
      <color theme="1"/>
      <name val="ＭＳ Ｐゴシック"/>
      <family val="3"/>
      <charset val="128"/>
    </font>
    <font>
      <sz val="10"/>
      <color theme="1"/>
      <name val="ＭＳ ゴシック"/>
      <family val="3"/>
      <charset val="128"/>
    </font>
  </fonts>
  <fills count="8">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99FF"/>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7">
    <xf numFmtId="0" fontId="0" fillId="0" borderId="0"/>
    <xf numFmtId="0" fontId="13" fillId="0" borderId="0" applyNumberFormat="0" applyFill="0" applyBorder="0" applyAlignment="0" applyProtection="0">
      <alignment vertical="top"/>
      <protection locked="0"/>
    </xf>
    <xf numFmtId="38" fontId="2" fillId="0" borderId="0" applyFont="0" applyFill="0" applyBorder="0" applyAlignment="0" applyProtection="0"/>
    <xf numFmtId="38" fontId="2" fillId="0" borderId="0" applyFont="0" applyFill="0" applyBorder="0" applyAlignment="0" applyProtection="0">
      <alignment vertical="center"/>
    </xf>
    <xf numFmtId="0" fontId="2" fillId="0" borderId="0">
      <alignment vertical="center"/>
    </xf>
    <xf numFmtId="0" fontId="6" fillId="0" borderId="0"/>
    <xf numFmtId="0" fontId="14" fillId="0" borderId="0"/>
  </cellStyleXfs>
  <cellXfs count="222">
    <xf numFmtId="0" fontId="0" fillId="0" borderId="0" xfId="0"/>
    <xf numFmtId="0" fontId="4" fillId="0" borderId="0" xfId="0" applyFont="1" applyAlignment="1">
      <alignment horizontal="center"/>
    </xf>
    <xf numFmtId="0" fontId="4" fillId="0" borderId="0" xfId="0" applyFont="1"/>
    <xf numFmtId="38" fontId="0" fillId="0" borderId="0" xfId="2" applyFont="1"/>
    <xf numFmtId="38" fontId="0" fillId="0" borderId="0" xfId="0" applyNumberFormat="1"/>
    <xf numFmtId="38" fontId="1" fillId="0" borderId="0" xfId="2" applyFont="1"/>
    <xf numFmtId="38" fontId="5" fillId="0" borderId="0" xfId="2" applyFont="1"/>
    <xf numFmtId="38" fontId="5" fillId="0" borderId="0" xfId="0" applyNumberFormat="1" applyFont="1"/>
    <xf numFmtId="38" fontId="8" fillId="0" borderId="0" xfId="2" applyFont="1"/>
    <xf numFmtId="0" fontId="0" fillId="0" borderId="1" xfId="0" applyBorder="1"/>
    <xf numFmtId="38" fontId="0" fillId="0" borderId="1" xfId="2" applyFont="1" applyBorder="1"/>
    <xf numFmtId="0" fontId="0" fillId="0" borderId="1" xfId="0" applyBorder="1" applyAlignment="1">
      <alignment horizontal="right"/>
    </xf>
    <xf numFmtId="38" fontId="1" fillId="0" borderId="1" xfId="2" applyFont="1" applyBorder="1"/>
    <xf numFmtId="0" fontId="0" fillId="0" borderId="1" xfId="0" applyBorder="1" applyAlignment="1">
      <alignment horizontal="center"/>
    </xf>
    <xf numFmtId="176" fontId="0" fillId="0" borderId="1" xfId="0" applyNumberFormat="1" applyBorder="1"/>
    <xf numFmtId="38" fontId="1" fillId="2" borderId="1" xfId="2" applyFont="1" applyFill="1" applyBorder="1"/>
    <xf numFmtId="0" fontId="7" fillId="0" borderId="1" xfId="0" applyFont="1" applyBorder="1"/>
    <xf numFmtId="0" fontId="5" fillId="0" borderId="0" xfId="0" applyFont="1"/>
    <xf numFmtId="0" fontId="9" fillId="0" borderId="0" xfId="0" applyFont="1"/>
    <xf numFmtId="38" fontId="0" fillId="0" borderId="0" xfId="2" applyFont="1" applyFill="1"/>
    <xf numFmtId="0" fontId="0" fillId="0" borderId="0" xfId="0" applyAlignment="1">
      <alignment horizontal="center"/>
    </xf>
    <xf numFmtId="38" fontId="5" fillId="0" borderId="0" xfId="2" applyFont="1" applyFill="1"/>
    <xf numFmtId="0" fontId="7" fillId="0" borderId="0" xfId="0" applyFont="1"/>
    <xf numFmtId="181" fontId="0" fillId="0" borderId="0" xfId="0" applyNumberFormat="1"/>
    <xf numFmtId="38" fontId="0" fillId="2" borderId="0" xfId="2" applyFont="1" applyFill="1"/>
    <xf numFmtId="38" fontId="10" fillId="0" borderId="0" xfId="2" applyFont="1"/>
    <xf numFmtId="38" fontId="2" fillId="0" borderId="0" xfId="2"/>
    <xf numFmtId="0" fontId="0" fillId="0" borderId="2" xfId="0" applyBorder="1"/>
    <xf numFmtId="0" fontId="11" fillId="0" borderId="0" xfId="0" applyFont="1"/>
    <xf numFmtId="38" fontId="11" fillId="0" borderId="0" xfId="2" applyFont="1" applyBorder="1"/>
    <xf numFmtId="38" fontId="11" fillId="0" borderId="0" xfId="0" applyNumberFormat="1" applyFont="1"/>
    <xf numFmtId="0" fontId="11" fillId="0" borderId="0" xfId="0" applyFont="1" applyAlignment="1">
      <alignment vertical="center"/>
    </xf>
    <xf numFmtId="38" fontId="11" fillId="0" borderId="0" xfId="2" applyFont="1" applyFill="1" applyBorder="1"/>
    <xf numFmtId="0" fontId="11" fillId="0" borderId="0" xfId="0" applyFont="1" applyAlignment="1">
      <alignment horizontal="center" vertical="center"/>
    </xf>
    <xf numFmtId="0" fontId="11" fillId="0" borderId="0" xfId="0" applyFont="1" applyAlignment="1">
      <alignment horizontal="left" vertical="center"/>
    </xf>
    <xf numFmtId="40" fontId="11" fillId="0" borderId="0" xfId="2" applyNumberFormat="1" applyFont="1" applyFill="1" applyBorder="1"/>
    <xf numFmtId="38" fontId="0" fillId="0" borderId="0" xfId="2" applyFont="1" applyAlignment="1">
      <alignment horizontal="center"/>
    </xf>
    <xf numFmtId="176" fontId="0" fillId="0" borderId="0" xfId="0" applyNumberFormat="1"/>
    <xf numFmtId="183" fontId="0" fillId="0" borderId="0" xfId="0" applyNumberFormat="1"/>
    <xf numFmtId="184" fontId="0" fillId="0" borderId="0" xfId="0" applyNumberFormat="1"/>
    <xf numFmtId="0" fontId="11" fillId="0" borderId="0" xfId="0" applyFont="1" applyAlignment="1">
      <alignment horizontal="right"/>
    </xf>
    <xf numFmtId="0" fontId="11" fillId="0" borderId="0" xfId="0" applyFont="1" applyAlignment="1">
      <alignment horizontal="center"/>
    </xf>
    <xf numFmtId="0" fontId="10" fillId="0" borderId="0" xfId="0" applyFont="1"/>
    <xf numFmtId="0" fontId="0" fillId="0" borderId="3" xfId="0" applyBorder="1"/>
    <xf numFmtId="0" fontId="11" fillId="0" borderId="4" xfId="0" applyFont="1" applyBorder="1"/>
    <xf numFmtId="0" fontId="11" fillId="4" borderId="6" xfId="0" applyFont="1" applyFill="1" applyBorder="1"/>
    <xf numFmtId="185" fontId="0" fillId="4" borderId="7" xfId="0" applyNumberFormat="1" applyFill="1" applyBorder="1"/>
    <xf numFmtId="185" fontId="0" fillId="4" borderId="8" xfId="0" applyNumberFormat="1" applyFill="1" applyBorder="1"/>
    <xf numFmtId="185" fontId="0" fillId="4" borderId="5" xfId="0" applyNumberFormat="1" applyFill="1" applyBorder="1"/>
    <xf numFmtId="0" fontId="0" fillId="0" borderId="0" xfId="4" applyFont="1">
      <alignment vertical="center"/>
    </xf>
    <xf numFmtId="0" fontId="0" fillId="0" borderId="2" xfId="4" applyFont="1" applyBorder="1" applyAlignment="1"/>
    <xf numFmtId="0" fontId="0" fillId="0" borderId="1" xfId="4" applyFont="1" applyBorder="1" applyAlignment="1"/>
    <xf numFmtId="0" fontId="0" fillId="0" borderId="1" xfId="4" applyFont="1" applyBorder="1" applyAlignment="1">
      <alignment horizontal="right"/>
    </xf>
    <xf numFmtId="38" fontId="0" fillId="0" borderId="0" xfId="4" applyNumberFormat="1" applyFont="1">
      <alignment vertical="center"/>
    </xf>
    <xf numFmtId="0" fontId="0" fillId="0" borderId="0" xfId="4" applyFont="1" applyAlignment="1">
      <alignment horizontal="center" vertical="center"/>
    </xf>
    <xf numFmtId="0" fontId="16" fillId="0" borderId="0" xfId="0" applyFont="1"/>
    <xf numFmtId="0" fontId="17" fillId="0" borderId="0" xfId="1" applyFont="1" applyAlignment="1" applyProtection="1"/>
    <xf numFmtId="0" fontId="11" fillId="0" borderId="2" xfId="0" applyFont="1" applyBorder="1"/>
    <xf numFmtId="0" fontId="11" fillId="0" borderId="9" xfId="0" applyFont="1" applyBorder="1"/>
    <xf numFmtId="0" fontId="11" fillId="0" borderId="9" xfId="0" applyFont="1" applyBorder="1" applyAlignment="1">
      <alignment horizontal="left" vertical="center"/>
    </xf>
    <xf numFmtId="177" fontId="16" fillId="0" borderId="9" xfId="0" applyNumberFormat="1" applyFont="1" applyBorder="1" applyAlignment="1">
      <alignment vertical="center"/>
    </xf>
    <xf numFmtId="0" fontId="11" fillId="0" borderId="9" xfId="0" applyFont="1" applyBorder="1" applyAlignment="1">
      <alignment vertical="center"/>
    </xf>
    <xf numFmtId="0" fontId="11" fillId="0" borderId="10" xfId="0" applyFont="1" applyBorder="1"/>
    <xf numFmtId="0" fontId="18" fillId="0" borderId="0" xfId="0" applyFont="1"/>
    <xf numFmtId="177" fontId="18" fillId="0" borderId="0" xfId="2" applyNumberFormat="1" applyFont="1" applyBorder="1"/>
    <xf numFmtId="38" fontId="18" fillId="0" borderId="0" xfId="2" applyFont="1" applyBorder="1"/>
    <xf numFmtId="0" fontId="11" fillId="0" borderId="2" xfId="0" applyFont="1" applyBorder="1" applyAlignment="1">
      <alignment horizontal="center" vertical="center"/>
    </xf>
    <xf numFmtId="0" fontId="11" fillId="0" borderId="9" xfId="0" applyFont="1" applyBorder="1" applyAlignment="1">
      <alignment horizontal="center" vertical="center"/>
    </xf>
    <xf numFmtId="0" fontId="16" fillId="0" borderId="9" xfId="0" applyFont="1" applyBorder="1" applyAlignment="1">
      <alignment horizontal="left" vertical="center"/>
    </xf>
    <xf numFmtId="177" fontId="16" fillId="0" borderId="9" xfId="0" applyNumberFormat="1" applyFont="1" applyBorder="1" applyAlignment="1">
      <alignment horizontal="right" vertical="center"/>
    </xf>
    <xf numFmtId="0" fontId="11" fillId="0" borderId="10" xfId="0" applyFont="1" applyBorder="1" applyAlignment="1">
      <alignment horizontal="center" vertical="center"/>
    </xf>
    <xf numFmtId="0" fontId="16" fillId="0" borderId="0" xfId="0" applyFont="1" applyAlignment="1">
      <alignment horizontal="center" vertical="center"/>
    </xf>
    <xf numFmtId="0" fontId="16" fillId="0" borderId="0" xfId="0" applyFont="1" applyAlignment="1">
      <alignment horizontal="right" vertical="center"/>
    </xf>
    <xf numFmtId="0" fontId="11" fillId="0" borderId="11" xfId="0" applyFont="1" applyBorder="1"/>
    <xf numFmtId="0" fontId="11" fillId="0" borderId="12" xfId="0" applyFont="1" applyBorder="1"/>
    <xf numFmtId="0" fontId="11" fillId="0" borderId="4" xfId="0" applyFont="1" applyBorder="1" applyAlignment="1">
      <alignment horizontal="left" vertical="top"/>
    </xf>
    <xf numFmtId="0" fontId="16" fillId="0" borderId="2" xfId="0" applyFont="1" applyBorder="1" applyAlignment="1">
      <alignment horizontal="left" vertical="center"/>
    </xf>
    <xf numFmtId="0" fontId="11" fillId="0" borderId="10" xfId="0" applyFont="1" applyBorder="1" applyAlignment="1">
      <alignment horizontal="left" vertical="center"/>
    </xf>
    <xf numFmtId="0" fontId="11" fillId="0" borderId="13" xfId="0" applyFont="1" applyBorder="1"/>
    <xf numFmtId="0" fontId="16" fillId="0" borderId="11" xfId="0" applyFont="1" applyBorder="1" applyAlignment="1">
      <alignment horizontal="left" vertical="center"/>
    </xf>
    <xf numFmtId="0" fontId="11" fillId="0" borderId="11" xfId="0" applyFont="1" applyBorder="1" applyAlignment="1">
      <alignment horizontal="center"/>
    </xf>
    <xf numFmtId="177" fontId="16" fillId="0" borderId="11" xfId="0" applyNumberFormat="1" applyFont="1" applyBorder="1" applyAlignment="1">
      <alignment horizontal="right" vertical="center"/>
    </xf>
    <xf numFmtId="0" fontId="16" fillId="0" borderId="13" xfId="0" applyFont="1" applyBorder="1" applyAlignment="1">
      <alignment vertical="center"/>
    </xf>
    <xf numFmtId="0" fontId="11" fillId="0" borderId="11" xfId="0" applyFont="1" applyBorder="1" applyAlignment="1">
      <alignment horizontal="left" vertical="center"/>
    </xf>
    <xf numFmtId="0" fontId="11" fillId="0" borderId="14" xfId="0" applyFont="1" applyBorder="1"/>
    <xf numFmtId="0" fontId="16" fillId="0" borderId="0" xfId="0" applyFont="1" applyAlignment="1">
      <alignment horizontal="left" vertical="center"/>
    </xf>
    <xf numFmtId="38" fontId="16" fillId="0" borderId="0" xfId="0" applyNumberFormat="1" applyFont="1" applyAlignment="1">
      <alignment horizontal="right" vertical="center"/>
    </xf>
    <xf numFmtId="0" fontId="16" fillId="0" borderId="0" xfId="0" applyFont="1" applyAlignment="1">
      <alignment vertical="center"/>
    </xf>
    <xf numFmtId="38" fontId="16" fillId="0" borderId="9" xfId="0" applyNumberFormat="1" applyFont="1" applyBorder="1" applyAlignment="1">
      <alignment horizontal="center" vertical="center"/>
    </xf>
    <xf numFmtId="38" fontId="11" fillId="0" borderId="9" xfId="0" applyNumberFormat="1" applyFont="1" applyBorder="1" applyAlignment="1">
      <alignment horizontal="center" vertical="center"/>
    </xf>
    <xf numFmtId="38" fontId="11" fillId="0" borderId="0" xfId="0" applyNumberFormat="1" applyFont="1" applyAlignment="1">
      <alignment horizontal="center" vertical="center"/>
    </xf>
    <xf numFmtId="38" fontId="16" fillId="0" borderId="0" xfId="0" applyNumberFormat="1" applyFont="1" applyAlignment="1">
      <alignment horizontal="center" vertical="center"/>
    </xf>
    <xf numFmtId="38" fontId="11" fillId="0" borderId="9" xfId="0" applyNumberFormat="1" applyFont="1" applyBorder="1" applyAlignment="1">
      <alignment horizontal="left" vertical="center"/>
    </xf>
    <xf numFmtId="38" fontId="16" fillId="0" borderId="0" xfId="0" applyNumberFormat="1" applyFont="1" applyAlignment="1">
      <alignment vertical="center"/>
    </xf>
    <xf numFmtId="38" fontId="11" fillId="0" borderId="0" xfId="0" applyNumberFormat="1" applyFont="1" applyAlignment="1">
      <alignment horizontal="left" vertical="center"/>
    </xf>
    <xf numFmtId="0" fontId="11" fillId="0" borderId="2" xfId="0" applyFont="1" applyBorder="1" applyAlignment="1">
      <alignment vertical="center"/>
    </xf>
    <xf numFmtId="0" fontId="11" fillId="0" borderId="13" xfId="0" applyFont="1" applyBorder="1" applyAlignment="1">
      <alignment horizontal="left" vertical="center"/>
    </xf>
    <xf numFmtId="38" fontId="11" fillId="0" borderId="11" xfId="0" applyNumberFormat="1" applyFont="1" applyBorder="1" applyAlignment="1">
      <alignment horizontal="left" vertical="center"/>
    </xf>
    <xf numFmtId="0" fontId="11" fillId="0" borderId="11" xfId="0" applyFont="1" applyBorder="1" applyAlignment="1">
      <alignment horizontal="center" vertical="center"/>
    </xf>
    <xf numFmtId="40" fontId="18" fillId="0" borderId="0" xfId="2" applyNumberFormat="1" applyFont="1" applyBorder="1"/>
    <xf numFmtId="178" fontId="18" fillId="0" borderId="0" xfId="2" applyNumberFormat="1" applyFont="1" applyBorder="1"/>
    <xf numFmtId="0" fontId="11" fillId="0" borderId="4" xfId="0" applyFont="1" applyBorder="1" applyAlignment="1">
      <alignment vertical="center"/>
    </xf>
    <xf numFmtId="0" fontId="11" fillId="0" borderId="15" xfId="0" applyFont="1" applyBorder="1"/>
    <xf numFmtId="0" fontId="11" fillId="0" borderId="12" xfId="0" applyFont="1" applyBorder="1" applyAlignment="1">
      <alignment vertical="center"/>
    </xf>
    <xf numFmtId="177" fontId="16" fillId="0" borderId="11" xfId="0" applyNumberFormat="1" applyFont="1" applyBorder="1" applyAlignment="1">
      <alignment vertical="center"/>
    </xf>
    <xf numFmtId="0" fontId="11" fillId="0" borderId="11" xfId="0" applyFont="1" applyBorder="1" applyAlignment="1">
      <alignment vertical="center"/>
    </xf>
    <xf numFmtId="0" fontId="11" fillId="0" borderId="13" xfId="0" applyFont="1" applyBorder="1" applyAlignment="1">
      <alignment vertical="center"/>
    </xf>
    <xf numFmtId="177" fontId="11" fillId="0" borderId="0" xfId="0" applyNumberFormat="1" applyFont="1"/>
    <xf numFmtId="0" fontId="11" fillId="0" borderId="0" xfId="0" applyFont="1" applyAlignment="1">
      <alignment vertical="center" shrinkToFit="1"/>
    </xf>
    <xf numFmtId="40" fontId="11" fillId="0" borderId="0" xfId="0" applyNumberFormat="1" applyFont="1"/>
    <xf numFmtId="180" fontId="11" fillId="0" borderId="0" xfId="0" applyNumberFormat="1" applyFont="1"/>
    <xf numFmtId="38" fontId="0" fillId="0" borderId="0" xfId="2" applyFont="1" applyBorder="1" applyAlignment="1">
      <alignment horizontal="center"/>
    </xf>
    <xf numFmtId="38" fontId="1" fillId="6" borderId="16" xfId="2" applyFont="1" applyFill="1" applyBorder="1" applyAlignment="1">
      <alignment horizontal="center"/>
    </xf>
    <xf numFmtId="38" fontId="33" fillId="0" borderId="0" xfId="2" applyFont="1" applyBorder="1" applyAlignment="1">
      <alignment horizontal="center"/>
    </xf>
    <xf numFmtId="38" fontId="13" fillId="0" borderId="0" xfId="1" applyNumberFormat="1" applyAlignment="1" applyProtection="1"/>
    <xf numFmtId="0" fontId="13" fillId="0" borderId="0" xfId="1" applyAlignment="1" applyProtection="1"/>
    <xf numFmtId="0" fontId="22" fillId="0" borderId="0" xfId="0" applyFont="1" applyAlignment="1">
      <alignment vertical="center"/>
    </xf>
    <xf numFmtId="0" fontId="22" fillId="0" borderId="0" xfId="0" applyFont="1"/>
    <xf numFmtId="0" fontId="0" fillId="7" borderId="5" xfId="0" applyFill="1" applyBorder="1"/>
    <xf numFmtId="0" fontId="23" fillId="7" borderId="3" xfId="0" applyFont="1" applyFill="1" applyBorder="1" applyAlignment="1">
      <alignment horizontal="center"/>
    </xf>
    <xf numFmtId="0" fontId="23" fillId="5" borderId="3" xfId="0" applyFont="1" applyFill="1" applyBorder="1" applyAlignment="1">
      <alignment horizontal="center"/>
    </xf>
    <xf numFmtId="0" fontId="22" fillId="7" borderId="7" xfId="0" applyFont="1" applyFill="1" applyBorder="1" applyAlignment="1">
      <alignment horizontal="center"/>
    </xf>
    <xf numFmtId="0" fontId="24" fillId="7" borderId="3" xfId="0" applyFont="1" applyFill="1" applyBorder="1" applyAlignment="1">
      <alignment horizontal="center"/>
    </xf>
    <xf numFmtId="0" fontId="0" fillId="0" borderId="0" xfId="0" quotePrefix="1"/>
    <xf numFmtId="0" fontId="22" fillId="0" borderId="0" xfId="0" applyFont="1" applyAlignment="1">
      <alignment horizontal="center"/>
    </xf>
    <xf numFmtId="0" fontId="25" fillId="0" borderId="0" xfId="0" applyFont="1"/>
    <xf numFmtId="0" fontId="22" fillId="5" borderId="5" xfId="0" applyFont="1" applyFill="1" applyBorder="1" applyAlignment="1">
      <alignment horizontal="center"/>
    </xf>
    <xf numFmtId="0" fontId="22" fillId="6" borderId="5" xfId="0" applyFont="1" applyFill="1" applyBorder="1" applyAlignment="1">
      <alignment horizontal="center"/>
    </xf>
    <xf numFmtId="0" fontId="24" fillId="0" borderId="0" xfId="0" applyFont="1" applyAlignment="1">
      <alignment horizontal="center"/>
    </xf>
    <xf numFmtId="0" fontId="24" fillId="6" borderId="3" xfId="0" applyFont="1" applyFill="1" applyBorder="1" applyAlignment="1">
      <alignment horizontal="center" shrinkToFit="1"/>
    </xf>
    <xf numFmtId="0" fontId="22" fillId="7" borderId="5" xfId="0" applyFont="1" applyFill="1" applyBorder="1" applyAlignment="1">
      <alignment horizontal="center"/>
    </xf>
    <xf numFmtId="0" fontId="22" fillId="5" borderId="3" xfId="0" applyFont="1" applyFill="1" applyBorder="1" applyAlignment="1">
      <alignment horizontal="center"/>
    </xf>
    <xf numFmtId="0" fontId="22" fillId="6" borderId="7" xfId="0" applyFont="1" applyFill="1" applyBorder="1" applyAlignment="1">
      <alignment horizontal="center"/>
    </xf>
    <xf numFmtId="0" fontId="0" fillId="6" borderId="16" xfId="0" applyFill="1" applyBorder="1"/>
    <xf numFmtId="38" fontId="1" fillId="0" borderId="5" xfId="2" applyFont="1" applyFill="1" applyBorder="1"/>
    <xf numFmtId="38" fontId="1" fillId="0" borderId="1" xfId="2" applyFont="1" applyFill="1" applyBorder="1"/>
    <xf numFmtId="38" fontId="27" fillId="0" borderId="0" xfId="2" applyFont="1"/>
    <xf numFmtId="38" fontId="28" fillId="0" borderId="0" xfId="1" applyNumberFormat="1" applyFont="1" applyAlignment="1" applyProtection="1"/>
    <xf numFmtId="0" fontId="10" fillId="0" borderId="0" xfId="0" applyFont="1" applyAlignment="1">
      <alignment horizontal="right"/>
    </xf>
    <xf numFmtId="177" fontId="1" fillId="2" borderId="1" xfId="2" applyNumberFormat="1" applyFont="1" applyFill="1" applyBorder="1"/>
    <xf numFmtId="38" fontId="27" fillId="0" borderId="0" xfId="2" applyFont="1" applyAlignment="1">
      <alignment horizontal="left" indent="1"/>
    </xf>
    <xf numFmtId="38" fontId="34" fillId="0" borderId="0" xfId="2" applyFont="1" applyAlignment="1">
      <alignment horizontal="left" indent="1"/>
    </xf>
    <xf numFmtId="38" fontId="11" fillId="0" borderId="0" xfId="2" applyFont="1" applyAlignment="1">
      <alignment horizontal="left" indent="1"/>
    </xf>
    <xf numFmtId="0" fontId="27" fillId="0" borderId="0" xfId="0" applyFont="1" applyAlignment="1">
      <alignment horizontal="left" indent="1"/>
    </xf>
    <xf numFmtId="38" fontId="29" fillId="0" borderId="0" xfId="2" applyFont="1" applyAlignment="1">
      <alignment horizontal="left" indent="1"/>
    </xf>
    <xf numFmtId="0" fontId="29" fillId="0" borderId="0" xfId="0" applyFont="1" applyAlignment="1">
      <alignment horizontal="left" indent="1"/>
    </xf>
    <xf numFmtId="0" fontId="0" fillId="6" borderId="0" xfId="0" applyFill="1"/>
    <xf numFmtId="0" fontId="14" fillId="6" borderId="0" xfId="0" applyFont="1" applyFill="1" applyAlignment="1">
      <alignment vertical="center"/>
    </xf>
    <xf numFmtId="0" fontId="14" fillId="0" borderId="0" xfId="0" applyFont="1" applyAlignment="1">
      <alignment horizontal="right" vertical="center"/>
    </xf>
    <xf numFmtId="0" fontId="30" fillId="6" borderId="0" xfId="0" applyFont="1" applyFill="1" applyAlignment="1">
      <alignment horizontal="right"/>
    </xf>
    <xf numFmtId="0" fontId="0" fillId="0" borderId="1" xfId="0" applyBorder="1" applyAlignment="1">
      <alignment horizontal="center" shrinkToFit="1"/>
    </xf>
    <xf numFmtId="0" fontId="0" fillId="0" borderId="9" xfId="0" applyBorder="1"/>
    <xf numFmtId="0" fontId="0" fillId="0" borderId="1" xfId="0" applyBorder="1" applyAlignment="1">
      <alignment shrinkToFit="1"/>
    </xf>
    <xf numFmtId="0" fontId="0" fillId="0" borderId="0" xfId="0" applyAlignment="1">
      <alignment vertical="center"/>
    </xf>
    <xf numFmtId="0" fontId="0" fillId="0" borderId="10" xfId="0" applyBorder="1"/>
    <xf numFmtId="0" fontId="0" fillId="0" borderId="12" xfId="0" applyBorder="1"/>
    <xf numFmtId="0" fontId="0" fillId="0" borderId="7" xfId="0" applyBorder="1"/>
    <xf numFmtId="0" fontId="0" fillId="0" borderId="5" xfId="0" applyBorder="1"/>
    <xf numFmtId="0" fontId="27" fillId="0" borderId="0" xfId="0" applyFont="1"/>
    <xf numFmtId="0" fontId="32" fillId="0" borderId="0" xfId="0" applyFont="1"/>
    <xf numFmtId="0" fontId="0" fillId="0" borderId="1" xfId="4" applyFont="1" applyBorder="1" applyAlignment="1">
      <alignment horizontal="center" vertical="center"/>
    </xf>
    <xf numFmtId="0" fontId="0" fillId="0" borderId="1" xfId="4" applyFont="1" applyBorder="1">
      <alignment vertical="center"/>
    </xf>
    <xf numFmtId="38" fontId="0" fillId="0" borderId="0" xfId="2" applyFont="1" applyAlignment="1">
      <alignment vertical="center"/>
    </xf>
    <xf numFmtId="0" fontId="0" fillId="0" borderId="4" xfId="0" applyBorder="1"/>
    <xf numFmtId="0" fontId="0" fillId="0" borderId="15" xfId="0" applyBorder="1"/>
    <xf numFmtId="187" fontId="0" fillId="0" borderId="3" xfId="0" applyNumberFormat="1" applyBorder="1"/>
    <xf numFmtId="187" fontId="0" fillId="0" borderId="7" xfId="0" applyNumberFormat="1" applyBorder="1"/>
    <xf numFmtId="187" fontId="0" fillId="0" borderId="5" xfId="0" applyNumberFormat="1" applyBorder="1"/>
    <xf numFmtId="38" fontId="0" fillId="0" borderId="3" xfId="2" applyFont="1" applyBorder="1"/>
    <xf numFmtId="38" fontId="0" fillId="0" borderId="7" xfId="2" applyFont="1" applyBorder="1"/>
    <xf numFmtId="38" fontId="0" fillId="0" borderId="5" xfId="2" applyFont="1" applyBorder="1"/>
    <xf numFmtId="38" fontId="1" fillId="6" borderId="1" xfId="2" applyFont="1" applyFill="1" applyBorder="1"/>
    <xf numFmtId="0" fontId="15" fillId="0" borderId="0" xfId="0" applyFont="1"/>
    <xf numFmtId="0" fontId="11" fillId="4" borderId="13" xfId="0" applyFont="1" applyFill="1" applyBorder="1"/>
    <xf numFmtId="185" fontId="0" fillId="4" borderId="14" xfId="0" applyNumberFormat="1" applyFill="1" applyBorder="1"/>
    <xf numFmtId="176" fontId="35" fillId="0" borderId="0" xfId="0" applyNumberFormat="1" applyFont="1"/>
    <xf numFmtId="179" fontId="35" fillId="0" borderId="0" xfId="2" applyNumberFormat="1" applyFont="1"/>
    <xf numFmtId="38" fontId="35" fillId="2" borderId="0" xfId="2" applyFont="1" applyFill="1" applyBorder="1"/>
    <xf numFmtId="0" fontId="35" fillId="0" borderId="0" xfId="0" applyFont="1"/>
    <xf numFmtId="188" fontId="35" fillId="0" borderId="0" xfId="0" applyNumberFormat="1" applyFont="1"/>
    <xf numFmtId="186" fontId="35" fillId="0" borderId="0" xfId="0" applyNumberFormat="1" applyFont="1"/>
    <xf numFmtId="38" fontId="35" fillId="0" borderId="0" xfId="0" applyNumberFormat="1" applyFont="1"/>
    <xf numFmtId="186" fontId="36" fillId="0" borderId="0" xfId="0" quotePrefix="1" applyNumberFormat="1" applyFont="1"/>
    <xf numFmtId="0" fontId="35" fillId="0" borderId="0" xfId="5" applyFont="1" applyAlignment="1">
      <alignment horizontal="center"/>
    </xf>
    <xf numFmtId="38" fontId="35" fillId="0" borderId="0" xfId="2" applyFont="1"/>
    <xf numFmtId="38" fontId="1" fillId="0" borderId="0" xfId="2" applyFont="1" applyFill="1" applyBorder="1"/>
    <xf numFmtId="38" fontId="1" fillId="0" borderId="0" xfId="2" applyFont="1" applyAlignment="1">
      <alignment horizontal="left" indent="1"/>
    </xf>
    <xf numFmtId="38" fontId="1" fillId="0" borderId="0" xfId="2" applyFont="1" applyFill="1"/>
    <xf numFmtId="38" fontId="1" fillId="0" borderId="0" xfId="0" applyNumberFormat="1" applyFont="1"/>
    <xf numFmtId="38" fontId="1" fillId="6" borderId="0" xfId="2" applyFont="1" applyFill="1"/>
    <xf numFmtId="0" fontId="1" fillId="0" borderId="0" xfId="0" applyFont="1"/>
    <xf numFmtId="0" fontId="1" fillId="0" borderId="4" xfId="0" applyFont="1" applyBorder="1"/>
    <xf numFmtId="0" fontId="1" fillId="0" borderId="5" xfId="0" applyFont="1" applyBorder="1"/>
    <xf numFmtId="187" fontId="1" fillId="4" borderId="7" xfId="2" applyNumberFormat="1" applyFont="1" applyFill="1" applyBorder="1"/>
    <xf numFmtId="185" fontId="1" fillId="4" borderId="8" xfId="2" applyNumberFormat="1" applyFont="1" applyFill="1" applyBorder="1"/>
    <xf numFmtId="187" fontId="1" fillId="4" borderId="5" xfId="2" applyNumberFormat="1" applyFont="1" applyFill="1" applyBorder="1"/>
    <xf numFmtId="38" fontId="1" fillId="2" borderId="1" xfId="3" applyFont="1" applyFill="1" applyBorder="1" applyAlignment="1"/>
    <xf numFmtId="38" fontId="1" fillId="5" borderId="1" xfId="3" applyFont="1" applyFill="1" applyBorder="1" applyAlignment="1"/>
    <xf numFmtId="0" fontId="1" fillId="5" borderId="1" xfId="3" applyNumberFormat="1" applyFont="1" applyFill="1" applyBorder="1" applyAlignment="1"/>
    <xf numFmtId="0" fontId="0" fillId="0" borderId="0" xfId="0" applyAlignment="1">
      <alignment horizontal="center"/>
    </xf>
    <xf numFmtId="0" fontId="27" fillId="0" borderId="12" xfId="0" applyFont="1" applyBorder="1" applyAlignment="1">
      <alignment horizontal="center"/>
    </xf>
    <xf numFmtId="0" fontId="27" fillId="0" borderId="4" xfId="0" applyFont="1" applyBorder="1" applyAlignment="1">
      <alignment horizontal="center"/>
    </xf>
    <xf numFmtId="0" fontId="27" fillId="0" borderId="15" xfId="0" applyFont="1" applyBorder="1" applyAlignment="1">
      <alignment horizontal="center"/>
    </xf>
    <xf numFmtId="0" fontId="27" fillId="0" borderId="6" xfId="0" applyFont="1" applyBorder="1" applyAlignment="1">
      <alignment horizontal="center"/>
    </xf>
    <xf numFmtId="0" fontId="27" fillId="0" borderId="0" xfId="0" applyFont="1" applyAlignment="1">
      <alignment horizontal="center"/>
    </xf>
    <xf numFmtId="0" fontId="27" fillId="0" borderId="8" xfId="0" applyFont="1" applyBorder="1" applyAlignment="1">
      <alignment horizontal="center"/>
    </xf>
    <xf numFmtId="0" fontId="27" fillId="0" borderId="13" xfId="0" applyFont="1" applyBorder="1" applyAlignment="1">
      <alignment horizontal="center"/>
    </xf>
    <xf numFmtId="0" fontId="27" fillId="0" borderId="11" xfId="0" applyFont="1" applyBorder="1" applyAlignment="1">
      <alignment horizontal="center"/>
    </xf>
    <xf numFmtId="0" fontId="27" fillId="0" borderId="14" xfId="0" applyFont="1" applyBorder="1" applyAlignment="1">
      <alignment horizontal="center"/>
    </xf>
    <xf numFmtId="0" fontId="11" fillId="3" borderId="0" xfId="0" applyFont="1" applyFill="1" applyAlignment="1">
      <alignment horizontal="center" vertical="center" textRotation="255"/>
    </xf>
    <xf numFmtId="0" fontId="11" fillId="3" borderId="0" xfId="0" applyFont="1" applyFill="1" applyAlignment="1">
      <alignment vertical="center" textRotation="255"/>
    </xf>
    <xf numFmtId="0" fontId="11" fillId="0" borderId="2"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182" fontId="21" fillId="0" borderId="11" xfId="0" applyNumberFormat="1" applyFont="1" applyBorder="1" applyAlignment="1">
      <alignment vertical="center"/>
    </xf>
    <xf numFmtId="182" fontId="18" fillId="0" borderId="11" xfId="0" applyNumberFormat="1" applyFont="1" applyBorder="1" applyAlignment="1"/>
    <xf numFmtId="185" fontId="1" fillId="4" borderId="3" xfId="2" applyNumberFormat="1" applyFont="1" applyFill="1" applyBorder="1"/>
    <xf numFmtId="185" fontId="1" fillId="4" borderId="7" xfId="2" applyNumberFormat="1" applyFont="1" applyFill="1" applyBorder="1"/>
    <xf numFmtId="187" fontId="1" fillId="4" borderId="3" xfId="2" applyNumberFormat="1" applyFont="1" applyFill="1" applyBorder="1"/>
    <xf numFmtId="185" fontId="0" fillId="4" borderId="3" xfId="0" applyNumberFormat="1" applyFill="1" applyBorder="1"/>
    <xf numFmtId="0" fontId="11" fillId="4" borderId="12" xfId="0" applyFont="1" applyFill="1" applyBorder="1"/>
    <xf numFmtId="185" fontId="1" fillId="4" borderId="15" xfId="2" applyNumberFormat="1" applyFont="1" applyFill="1" applyBorder="1"/>
  </cellXfs>
  <cellStyles count="7">
    <cellStyle name="ハイパーリンク" xfId="1" builtinId="8"/>
    <cellStyle name="桁区切り" xfId="2" builtinId="6"/>
    <cellStyle name="桁区切り 2" xfId="3" xr:uid="{00000000-0005-0000-0000-000002000000}"/>
    <cellStyle name="標準" xfId="0" builtinId="0"/>
    <cellStyle name="標準 2" xfId="4" xr:uid="{00000000-0005-0000-0000-000004000000}"/>
    <cellStyle name="標準_Sheet1" xfId="5" xr:uid="{00000000-0005-0000-0000-000005000000}"/>
    <cellStyle name="未定義"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7</xdr:col>
      <xdr:colOff>133350</xdr:colOff>
      <xdr:row>23</xdr:row>
      <xdr:rowOff>238125</xdr:rowOff>
    </xdr:from>
    <xdr:to>
      <xdr:col>7</xdr:col>
      <xdr:colOff>133350</xdr:colOff>
      <xdr:row>26</xdr:row>
      <xdr:rowOff>28575</xdr:rowOff>
    </xdr:to>
    <xdr:sp macro="" textlink="">
      <xdr:nvSpPr>
        <xdr:cNvPr id="22448" name="Line 1">
          <a:extLst>
            <a:ext uri="{FF2B5EF4-FFF2-40B4-BE49-F238E27FC236}">
              <a16:creationId xmlns:a16="http://schemas.microsoft.com/office/drawing/2014/main" id="{00000000-0008-0000-0300-0000B0570000}"/>
            </a:ext>
          </a:extLst>
        </xdr:cNvPr>
        <xdr:cNvSpPr>
          <a:spLocks noChangeShapeType="1"/>
        </xdr:cNvSpPr>
      </xdr:nvSpPr>
      <xdr:spPr bwMode="auto">
        <a:xfrm>
          <a:off x="2476500" y="4114800"/>
          <a:ext cx="0"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142875</xdr:colOff>
      <xdr:row>26</xdr:row>
      <xdr:rowOff>28575</xdr:rowOff>
    </xdr:from>
    <xdr:to>
      <xdr:col>19</xdr:col>
      <xdr:colOff>142875</xdr:colOff>
      <xdr:row>26</xdr:row>
      <xdr:rowOff>28575</xdr:rowOff>
    </xdr:to>
    <xdr:sp macro="" textlink="">
      <xdr:nvSpPr>
        <xdr:cNvPr id="22449" name="Line 2">
          <a:extLst>
            <a:ext uri="{FF2B5EF4-FFF2-40B4-BE49-F238E27FC236}">
              <a16:creationId xmlns:a16="http://schemas.microsoft.com/office/drawing/2014/main" id="{00000000-0008-0000-0300-0000B1570000}"/>
            </a:ext>
          </a:extLst>
        </xdr:cNvPr>
        <xdr:cNvSpPr>
          <a:spLocks noChangeShapeType="1"/>
        </xdr:cNvSpPr>
      </xdr:nvSpPr>
      <xdr:spPr bwMode="auto">
        <a:xfrm>
          <a:off x="2486025" y="4486275"/>
          <a:ext cx="4400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180975</xdr:colOff>
      <xdr:row>26</xdr:row>
      <xdr:rowOff>38100</xdr:rowOff>
    </xdr:from>
    <xdr:to>
      <xdr:col>12</xdr:col>
      <xdr:colOff>180975</xdr:colOff>
      <xdr:row>28</xdr:row>
      <xdr:rowOff>9525</xdr:rowOff>
    </xdr:to>
    <xdr:sp macro="" textlink="">
      <xdr:nvSpPr>
        <xdr:cNvPr id="22450" name="Line 3">
          <a:extLst>
            <a:ext uri="{FF2B5EF4-FFF2-40B4-BE49-F238E27FC236}">
              <a16:creationId xmlns:a16="http://schemas.microsoft.com/office/drawing/2014/main" id="{00000000-0008-0000-0300-0000B2570000}"/>
            </a:ext>
          </a:extLst>
        </xdr:cNvPr>
        <xdr:cNvSpPr>
          <a:spLocks noChangeShapeType="1"/>
        </xdr:cNvSpPr>
      </xdr:nvSpPr>
      <xdr:spPr bwMode="auto">
        <a:xfrm>
          <a:off x="4495800" y="4495800"/>
          <a:ext cx="0" cy="3143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28575</xdr:colOff>
      <xdr:row>33</xdr:row>
      <xdr:rowOff>0</xdr:rowOff>
    </xdr:from>
    <xdr:to>
      <xdr:col>11</xdr:col>
      <xdr:colOff>314325</xdr:colOff>
      <xdr:row>33</xdr:row>
      <xdr:rowOff>0</xdr:rowOff>
    </xdr:to>
    <xdr:sp macro="" textlink="">
      <xdr:nvSpPr>
        <xdr:cNvPr id="22451" name="Line 4">
          <a:extLst>
            <a:ext uri="{FF2B5EF4-FFF2-40B4-BE49-F238E27FC236}">
              <a16:creationId xmlns:a16="http://schemas.microsoft.com/office/drawing/2014/main" id="{00000000-0008-0000-0300-0000B3570000}"/>
            </a:ext>
          </a:extLst>
        </xdr:cNvPr>
        <xdr:cNvSpPr>
          <a:spLocks noChangeShapeType="1"/>
        </xdr:cNvSpPr>
      </xdr:nvSpPr>
      <xdr:spPr bwMode="auto">
        <a:xfrm flipH="1">
          <a:off x="3124200" y="5657850"/>
          <a:ext cx="10382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200025</xdr:colOff>
      <xdr:row>7</xdr:row>
      <xdr:rowOff>28575</xdr:rowOff>
    </xdr:from>
    <xdr:to>
      <xdr:col>4</xdr:col>
      <xdr:colOff>200025</xdr:colOff>
      <xdr:row>9</xdr:row>
      <xdr:rowOff>161925</xdr:rowOff>
    </xdr:to>
    <xdr:sp macro="" textlink="">
      <xdr:nvSpPr>
        <xdr:cNvPr id="22452" name="Line 5">
          <a:extLst>
            <a:ext uri="{FF2B5EF4-FFF2-40B4-BE49-F238E27FC236}">
              <a16:creationId xmlns:a16="http://schemas.microsoft.com/office/drawing/2014/main" id="{00000000-0008-0000-0300-0000B4570000}"/>
            </a:ext>
          </a:extLst>
        </xdr:cNvPr>
        <xdr:cNvSpPr>
          <a:spLocks noChangeShapeType="1"/>
        </xdr:cNvSpPr>
      </xdr:nvSpPr>
      <xdr:spPr bwMode="auto">
        <a:xfrm>
          <a:off x="1381125" y="1228725"/>
          <a:ext cx="0" cy="4762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209550</xdr:colOff>
      <xdr:row>12</xdr:row>
      <xdr:rowOff>38100</xdr:rowOff>
    </xdr:from>
    <xdr:to>
      <xdr:col>4</xdr:col>
      <xdr:colOff>209550</xdr:colOff>
      <xdr:row>15</xdr:row>
      <xdr:rowOff>9525</xdr:rowOff>
    </xdr:to>
    <xdr:sp macro="" textlink="">
      <xdr:nvSpPr>
        <xdr:cNvPr id="22453" name="Line 6">
          <a:extLst>
            <a:ext uri="{FF2B5EF4-FFF2-40B4-BE49-F238E27FC236}">
              <a16:creationId xmlns:a16="http://schemas.microsoft.com/office/drawing/2014/main" id="{00000000-0008-0000-0300-0000B5570000}"/>
            </a:ext>
          </a:extLst>
        </xdr:cNvPr>
        <xdr:cNvSpPr>
          <a:spLocks noChangeShapeType="1"/>
        </xdr:cNvSpPr>
      </xdr:nvSpPr>
      <xdr:spPr bwMode="auto">
        <a:xfrm>
          <a:off x="1390650" y="2095500"/>
          <a:ext cx="0" cy="4857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209550</xdr:colOff>
      <xdr:row>16</xdr:row>
      <xdr:rowOff>19050</xdr:rowOff>
    </xdr:from>
    <xdr:to>
      <xdr:col>4</xdr:col>
      <xdr:colOff>209550</xdr:colOff>
      <xdr:row>19</xdr:row>
      <xdr:rowOff>0</xdr:rowOff>
    </xdr:to>
    <xdr:sp macro="" textlink="">
      <xdr:nvSpPr>
        <xdr:cNvPr id="22454" name="Line 7">
          <a:extLst>
            <a:ext uri="{FF2B5EF4-FFF2-40B4-BE49-F238E27FC236}">
              <a16:creationId xmlns:a16="http://schemas.microsoft.com/office/drawing/2014/main" id="{00000000-0008-0000-0300-0000B6570000}"/>
            </a:ext>
          </a:extLst>
        </xdr:cNvPr>
        <xdr:cNvSpPr>
          <a:spLocks noChangeShapeType="1"/>
        </xdr:cNvSpPr>
      </xdr:nvSpPr>
      <xdr:spPr bwMode="auto">
        <a:xfrm>
          <a:off x="1390650" y="2762250"/>
          <a:ext cx="0" cy="4953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209550</xdr:colOff>
      <xdr:row>20</xdr:row>
      <xdr:rowOff>9525</xdr:rowOff>
    </xdr:from>
    <xdr:to>
      <xdr:col>4</xdr:col>
      <xdr:colOff>209550</xdr:colOff>
      <xdr:row>23</xdr:row>
      <xdr:rowOff>0</xdr:rowOff>
    </xdr:to>
    <xdr:sp macro="" textlink="">
      <xdr:nvSpPr>
        <xdr:cNvPr id="22455" name="Line 8">
          <a:extLst>
            <a:ext uri="{FF2B5EF4-FFF2-40B4-BE49-F238E27FC236}">
              <a16:creationId xmlns:a16="http://schemas.microsoft.com/office/drawing/2014/main" id="{00000000-0008-0000-0300-0000B7570000}"/>
            </a:ext>
          </a:extLst>
        </xdr:cNvPr>
        <xdr:cNvSpPr>
          <a:spLocks noChangeShapeType="1"/>
        </xdr:cNvSpPr>
      </xdr:nvSpPr>
      <xdr:spPr bwMode="auto">
        <a:xfrm>
          <a:off x="1390650" y="3438525"/>
          <a:ext cx="0" cy="5048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171450</xdr:colOff>
      <xdr:row>38</xdr:row>
      <xdr:rowOff>19050</xdr:rowOff>
    </xdr:from>
    <xdr:to>
      <xdr:col>4</xdr:col>
      <xdr:colOff>171450</xdr:colOff>
      <xdr:row>41</xdr:row>
      <xdr:rowOff>0</xdr:rowOff>
    </xdr:to>
    <xdr:sp macro="" textlink="">
      <xdr:nvSpPr>
        <xdr:cNvPr id="22456" name="Line 9">
          <a:extLst>
            <a:ext uri="{FF2B5EF4-FFF2-40B4-BE49-F238E27FC236}">
              <a16:creationId xmlns:a16="http://schemas.microsoft.com/office/drawing/2014/main" id="{00000000-0008-0000-0300-0000B8570000}"/>
            </a:ext>
          </a:extLst>
        </xdr:cNvPr>
        <xdr:cNvSpPr>
          <a:spLocks noChangeShapeType="1"/>
        </xdr:cNvSpPr>
      </xdr:nvSpPr>
      <xdr:spPr bwMode="auto">
        <a:xfrm>
          <a:off x="1352550" y="6534150"/>
          <a:ext cx="0" cy="4953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152400</xdr:colOff>
      <xdr:row>29</xdr:row>
      <xdr:rowOff>9525</xdr:rowOff>
    </xdr:from>
    <xdr:to>
      <xdr:col>15</xdr:col>
      <xdr:colOff>152400</xdr:colOff>
      <xdr:row>32</xdr:row>
      <xdr:rowOff>19050</xdr:rowOff>
    </xdr:to>
    <xdr:sp macro="" textlink="">
      <xdr:nvSpPr>
        <xdr:cNvPr id="22457" name="Line 10">
          <a:extLst>
            <a:ext uri="{FF2B5EF4-FFF2-40B4-BE49-F238E27FC236}">
              <a16:creationId xmlns:a16="http://schemas.microsoft.com/office/drawing/2014/main" id="{00000000-0008-0000-0300-0000B9570000}"/>
            </a:ext>
          </a:extLst>
        </xdr:cNvPr>
        <xdr:cNvSpPr>
          <a:spLocks noChangeShapeType="1"/>
        </xdr:cNvSpPr>
      </xdr:nvSpPr>
      <xdr:spPr bwMode="auto">
        <a:xfrm>
          <a:off x="5438775" y="4981575"/>
          <a:ext cx="0" cy="5238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142875</xdr:colOff>
      <xdr:row>10</xdr:row>
      <xdr:rowOff>228600</xdr:rowOff>
    </xdr:from>
    <xdr:to>
      <xdr:col>19</xdr:col>
      <xdr:colOff>142875</xdr:colOff>
      <xdr:row>26</xdr:row>
      <xdr:rowOff>38100</xdr:rowOff>
    </xdr:to>
    <xdr:sp macro="" textlink="">
      <xdr:nvSpPr>
        <xdr:cNvPr id="22458" name="Line 11">
          <a:extLst>
            <a:ext uri="{FF2B5EF4-FFF2-40B4-BE49-F238E27FC236}">
              <a16:creationId xmlns:a16="http://schemas.microsoft.com/office/drawing/2014/main" id="{00000000-0008-0000-0300-0000BA570000}"/>
            </a:ext>
          </a:extLst>
        </xdr:cNvPr>
        <xdr:cNvSpPr>
          <a:spLocks noChangeShapeType="1"/>
        </xdr:cNvSpPr>
      </xdr:nvSpPr>
      <xdr:spPr bwMode="auto">
        <a:xfrm>
          <a:off x="6886575" y="1885950"/>
          <a:ext cx="0" cy="2609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152400</xdr:colOff>
      <xdr:row>34</xdr:row>
      <xdr:rowOff>0</xdr:rowOff>
    </xdr:from>
    <xdr:to>
      <xdr:col>4</xdr:col>
      <xdr:colOff>152400</xdr:colOff>
      <xdr:row>36</xdr:row>
      <xdr:rowOff>152400</xdr:rowOff>
    </xdr:to>
    <xdr:sp macro="" textlink="">
      <xdr:nvSpPr>
        <xdr:cNvPr id="22459" name="Line 12">
          <a:extLst>
            <a:ext uri="{FF2B5EF4-FFF2-40B4-BE49-F238E27FC236}">
              <a16:creationId xmlns:a16="http://schemas.microsoft.com/office/drawing/2014/main" id="{00000000-0008-0000-0300-0000BB570000}"/>
            </a:ext>
          </a:extLst>
        </xdr:cNvPr>
        <xdr:cNvSpPr>
          <a:spLocks noChangeShapeType="1"/>
        </xdr:cNvSpPr>
      </xdr:nvSpPr>
      <xdr:spPr bwMode="auto">
        <a:xfrm>
          <a:off x="1333500" y="5829300"/>
          <a:ext cx="0" cy="4953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14</xdr:col>
      <xdr:colOff>0</xdr:colOff>
      <xdr:row>19</xdr:row>
      <xdr:rowOff>123825</xdr:rowOff>
    </xdr:from>
    <xdr:to>
      <xdr:col>14</xdr:col>
      <xdr:colOff>76200</xdr:colOff>
      <xdr:row>20</xdr:row>
      <xdr:rowOff>133350</xdr:rowOff>
    </xdr:to>
    <xdr:sp macro="" textlink="">
      <xdr:nvSpPr>
        <xdr:cNvPr id="22460" name="Text Box 13">
          <a:extLst>
            <a:ext uri="{FF2B5EF4-FFF2-40B4-BE49-F238E27FC236}">
              <a16:creationId xmlns:a16="http://schemas.microsoft.com/office/drawing/2014/main" id="{00000000-0008-0000-0300-0000BC570000}"/>
            </a:ext>
          </a:extLst>
        </xdr:cNvPr>
        <xdr:cNvSpPr txBox="1">
          <a:spLocks noChangeArrowheads="1"/>
        </xdr:cNvSpPr>
      </xdr:nvSpPr>
      <xdr:spPr bwMode="auto">
        <a:xfrm>
          <a:off x="4886325" y="338137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285750</xdr:colOff>
      <xdr:row>3</xdr:row>
      <xdr:rowOff>28575</xdr:rowOff>
    </xdr:from>
    <xdr:to>
      <xdr:col>9</xdr:col>
      <xdr:colOff>285750</xdr:colOff>
      <xdr:row>5</xdr:row>
      <xdr:rowOff>142875</xdr:rowOff>
    </xdr:to>
    <xdr:sp macro="" textlink="">
      <xdr:nvSpPr>
        <xdr:cNvPr id="22461" name="Line 14">
          <a:extLst>
            <a:ext uri="{FF2B5EF4-FFF2-40B4-BE49-F238E27FC236}">
              <a16:creationId xmlns:a16="http://schemas.microsoft.com/office/drawing/2014/main" id="{00000000-0008-0000-0300-0000BD570000}"/>
            </a:ext>
          </a:extLst>
        </xdr:cNvPr>
        <xdr:cNvSpPr>
          <a:spLocks noChangeShapeType="1"/>
        </xdr:cNvSpPr>
      </xdr:nvSpPr>
      <xdr:spPr bwMode="auto">
        <a:xfrm>
          <a:off x="3381375" y="542925"/>
          <a:ext cx="0" cy="4572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200025</xdr:colOff>
      <xdr:row>7</xdr:row>
      <xdr:rowOff>28575</xdr:rowOff>
    </xdr:from>
    <xdr:to>
      <xdr:col>12</xdr:col>
      <xdr:colOff>200025</xdr:colOff>
      <xdr:row>9</xdr:row>
      <xdr:rowOff>161925</xdr:rowOff>
    </xdr:to>
    <xdr:sp macro="" textlink="">
      <xdr:nvSpPr>
        <xdr:cNvPr id="22462" name="Line 15">
          <a:extLst>
            <a:ext uri="{FF2B5EF4-FFF2-40B4-BE49-F238E27FC236}">
              <a16:creationId xmlns:a16="http://schemas.microsoft.com/office/drawing/2014/main" id="{00000000-0008-0000-0300-0000BE570000}"/>
            </a:ext>
          </a:extLst>
        </xdr:cNvPr>
        <xdr:cNvSpPr>
          <a:spLocks noChangeShapeType="1"/>
        </xdr:cNvSpPr>
      </xdr:nvSpPr>
      <xdr:spPr bwMode="auto">
        <a:xfrm>
          <a:off x="4514850" y="1228725"/>
          <a:ext cx="0" cy="4762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182880</xdr:colOff>
          <xdr:row>0</xdr:row>
          <xdr:rowOff>0</xdr:rowOff>
        </xdr:from>
        <xdr:to>
          <xdr:col>3</xdr:col>
          <xdr:colOff>182880</xdr:colOff>
          <xdr:row>1</xdr:row>
          <xdr:rowOff>38100</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500-000001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23</xdr:row>
      <xdr:rowOff>238125</xdr:rowOff>
    </xdr:from>
    <xdr:to>
      <xdr:col>0</xdr:col>
      <xdr:colOff>0</xdr:colOff>
      <xdr:row>26</xdr:row>
      <xdr:rowOff>28575</xdr:rowOff>
    </xdr:to>
    <xdr:sp macro="" textlink="">
      <xdr:nvSpPr>
        <xdr:cNvPr id="21124" name="Line 1">
          <a:extLst>
            <a:ext uri="{FF2B5EF4-FFF2-40B4-BE49-F238E27FC236}">
              <a16:creationId xmlns:a16="http://schemas.microsoft.com/office/drawing/2014/main" id="{00000000-0008-0000-0900-000084520000}"/>
            </a:ext>
          </a:extLst>
        </xdr:cNvPr>
        <xdr:cNvSpPr>
          <a:spLocks noChangeShapeType="1"/>
        </xdr:cNvSpPr>
      </xdr:nvSpPr>
      <xdr:spPr bwMode="auto">
        <a:xfrm>
          <a:off x="0" y="4114800"/>
          <a:ext cx="0"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26</xdr:row>
      <xdr:rowOff>28575</xdr:rowOff>
    </xdr:from>
    <xdr:to>
      <xdr:col>0</xdr:col>
      <xdr:colOff>0</xdr:colOff>
      <xdr:row>26</xdr:row>
      <xdr:rowOff>28575</xdr:rowOff>
    </xdr:to>
    <xdr:sp macro="" textlink="">
      <xdr:nvSpPr>
        <xdr:cNvPr id="21125" name="Line 2">
          <a:extLst>
            <a:ext uri="{FF2B5EF4-FFF2-40B4-BE49-F238E27FC236}">
              <a16:creationId xmlns:a16="http://schemas.microsoft.com/office/drawing/2014/main" id="{00000000-0008-0000-0900-000085520000}"/>
            </a:ext>
          </a:extLst>
        </xdr:cNvPr>
        <xdr:cNvSpPr>
          <a:spLocks noChangeShapeType="1"/>
        </xdr:cNvSpPr>
      </xdr:nvSpPr>
      <xdr:spPr bwMode="auto">
        <a:xfrm>
          <a:off x="0" y="4486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33</xdr:row>
      <xdr:rowOff>0</xdr:rowOff>
    </xdr:from>
    <xdr:to>
      <xdr:col>0</xdr:col>
      <xdr:colOff>0</xdr:colOff>
      <xdr:row>33</xdr:row>
      <xdr:rowOff>0</xdr:rowOff>
    </xdr:to>
    <xdr:sp macro="" textlink="">
      <xdr:nvSpPr>
        <xdr:cNvPr id="21126" name="Line 4">
          <a:extLst>
            <a:ext uri="{FF2B5EF4-FFF2-40B4-BE49-F238E27FC236}">
              <a16:creationId xmlns:a16="http://schemas.microsoft.com/office/drawing/2014/main" id="{00000000-0008-0000-0900-000086520000}"/>
            </a:ext>
          </a:extLst>
        </xdr:cNvPr>
        <xdr:cNvSpPr>
          <a:spLocks noChangeShapeType="1"/>
        </xdr:cNvSpPr>
      </xdr:nvSpPr>
      <xdr:spPr bwMode="auto">
        <a:xfrm flipH="1">
          <a:off x="0" y="5657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0</xdr:colOff>
      <xdr:row>10</xdr:row>
      <xdr:rowOff>228600</xdr:rowOff>
    </xdr:from>
    <xdr:to>
      <xdr:col>0</xdr:col>
      <xdr:colOff>0</xdr:colOff>
      <xdr:row>26</xdr:row>
      <xdr:rowOff>38100</xdr:rowOff>
    </xdr:to>
    <xdr:sp macro="" textlink="">
      <xdr:nvSpPr>
        <xdr:cNvPr id="21127" name="Line 11">
          <a:extLst>
            <a:ext uri="{FF2B5EF4-FFF2-40B4-BE49-F238E27FC236}">
              <a16:creationId xmlns:a16="http://schemas.microsoft.com/office/drawing/2014/main" id="{00000000-0008-0000-0900-000087520000}"/>
            </a:ext>
          </a:extLst>
        </xdr:cNvPr>
        <xdr:cNvSpPr>
          <a:spLocks noChangeShapeType="1"/>
        </xdr:cNvSpPr>
      </xdr:nvSpPr>
      <xdr:spPr bwMode="auto">
        <a:xfrm>
          <a:off x="0" y="1885950"/>
          <a:ext cx="0" cy="2609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0</xdr:colOff>
      <xdr:row>19</xdr:row>
      <xdr:rowOff>123825</xdr:rowOff>
    </xdr:from>
    <xdr:to>
      <xdr:col>1</xdr:col>
      <xdr:colOff>76200</xdr:colOff>
      <xdr:row>20</xdr:row>
      <xdr:rowOff>133350</xdr:rowOff>
    </xdr:to>
    <xdr:sp macro="" textlink="">
      <xdr:nvSpPr>
        <xdr:cNvPr id="21128" name="Text Box 13">
          <a:extLst>
            <a:ext uri="{FF2B5EF4-FFF2-40B4-BE49-F238E27FC236}">
              <a16:creationId xmlns:a16="http://schemas.microsoft.com/office/drawing/2014/main" id="{00000000-0008-0000-0900-000088520000}"/>
            </a:ext>
          </a:extLst>
        </xdr:cNvPr>
        <xdr:cNvSpPr txBox="1">
          <a:spLocks noChangeArrowheads="1"/>
        </xdr:cNvSpPr>
      </xdr:nvSpPr>
      <xdr:spPr bwMode="auto">
        <a:xfrm>
          <a:off x="1409700" y="338137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6</xdr:row>
      <xdr:rowOff>66675</xdr:rowOff>
    </xdr:from>
    <xdr:to>
      <xdr:col>0</xdr:col>
      <xdr:colOff>0</xdr:colOff>
      <xdr:row>12</xdr:row>
      <xdr:rowOff>47625</xdr:rowOff>
    </xdr:to>
    <xdr:sp macro="" textlink="">
      <xdr:nvSpPr>
        <xdr:cNvPr id="21129" name="AutoShape 14">
          <a:extLst>
            <a:ext uri="{FF2B5EF4-FFF2-40B4-BE49-F238E27FC236}">
              <a16:creationId xmlns:a16="http://schemas.microsoft.com/office/drawing/2014/main" id="{00000000-0008-0000-0900-000089520000}"/>
            </a:ext>
          </a:extLst>
        </xdr:cNvPr>
        <xdr:cNvSpPr>
          <a:spLocks/>
        </xdr:cNvSpPr>
      </xdr:nvSpPr>
      <xdr:spPr bwMode="auto">
        <a:xfrm>
          <a:off x="0" y="1095375"/>
          <a:ext cx="0" cy="100965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15</xdr:row>
      <xdr:rowOff>66675</xdr:rowOff>
    </xdr:from>
    <xdr:to>
      <xdr:col>0</xdr:col>
      <xdr:colOff>0</xdr:colOff>
      <xdr:row>24</xdr:row>
      <xdr:rowOff>304800</xdr:rowOff>
    </xdr:to>
    <xdr:sp macro="" textlink="">
      <xdr:nvSpPr>
        <xdr:cNvPr id="21130" name="AutoShape 15">
          <a:extLst>
            <a:ext uri="{FF2B5EF4-FFF2-40B4-BE49-F238E27FC236}">
              <a16:creationId xmlns:a16="http://schemas.microsoft.com/office/drawing/2014/main" id="{00000000-0008-0000-0900-00008A520000}"/>
            </a:ext>
          </a:extLst>
        </xdr:cNvPr>
        <xdr:cNvSpPr>
          <a:spLocks/>
        </xdr:cNvSpPr>
      </xdr:nvSpPr>
      <xdr:spPr bwMode="auto">
        <a:xfrm>
          <a:off x="0" y="2638425"/>
          <a:ext cx="0" cy="1647825"/>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28</xdr:row>
      <xdr:rowOff>66675</xdr:rowOff>
    </xdr:from>
    <xdr:to>
      <xdr:col>0</xdr:col>
      <xdr:colOff>0</xdr:colOff>
      <xdr:row>43</xdr:row>
      <xdr:rowOff>66675</xdr:rowOff>
    </xdr:to>
    <xdr:sp macro="" textlink="">
      <xdr:nvSpPr>
        <xdr:cNvPr id="21131" name="AutoShape 16">
          <a:extLst>
            <a:ext uri="{FF2B5EF4-FFF2-40B4-BE49-F238E27FC236}">
              <a16:creationId xmlns:a16="http://schemas.microsoft.com/office/drawing/2014/main" id="{00000000-0008-0000-0900-00008B520000}"/>
            </a:ext>
          </a:extLst>
        </xdr:cNvPr>
        <xdr:cNvSpPr>
          <a:spLocks/>
        </xdr:cNvSpPr>
      </xdr:nvSpPr>
      <xdr:spPr bwMode="auto">
        <a:xfrm>
          <a:off x="0" y="4867275"/>
          <a:ext cx="0" cy="257175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19</xdr:row>
      <xdr:rowOff>123825</xdr:rowOff>
    </xdr:from>
    <xdr:to>
      <xdr:col>0</xdr:col>
      <xdr:colOff>76200</xdr:colOff>
      <xdr:row>20</xdr:row>
      <xdr:rowOff>133350</xdr:rowOff>
    </xdr:to>
    <xdr:sp macro="" textlink="">
      <xdr:nvSpPr>
        <xdr:cNvPr id="21132" name="Text Box 44">
          <a:extLst>
            <a:ext uri="{FF2B5EF4-FFF2-40B4-BE49-F238E27FC236}">
              <a16:creationId xmlns:a16="http://schemas.microsoft.com/office/drawing/2014/main" id="{00000000-0008-0000-0900-00008C520000}"/>
            </a:ext>
          </a:extLst>
        </xdr:cNvPr>
        <xdr:cNvSpPr txBox="1">
          <a:spLocks noChangeArrowheads="1"/>
        </xdr:cNvSpPr>
      </xdr:nvSpPr>
      <xdr:spPr bwMode="auto">
        <a:xfrm>
          <a:off x="0" y="338137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200025</xdr:colOff>
      <xdr:row>19</xdr:row>
      <xdr:rowOff>152400</xdr:rowOff>
    </xdr:from>
    <xdr:to>
      <xdr:col>4</xdr:col>
      <xdr:colOff>542925</xdr:colOff>
      <xdr:row>22</xdr:row>
      <xdr:rowOff>133350</xdr:rowOff>
    </xdr:to>
    <xdr:sp macro="" textlink="">
      <xdr:nvSpPr>
        <xdr:cNvPr id="2" name="右矢印 1">
          <a:extLst>
            <a:ext uri="{FF2B5EF4-FFF2-40B4-BE49-F238E27FC236}">
              <a16:creationId xmlns:a16="http://schemas.microsoft.com/office/drawing/2014/main" id="{00000000-0008-0000-0A00-000002000000}"/>
            </a:ext>
          </a:extLst>
        </xdr:cNvPr>
        <xdr:cNvSpPr/>
      </xdr:nvSpPr>
      <xdr:spPr>
        <a:xfrm>
          <a:off x="4276725" y="3409950"/>
          <a:ext cx="342900" cy="495300"/>
        </a:xfrm>
        <a:prstGeom prst="rightArrow">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ja-JP" altLang="en-US"/>
        </a:p>
      </xdr:txBody>
    </xdr:sp>
    <xdr:clientData/>
  </xdr:twoCellAnchor>
  <xdr:twoCellAnchor>
    <xdr:from>
      <xdr:col>9</xdr:col>
      <xdr:colOff>219075</xdr:colOff>
      <xdr:row>19</xdr:row>
      <xdr:rowOff>142875</xdr:rowOff>
    </xdr:from>
    <xdr:to>
      <xdr:col>9</xdr:col>
      <xdr:colOff>561975</xdr:colOff>
      <xdr:row>22</xdr:row>
      <xdr:rowOff>123825</xdr:rowOff>
    </xdr:to>
    <xdr:sp macro="" textlink="">
      <xdr:nvSpPr>
        <xdr:cNvPr id="3" name="右矢印 2">
          <a:extLst>
            <a:ext uri="{FF2B5EF4-FFF2-40B4-BE49-F238E27FC236}">
              <a16:creationId xmlns:a16="http://schemas.microsoft.com/office/drawing/2014/main" id="{00000000-0008-0000-0A00-000003000000}"/>
            </a:ext>
          </a:extLst>
        </xdr:cNvPr>
        <xdr:cNvSpPr/>
      </xdr:nvSpPr>
      <xdr:spPr>
        <a:xfrm>
          <a:off x="7286625" y="3400425"/>
          <a:ext cx="342900" cy="495300"/>
        </a:xfrm>
        <a:prstGeom prst="rightArrow">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285750</xdr:colOff>
      <xdr:row>17</xdr:row>
      <xdr:rowOff>9525</xdr:rowOff>
    </xdr:from>
    <xdr:to>
      <xdr:col>8</xdr:col>
      <xdr:colOff>523875</xdr:colOff>
      <xdr:row>24</xdr:row>
      <xdr:rowOff>161925</xdr:rowOff>
    </xdr:to>
    <xdr:sp macro="" textlink="">
      <xdr:nvSpPr>
        <xdr:cNvPr id="23754" name="右中かっこ 1">
          <a:extLst>
            <a:ext uri="{FF2B5EF4-FFF2-40B4-BE49-F238E27FC236}">
              <a16:creationId xmlns:a16="http://schemas.microsoft.com/office/drawing/2014/main" id="{00000000-0008-0000-0B00-0000CA5C0000}"/>
            </a:ext>
          </a:extLst>
        </xdr:cNvPr>
        <xdr:cNvSpPr>
          <a:spLocks/>
        </xdr:cNvSpPr>
      </xdr:nvSpPr>
      <xdr:spPr bwMode="auto">
        <a:xfrm>
          <a:off x="5410200" y="2971800"/>
          <a:ext cx="238125" cy="1352550"/>
        </a:xfrm>
        <a:prstGeom prst="rightBrace">
          <a:avLst>
            <a:gd name="adj1" fmla="val 52330"/>
            <a:gd name="adj2" fmla="val 50000"/>
          </a:avLst>
        </a:prstGeom>
        <a:solidFill>
          <a:srgbClr val="FFFFFF"/>
        </a:solidFill>
        <a:ln w="6350" algn="ctr">
          <a:solidFill>
            <a:srgbClr val="000000"/>
          </a:solidFill>
          <a:round/>
          <a:headEnd/>
          <a:tailEnd/>
        </a:ln>
      </xdr:spPr>
    </xdr:sp>
    <xdr:clientData/>
  </xdr:twoCellAnchor>
  <xdr:twoCellAnchor>
    <xdr:from>
      <xdr:col>2</xdr:col>
      <xdr:colOff>171450</xdr:colOff>
      <xdr:row>17</xdr:row>
      <xdr:rowOff>47625</xdr:rowOff>
    </xdr:from>
    <xdr:to>
      <xdr:col>6</xdr:col>
      <xdr:colOff>571500</xdr:colOff>
      <xdr:row>18</xdr:row>
      <xdr:rowOff>57150</xdr:rowOff>
    </xdr:to>
    <xdr:sp macro="" textlink="">
      <xdr:nvSpPr>
        <xdr:cNvPr id="23755" name="右矢印 2">
          <a:extLst>
            <a:ext uri="{FF2B5EF4-FFF2-40B4-BE49-F238E27FC236}">
              <a16:creationId xmlns:a16="http://schemas.microsoft.com/office/drawing/2014/main" id="{00000000-0008-0000-0B00-0000CB5C0000}"/>
            </a:ext>
          </a:extLst>
        </xdr:cNvPr>
        <xdr:cNvSpPr>
          <a:spLocks noChangeArrowheads="1"/>
        </xdr:cNvSpPr>
      </xdr:nvSpPr>
      <xdr:spPr bwMode="auto">
        <a:xfrm>
          <a:off x="1181100" y="3009900"/>
          <a:ext cx="3143250" cy="180975"/>
        </a:xfrm>
        <a:prstGeom prst="rightArrow">
          <a:avLst>
            <a:gd name="adj1" fmla="val 50000"/>
            <a:gd name="adj2" fmla="val 50015"/>
          </a:avLst>
        </a:prstGeom>
        <a:solidFill>
          <a:srgbClr val="FFFFFF"/>
        </a:solidFill>
        <a:ln w="9525" algn="ctr">
          <a:solidFill>
            <a:srgbClr val="000000"/>
          </a:solidFill>
          <a:round/>
          <a:headEnd/>
          <a:tailEnd/>
        </a:ln>
      </xdr:spPr>
    </xdr:sp>
    <xdr:clientData/>
  </xdr:twoCellAnchor>
  <xdr:twoCellAnchor>
    <xdr:from>
      <xdr:col>3</xdr:col>
      <xdr:colOff>266700</xdr:colOff>
      <xdr:row>18</xdr:row>
      <xdr:rowOff>66675</xdr:rowOff>
    </xdr:from>
    <xdr:to>
      <xdr:col>3</xdr:col>
      <xdr:colOff>419100</xdr:colOff>
      <xdr:row>19</xdr:row>
      <xdr:rowOff>152400</xdr:rowOff>
    </xdr:to>
    <xdr:sp macro="" textlink="">
      <xdr:nvSpPr>
        <xdr:cNvPr id="23756" name="上矢印 3">
          <a:extLst>
            <a:ext uri="{FF2B5EF4-FFF2-40B4-BE49-F238E27FC236}">
              <a16:creationId xmlns:a16="http://schemas.microsoft.com/office/drawing/2014/main" id="{00000000-0008-0000-0B00-0000CC5C0000}"/>
            </a:ext>
          </a:extLst>
        </xdr:cNvPr>
        <xdr:cNvSpPr>
          <a:spLocks noChangeArrowheads="1"/>
        </xdr:cNvSpPr>
      </xdr:nvSpPr>
      <xdr:spPr bwMode="auto">
        <a:xfrm>
          <a:off x="1962150" y="3200400"/>
          <a:ext cx="152400" cy="257175"/>
        </a:xfrm>
        <a:prstGeom prst="upArrow">
          <a:avLst>
            <a:gd name="adj1" fmla="val 50000"/>
            <a:gd name="adj2" fmla="val 50000"/>
          </a:avLst>
        </a:prstGeom>
        <a:solidFill>
          <a:srgbClr val="FFFFFF"/>
        </a:solidFill>
        <a:ln w="9525" algn="ctr">
          <a:solidFill>
            <a:srgbClr val="000000"/>
          </a:solidFill>
          <a:round/>
          <a:headEnd/>
          <a:tailEnd/>
        </a:ln>
      </xdr:spPr>
    </xdr:sp>
    <xdr:clientData/>
  </xdr:twoCellAnchor>
  <xdr:twoCellAnchor>
    <xdr:from>
      <xdr:col>5</xdr:col>
      <xdr:colOff>285750</xdr:colOff>
      <xdr:row>18</xdr:row>
      <xdr:rowOff>57150</xdr:rowOff>
    </xdr:from>
    <xdr:to>
      <xdr:col>5</xdr:col>
      <xdr:colOff>438150</xdr:colOff>
      <xdr:row>19</xdr:row>
      <xdr:rowOff>142875</xdr:rowOff>
    </xdr:to>
    <xdr:sp macro="" textlink="">
      <xdr:nvSpPr>
        <xdr:cNvPr id="23757" name="上矢印 4">
          <a:extLst>
            <a:ext uri="{FF2B5EF4-FFF2-40B4-BE49-F238E27FC236}">
              <a16:creationId xmlns:a16="http://schemas.microsoft.com/office/drawing/2014/main" id="{00000000-0008-0000-0B00-0000CD5C0000}"/>
            </a:ext>
          </a:extLst>
        </xdr:cNvPr>
        <xdr:cNvSpPr>
          <a:spLocks noChangeArrowheads="1"/>
        </xdr:cNvSpPr>
      </xdr:nvSpPr>
      <xdr:spPr bwMode="auto">
        <a:xfrm>
          <a:off x="3352800" y="3190875"/>
          <a:ext cx="152400" cy="257175"/>
        </a:xfrm>
        <a:prstGeom prst="upArrow">
          <a:avLst>
            <a:gd name="adj1" fmla="val 50000"/>
            <a:gd name="adj2" fmla="val 50000"/>
          </a:avLst>
        </a:prstGeom>
        <a:solidFill>
          <a:srgbClr val="FFFFFF"/>
        </a:solidFill>
        <a:ln w="9525" algn="ctr">
          <a:solidFill>
            <a:srgbClr val="000000"/>
          </a:solidFill>
          <a:round/>
          <a:headEnd/>
          <a:tailEnd/>
        </a:ln>
      </xdr:spPr>
    </xdr:sp>
    <xdr:clientData/>
  </xdr:twoCellAnchor>
  <xdr:twoCellAnchor>
    <xdr:from>
      <xdr:col>4</xdr:col>
      <xdr:colOff>523875</xdr:colOff>
      <xdr:row>16</xdr:row>
      <xdr:rowOff>38100</xdr:rowOff>
    </xdr:from>
    <xdr:to>
      <xdr:col>6</xdr:col>
      <xdr:colOff>171450</xdr:colOff>
      <xdr:row>22</xdr:row>
      <xdr:rowOff>104775</xdr:rowOff>
    </xdr:to>
    <xdr:sp macro="" textlink="">
      <xdr:nvSpPr>
        <xdr:cNvPr id="23758" name="角丸四角形 5">
          <a:extLst>
            <a:ext uri="{FF2B5EF4-FFF2-40B4-BE49-F238E27FC236}">
              <a16:creationId xmlns:a16="http://schemas.microsoft.com/office/drawing/2014/main" id="{00000000-0008-0000-0B00-0000CE5C0000}"/>
            </a:ext>
          </a:extLst>
        </xdr:cNvPr>
        <xdr:cNvSpPr>
          <a:spLocks noChangeArrowheads="1"/>
        </xdr:cNvSpPr>
      </xdr:nvSpPr>
      <xdr:spPr bwMode="auto">
        <a:xfrm>
          <a:off x="2905125" y="2828925"/>
          <a:ext cx="1019175" cy="1095375"/>
        </a:xfrm>
        <a:prstGeom prst="roundRect">
          <a:avLst>
            <a:gd name="adj" fmla="val 16667"/>
          </a:avLst>
        </a:prstGeom>
        <a:noFill/>
        <a:ln w="9525" algn="ctr">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504825</xdr:colOff>
      <xdr:row>16</xdr:row>
      <xdr:rowOff>38100</xdr:rowOff>
    </xdr:from>
    <xdr:to>
      <xdr:col>4</xdr:col>
      <xdr:colOff>152400</xdr:colOff>
      <xdr:row>22</xdr:row>
      <xdr:rowOff>123825</xdr:rowOff>
    </xdr:to>
    <xdr:sp macro="" textlink="">
      <xdr:nvSpPr>
        <xdr:cNvPr id="23759" name="角丸四角形 6">
          <a:extLst>
            <a:ext uri="{FF2B5EF4-FFF2-40B4-BE49-F238E27FC236}">
              <a16:creationId xmlns:a16="http://schemas.microsoft.com/office/drawing/2014/main" id="{00000000-0008-0000-0B00-0000CF5C0000}"/>
            </a:ext>
          </a:extLst>
        </xdr:cNvPr>
        <xdr:cNvSpPr>
          <a:spLocks noChangeArrowheads="1"/>
        </xdr:cNvSpPr>
      </xdr:nvSpPr>
      <xdr:spPr bwMode="auto">
        <a:xfrm>
          <a:off x="1514475" y="2828925"/>
          <a:ext cx="1019175" cy="1114425"/>
        </a:xfrm>
        <a:prstGeom prst="roundRect">
          <a:avLst>
            <a:gd name="adj" fmla="val 16667"/>
          </a:avLst>
        </a:prstGeom>
        <a:noFill/>
        <a:ln w="9525" algn="ctr">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142875</xdr:colOff>
      <xdr:row>16</xdr:row>
      <xdr:rowOff>47625</xdr:rowOff>
    </xdr:from>
    <xdr:to>
      <xdr:col>2</xdr:col>
      <xdr:colOff>152400</xdr:colOff>
      <xdr:row>22</xdr:row>
      <xdr:rowOff>123825</xdr:rowOff>
    </xdr:to>
    <xdr:sp macro="" textlink="">
      <xdr:nvSpPr>
        <xdr:cNvPr id="23760" name="角丸四角形 7">
          <a:extLst>
            <a:ext uri="{FF2B5EF4-FFF2-40B4-BE49-F238E27FC236}">
              <a16:creationId xmlns:a16="http://schemas.microsoft.com/office/drawing/2014/main" id="{00000000-0008-0000-0B00-0000D05C0000}"/>
            </a:ext>
          </a:extLst>
        </xdr:cNvPr>
        <xdr:cNvSpPr>
          <a:spLocks noChangeArrowheads="1"/>
        </xdr:cNvSpPr>
      </xdr:nvSpPr>
      <xdr:spPr bwMode="auto">
        <a:xfrm>
          <a:off x="142875" y="2838450"/>
          <a:ext cx="1019175" cy="1104900"/>
        </a:xfrm>
        <a:prstGeom prst="roundRect">
          <a:avLst>
            <a:gd name="adj" fmla="val 16667"/>
          </a:avLst>
        </a:prstGeom>
        <a:noFill/>
        <a:ln w="9525" algn="ctr">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133350</xdr:colOff>
      <xdr:row>18</xdr:row>
      <xdr:rowOff>123825</xdr:rowOff>
    </xdr:from>
    <xdr:to>
      <xdr:col>10</xdr:col>
      <xdr:colOff>628650</xdr:colOff>
      <xdr:row>20</xdr:row>
      <xdr:rowOff>133350</xdr:rowOff>
    </xdr:to>
    <xdr:cxnSp macro="">
      <xdr:nvCxnSpPr>
        <xdr:cNvPr id="23761" name="直線矢印コネクタ 9">
          <a:extLst>
            <a:ext uri="{FF2B5EF4-FFF2-40B4-BE49-F238E27FC236}">
              <a16:creationId xmlns:a16="http://schemas.microsoft.com/office/drawing/2014/main" id="{00000000-0008-0000-0B00-0000D15C0000}"/>
            </a:ext>
          </a:extLst>
        </xdr:cNvPr>
        <xdr:cNvCxnSpPr>
          <a:cxnSpLocks noChangeShapeType="1"/>
        </xdr:cNvCxnSpPr>
      </xdr:nvCxnSpPr>
      <xdr:spPr bwMode="auto">
        <a:xfrm flipV="1">
          <a:off x="6629400" y="3257550"/>
          <a:ext cx="495300" cy="3524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133350</xdr:colOff>
      <xdr:row>20</xdr:row>
      <xdr:rowOff>142875</xdr:rowOff>
    </xdr:from>
    <xdr:to>
      <xdr:col>10</xdr:col>
      <xdr:colOff>619125</xdr:colOff>
      <xdr:row>20</xdr:row>
      <xdr:rowOff>142875</xdr:rowOff>
    </xdr:to>
    <xdr:cxnSp macro="">
      <xdr:nvCxnSpPr>
        <xdr:cNvPr id="23762" name="直線矢印コネクタ 11">
          <a:extLst>
            <a:ext uri="{FF2B5EF4-FFF2-40B4-BE49-F238E27FC236}">
              <a16:creationId xmlns:a16="http://schemas.microsoft.com/office/drawing/2014/main" id="{00000000-0008-0000-0B00-0000D25C0000}"/>
            </a:ext>
          </a:extLst>
        </xdr:cNvPr>
        <xdr:cNvCxnSpPr>
          <a:cxnSpLocks noChangeShapeType="1"/>
        </xdr:cNvCxnSpPr>
      </xdr:nvCxnSpPr>
      <xdr:spPr bwMode="auto">
        <a:xfrm>
          <a:off x="6629400" y="3619500"/>
          <a:ext cx="485775" cy="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123825</xdr:colOff>
      <xdr:row>20</xdr:row>
      <xdr:rowOff>133350</xdr:rowOff>
    </xdr:from>
    <xdr:to>
      <xdr:col>10</xdr:col>
      <xdr:colOff>619125</xdr:colOff>
      <xdr:row>22</xdr:row>
      <xdr:rowOff>123825</xdr:rowOff>
    </xdr:to>
    <xdr:cxnSp macro="">
      <xdr:nvCxnSpPr>
        <xdr:cNvPr id="23763" name="直線矢印コネクタ 13">
          <a:extLst>
            <a:ext uri="{FF2B5EF4-FFF2-40B4-BE49-F238E27FC236}">
              <a16:creationId xmlns:a16="http://schemas.microsoft.com/office/drawing/2014/main" id="{00000000-0008-0000-0B00-0000D35C0000}"/>
            </a:ext>
          </a:extLst>
        </xdr:cNvPr>
        <xdr:cNvCxnSpPr>
          <a:cxnSpLocks noChangeShapeType="1"/>
        </xdr:cNvCxnSpPr>
      </xdr:nvCxnSpPr>
      <xdr:spPr bwMode="auto">
        <a:xfrm>
          <a:off x="6619875" y="3609975"/>
          <a:ext cx="495300" cy="3333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aa01ndh001\bunseki_sv\&#29987;&#26989;&#36899;&#38306;&#34920;\&#24179;&#25104;12&#24180;&#34920;\&#26368;&#32066;&#38656;&#35201;\&#31227;&#20986;&#20837;\&#30476;&#12510;&#12540;&#12472;&#12531;&#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フロー"/>
      <sheetName val="県移出マージン表"/>
      <sheetName val="県表"/>
      <sheetName val="全国表ｂ"/>
      <sheetName val="県CT"/>
      <sheetName val="局移出入取扱"/>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2"/>
  <sheetViews>
    <sheetView zoomScaleNormal="100" workbookViewId="0">
      <selection sqref="A1:J1"/>
    </sheetView>
  </sheetViews>
  <sheetFormatPr defaultRowHeight="13.2" x14ac:dyDescent="0.2"/>
  <cols>
    <col min="1" max="1" width="3.109375" customWidth="1"/>
    <col min="2" max="10" width="9.109375" customWidth="1"/>
  </cols>
  <sheetData>
    <row r="1" spans="1:10" ht="16.5" customHeight="1" x14ac:dyDescent="0.2">
      <c r="A1" s="199" t="s">
        <v>0</v>
      </c>
      <c r="B1" s="199"/>
      <c r="C1" s="199"/>
      <c r="D1" s="199"/>
      <c r="E1" s="199"/>
      <c r="F1" s="199"/>
      <c r="G1" s="199"/>
      <c r="H1" s="199"/>
      <c r="I1" s="199"/>
      <c r="J1" s="199"/>
    </row>
    <row r="2" spans="1:10" ht="16.5" customHeight="1" x14ac:dyDescent="0.2">
      <c r="A2" s="20"/>
      <c r="B2" s="20"/>
      <c r="C2" s="20"/>
      <c r="D2" s="20"/>
      <c r="E2" s="20"/>
      <c r="F2" s="20"/>
      <c r="G2" s="20"/>
      <c r="H2" s="20"/>
      <c r="I2" s="20"/>
      <c r="J2" s="20"/>
    </row>
    <row r="3" spans="1:10" ht="15.75" customHeight="1" x14ac:dyDescent="0.2">
      <c r="A3" t="s">
        <v>1</v>
      </c>
    </row>
    <row r="4" spans="1:10" ht="15.75" customHeight="1" x14ac:dyDescent="0.2"/>
    <row r="5" spans="1:10" ht="21.75" customHeight="1" x14ac:dyDescent="0.2">
      <c r="A5" t="s">
        <v>2</v>
      </c>
    </row>
    <row r="6" spans="1:10" ht="14.25" customHeight="1" x14ac:dyDescent="0.2">
      <c r="B6" s="158" t="s">
        <v>3</v>
      </c>
    </row>
    <row r="7" spans="1:10" ht="14.25" customHeight="1" x14ac:dyDescent="0.2">
      <c r="B7" s="158" t="s">
        <v>4</v>
      </c>
    </row>
    <row r="8" spans="1:10" ht="14.25" customHeight="1" x14ac:dyDescent="0.2">
      <c r="B8" s="158"/>
    </row>
    <row r="9" spans="1:10" ht="21.75" customHeight="1" x14ac:dyDescent="0.2">
      <c r="A9" t="s">
        <v>5</v>
      </c>
    </row>
    <row r="10" spans="1:10" ht="14.25" customHeight="1" x14ac:dyDescent="0.2">
      <c r="B10" s="158" t="s">
        <v>6</v>
      </c>
    </row>
    <row r="11" spans="1:10" ht="14.25" customHeight="1" x14ac:dyDescent="0.2">
      <c r="B11" s="158" t="s">
        <v>7</v>
      </c>
    </row>
    <row r="12" spans="1:10" ht="14.25" customHeight="1" x14ac:dyDescent="0.2">
      <c r="B12" s="158" t="s">
        <v>8</v>
      </c>
    </row>
    <row r="13" spans="1:10" ht="14.25" customHeight="1" x14ac:dyDescent="0.2">
      <c r="B13" s="158" t="s">
        <v>9</v>
      </c>
    </row>
    <row r="14" spans="1:10" ht="14.25" customHeight="1" x14ac:dyDescent="0.2">
      <c r="B14" s="158" t="s">
        <v>10</v>
      </c>
    </row>
    <row r="15" spans="1:10" ht="14.25" customHeight="1" x14ac:dyDescent="0.2">
      <c r="B15" s="158" t="s">
        <v>11</v>
      </c>
    </row>
    <row r="16" spans="1:10" ht="14.25" customHeight="1" x14ac:dyDescent="0.2">
      <c r="B16" s="158" t="s">
        <v>12</v>
      </c>
    </row>
    <row r="17" spans="1:2" ht="14.25" customHeight="1" x14ac:dyDescent="0.2">
      <c r="B17" s="158" t="s">
        <v>13</v>
      </c>
    </row>
    <row r="18" spans="1:2" ht="14.25" customHeight="1" x14ac:dyDescent="0.2">
      <c r="B18" s="158" t="s">
        <v>14</v>
      </c>
    </row>
    <row r="19" spans="1:2" ht="14.25" customHeight="1" x14ac:dyDescent="0.2">
      <c r="B19" s="158" t="s">
        <v>15</v>
      </c>
    </row>
    <row r="20" spans="1:2" ht="14.25" customHeight="1" x14ac:dyDescent="0.2">
      <c r="B20" s="158" t="s">
        <v>16</v>
      </c>
    </row>
    <row r="21" spans="1:2" ht="14.25" customHeight="1" x14ac:dyDescent="0.2">
      <c r="B21" s="158" t="s">
        <v>17</v>
      </c>
    </row>
    <row r="22" spans="1:2" ht="14.25" customHeight="1" x14ac:dyDescent="0.2">
      <c r="B22" s="158" t="s">
        <v>18</v>
      </c>
    </row>
    <row r="23" spans="1:2" ht="14.25" customHeight="1" x14ac:dyDescent="0.2">
      <c r="B23" s="158" t="s">
        <v>19</v>
      </c>
    </row>
    <row r="24" spans="1:2" ht="14.25" customHeight="1" x14ac:dyDescent="0.2">
      <c r="B24" s="158" t="s">
        <v>20</v>
      </c>
    </row>
    <row r="25" spans="1:2" ht="14.25" customHeight="1" x14ac:dyDescent="0.2">
      <c r="B25" s="158" t="s">
        <v>21</v>
      </c>
    </row>
    <row r="26" spans="1:2" ht="14.25" customHeight="1" x14ac:dyDescent="0.2">
      <c r="B26" s="158" t="s">
        <v>22</v>
      </c>
    </row>
    <row r="27" spans="1:2" ht="14.25" customHeight="1" x14ac:dyDescent="0.2"/>
    <row r="28" spans="1:2" ht="21.75" customHeight="1" x14ac:dyDescent="0.2">
      <c r="A28" t="s">
        <v>23</v>
      </c>
    </row>
    <row r="29" spans="1:2" ht="14.25" customHeight="1" x14ac:dyDescent="0.2">
      <c r="B29" s="158" t="s">
        <v>24</v>
      </c>
    </row>
    <row r="30" spans="1:2" ht="14.25" customHeight="1" x14ac:dyDescent="0.2">
      <c r="B30" s="158" t="s">
        <v>25</v>
      </c>
    </row>
    <row r="31" spans="1:2" ht="21.75" customHeight="1" x14ac:dyDescent="0.2">
      <c r="A31" t="s">
        <v>26</v>
      </c>
    </row>
    <row r="32" spans="1:2" ht="14.25" customHeight="1" x14ac:dyDescent="0.2">
      <c r="B32" s="158" t="s">
        <v>27</v>
      </c>
    </row>
    <row r="33" spans="1:2" ht="14.25" customHeight="1" x14ac:dyDescent="0.2">
      <c r="B33" s="158" t="s">
        <v>28</v>
      </c>
    </row>
    <row r="34" spans="1:2" ht="14.25" customHeight="1" x14ac:dyDescent="0.2">
      <c r="B34" s="158" t="s">
        <v>29</v>
      </c>
    </row>
    <row r="35" spans="1:2" ht="14.25" customHeight="1" x14ac:dyDescent="0.2">
      <c r="B35" s="159" t="s">
        <v>30</v>
      </c>
    </row>
    <row r="36" spans="1:2" ht="14.25" customHeight="1" x14ac:dyDescent="0.2">
      <c r="B36" s="159" t="s">
        <v>31</v>
      </c>
    </row>
    <row r="37" spans="1:2" ht="14.25" customHeight="1" x14ac:dyDescent="0.2">
      <c r="B37" s="158" t="s">
        <v>32</v>
      </c>
    </row>
    <row r="38" spans="1:2" ht="14.25" customHeight="1" x14ac:dyDescent="0.2">
      <c r="B38" s="158" t="s">
        <v>33</v>
      </c>
    </row>
    <row r="39" spans="1:2" ht="14.25" customHeight="1" x14ac:dyDescent="0.2">
      <c r="B39" s="158" t="s">
        <v>34</v>
      </c>
    </row>
    <row r="40" spans="1:2" ht="14.25" customHeight="1" x14ac:dyDescent="0.2">
      <c r="B40" s="158" t="s">
        <v>35</v>
      </c>
    </row>
    <row r="41" spans="1:2" ht="14.25" customHeight="1" x14ac:dyDescent="0.2">
      <c r="B41" s="158" t="s">
        <v>36</v>
      </c>
    </row>
    <row r="42" spans="1:2" ht="14.25" customHeight="1" x14ac:dyDescent="0.2">
      <c r="B42" s="158" t="s">
        <v>37</v>
      </c>
    </row>
    <row r="43" spans="1:2" ht="14.25" customHeight="1" x14ac:dyDescent="0.2">
      <c r="B43" s="158" t="s">
        <v>38</v>
      </c>
    </row>
    <row r="44" spans="1:2" ht="14.25" customHeight="1" x14ac:dyDescent="0.2">
      <c r="B44" s="158" t="s">
        <v>39</v>
      </c>
    </row>
    <row r="45" spans="1:2" ht="14.25" customHeight="1" x14ac:dyDescent="0.2">
      <c r="B45" s="158" t="s">
        <v>40</v>
      </c>
    </row>
    <row r="46" spans="1:2" ht="21.75" customHeight="1" x14ac:dyDescent="0.2">
      <c r="A46" t="s">
        <v>41</v>
      </c>
    </row>
    <row r="47" spans="1:2" ht="14.25" customHeight="1" x14ac:dyDescent="0.2">
      <c r="B47" s="158" t="s">
        <v>42</v>
      </c>
    </row>
    <row r="48" spans="1:2" ht="14.25" customHeight="1" x14ac:dyDescent="0.2">
      <c r="B48" s="158" t="s">
        <v>43</v>
      </c>
    </row>
    <row r="49" spans="1:2" ht="14.25" customHeight="1" x14ac:dyDescent="0.2">
      <c r="B49" s="158" t="s">
        <v>44</v>
      </c>
    </row>
    <row r="50" spans="1:2" ht="14.25" customHeight="1" x14ac:dyDescent="0.2">
      <c r="B50" s="158" t="s">
        <v>45</v>
      </c>
    </row>
    <row r="51" spans="1:2" ht="14.25" customHeight="1" x14ac:dyDescent="0.2">
      <c r="B51" s="158" t="s">
        <v>46</v>
      </c>
    </row>
    <row r="52" spans="1:2" ht="14.25" customHeight="1" x14ac:dyDescent="0.2">
      <c r="B52" s="158" t="s">
        <v>47</v>
      </c>
    </row>
    <row r="53" spans="1:2" ht="14.25" customHeight="1" x14ac:dyDescent="0.2"/>
    <row r="54" spans="1:2" ht="21.75" customHeight="1" x14ac:dyDescent="0.2">
      <c r="A54" t="s">
        <v>48</v>
      </c>
    </row>
    <row r="55" spans="1:2" ht="14.25" customHeight="1" x14ac:dyDescent="0.2">
      <c r="B55" s="158" t="s">
        <v>49</v>
      </c>
    </row>
    <row r="56" spans="1:2" ht="14.25" customHeight="1" x14ac:dyDescent="0.2">
      <c r="B56" s="158" t="s">
        <v>50</v>
      </c>
    </row>
    <row r="57" spans="1:2" ht="14.25" customHeight="1" x14ac:dyDescent="0.2">
      <c r="B57" s="158" t="s">
        <v>51</v>
      </c>
    </row>
    <row r="58" spans="1:2" ht="14.25" customHeight="1" x14ac:dyDescent="0.2">
      <c r="B58" s="158" t="s">
        <v>52</v>
      </c>
    </row>
    <row r="59" spans="1:2" ht="14.25" customHeight="1" x14ac:dyDescent="0.2">
      <c r="B59" s="158" t="s">
        <v>53</v>
      </c>
    </row>
    <row r="60" spans="1:2" ht="14.25" customHeight="1" x14ac:dyDescent="0.2">
      <c r="B60" s="158" t="s">
        <v>54</v>
      </c>
    </row>
    <row r="61" spans="1:2" ht="14.25" customHeight="1" x14ac:dyDescent="0.2">
      <c r="B61" s="158" t="s">
        <v>55</v>
      </c>
    </row>
    <row r="62" spans="1:2" ht="14.25" customHeight="1" x14ac:dyDescent="0.2"/>
    <row r="63" spans="1:2" ht="21.75" customHeight="1" x14ac:dyDescent="0.2">
      <c r="A63" t="s">
        <v>56</v>
      </c>
    </row>
    <row r="64" spans="1:2" ht="14.25" customHeight="1" x14ac:dyDescent="0.2">
      <c r="B64" s="158" t="s">
        <v>57</v>
      </c>
    </row>
    <row r="65" spans="2:9" ht="14.25" customHeight="1" x14ac:dyDescent="0.2">
      <c r="B65" s="158" t="s">
        <v>58</v>
      </c>
    </row>
    <row r="66" spans="2:9" ht="14.25" customHeight="1" x14ac:dyDescent="0.2">
      <c r="B66" s="158" t="s">
        <v>59</v>
      </c>
    </row>
    <row r="67" spans="2:9" ht="14.25" customHeight="1" x14ac:dyDescent="0.2">
      <c r="B67" s="158" t="s">
        <v>60</v>
      </c>
    </row>
    <row r="68" spans="2:9" ht="14.25" customHeight="1" x14ac:dyDescent="0.2"/>
    <row r="69" spans="2:9" ht="14.25" customHeight="1" x14ac:dyDescent="0.2">
      <c r="B69" s="200" t="s">
        <v>61</v>
      </c>
      <c r="C69" s="201"/>
      <c r="D69" s="201"/>
      <c r="E69" s="201"/>
      <c r="F69" s="201"/>
      <c r="G69" s="201"/>
      <c r="H69" s="201"/>
      <c r="I69" s="202"/>
    </row>
    <row r="70" spans="2:9" ht="14.25" customHeight="1" x14ac:dyDescent="0.2">
      <c r="B70" s="203" t="s">
        <v>456</v>
      </c>
      <c r="C70" s="204"/>
      <c r="D70" s="204"/>
      <c r="E70" s="204"/>
      <c r="F70" s="204"/>
      <c r="G70" s="204"/>
      <c r="H70" s="204"/>
      <c r="I70" s="205"/>
    </row>
    <row r="71" spans="2:9" ht="14.25" customHeight="1" x14ac:dyDescent="0.2">
      <c r="B71" s="203" t="s">
        <v>62</v>
      </c>
      <c r="C71" s="204"/>
      <c r="D71" s="204"/>
      <c r="E71" s="204"/>
      <c r="F71" s="204"/>
      <c r="G71" s="204"/>
      <c r="H71" s="204"/>
      <c r="I71" s="205"/>
    </row>
    <row r="72" spans="2:9" ht="14.25" customHeight="1" x14ac:dyDescent="0.2">
      <c r="B72" s="206" t="s">
        <v>457</v>
      </c>
      <c r="C72" s="207"/>
      <c r="D72" s="207"/>
      <c r="E72" s="207"/>
      <c r="F72" s="207"/>
      <c r="G72" s="207"/>
      <c r="H72" s="207"/>
      <c r="I72" s="208"/>
    </row>
  </sheetData>
  <mergeCells count="5">
    <mergeCell ref="A1:J1"/>
    <mergeCell ref="B69:I69"/>
    <mergeCell ref="B70:I70"/>
    <mergeCell ref="B71:I71"/>
    <mergeCell ref="B72:I72"/>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51"/>
  <sheetViews>
    <sheetView tabSelected="1" workbookViewId="0">
      <selection activeCell="C1" sqref="C1"/>
    </sheetView>
  </sheetViews>
  <sheetFormatPr defaultRowHeight="13.2" x14ac:dyDescent="0.2"/>
  <cols>
    <col min="1" max="1" width="4.109375" bestFit="1" customWidth="1"/>
    <col min="2" max="2" width="21.33203125" customWidth="1"/>
    <col min="3" max="3" width="19.44140625" bestFit="1" customWidth="1"/>
    <col min="4" max="4" width="13.44140625" customWidth="1"/>
    <col min="5" max="5" width="16.6640625" customWidth="1"/>
    <col min="7" max="7" width="15.77734375" bestFit="1" customWidth="1"/>
    <col min="8" max="8" width="14" customWidth="1"/>
    <col min="9" max="9" width="20.77734375" customWidth="1"/>
    <col min="10" max="11" width="16.109375" customWidth="1"/>
    <col min="12" max="12" width="13.33203125" hidden="1" customWidth="1"/>
    <col min="13" max="13" width="16.109375" customWidth="1"/>
    <col min="14" max="14" width="16.109375" bestFit="1" customWidth="1"/>
  </cols>
  <sheetData>
    <row r="1" spans="1:14" ht="25.5" customHeight="1" x14ac:dyDescent="0.2">
      <c r="B1" s="148" t="s">
        <v>63</v>
      </c>
      <c r="C1" s="147" t="s">
        <v>64</v>
      </c>
      <c r="D1" s="146"/>
      <c r="E1" s="146"/>
      <c r="F1" s="146"/>
      <c r="G1" s="146"/>
      <c r="H1" s="146"/>
      <c r="I1" s="146"/>
    </row>
    <row r="2" spans="1:14" x14ac:dyDescent="0.2">
      <c r="A2" t="s">
        <v>65</v>
      </c>
    </row>
    <row r="3" spans="1:14" x14ac:dyDescent="0.2">
      <c r="A3" t="s">
        <v>66</v>
      </c>
    </row>
    <row r="4" spans="1:14" x14ac:dyDescent="0.2">
      <c r="B4" t="s">
        <v>67</v>
      </c>
      <c r="H4" s="115" t="s">
        <v>68</v>
      </c>
    </row>
    <row r="5" spans="1:14" x14ac:dyDescent="0.2">
      <c r="A5" t="s">
        <v>69</v>
      </c>
    </row>
    <row r="6" spans="1:14" x14ac:dyDescent="0.2">
      <c r="A6" t="s">
        <v>70</v>
      </c>
    </row>
    <row r="7" spans="1:14" x14ac:dyDescent="0.2">
      <c r="A7" t="s">
        <v>71</v>
      </c>
    </row>
    <row r="8" spans="1:14" x14ac:dyDescent="0.2">
      <c r="A8" t="s">
        <v>72</v>
      </c>
      <c r="L8" t="s">
        <v>73</v>
      </c>
    </row>
    <row r="9" spans="1:14" x14ac:dyDescent="0.2">
      <c r="A9" t="s">
        <v>74</v>
      </c>
      <c r="L9" t="s">
        <v>75</v>
      </c>
    </row>
    <row r="10" spans="1:14" ht="13.8" thickBot="1" x14ac:dyDescent="0.25">
      <c r="G10" s="42" t="s">
        <v>76</v>
      </c>
      <c r="L10" t="s">
        <v>77</v>
      </c>
    </row>
    <row r="11" spans="1:14" ht="13.8" thickBot="1" x14ac:dyDescent="0.25">
      <c r="C11" s="138" t="s">
        <v>78</v>
      </c>
      <c r="D11" s="42" t="s">
        <v>79</v>
      </c>
      <c r="E11" s="42"/>
      <c r="H11" s="133" t="s">
        <v>460</v>
      </c>
      <c r="L11" t="s">
        <v>81</v>
      </c>
      <c r="M11" s="185"/>
    </row>
    <row r="12" spans="1:14" x14ac:dyDescent="0.2">
      <c r="A12" s="27"/>
      <c r="B12" s="9" t="s">
        <v>82</v>
      </c>
      <c r="C12" s="11" t="s">
        <v>83</v>
      </c>
      <c r="D12" s="11" t="s">
        <v>84</v>
      </c>
      <c r="E12" s="13" t="s">
        <v>85</v>
      </c>
      <c r="G12" s="9" t="s">
        <v>86</v>
      </c>
      <c r="H12" s="134">
        <f>VLOOKUP(H11,平均消費性向!A14:D35,4,TRUE)</f>
        <v>269852</v>
      </c>
      <c r="I12" s="5"/>
      <c r="J12" s="3"/>
      <c r="K12" s="3"/>
      <c r="L12" t="s">
        <v>87</v>
      </c>
      <c r="M12" s="185"/>
    </row>
    <row r="13" spans="1:14" x14ac:dyDescent="0.2">
      <c r="A13" s="9" t="s">
        <v>88</v>
      </c>
      <c r="B13" s="9" t="s">
        <v>89</v>
      </c>
      <c r="C13" s="15"/>
      <c r="D13" s="139"/>
      <c r="E13" s="15">
        <f>IF(D13="",IF($J$19="○",マージン!K6*分析に必要なデータ等!F4,マージン!K6),マージン!K6*分析のための入力事項!D13/100)</f>
        <v>0</v>
      </c>
      <c r="F13" s="5"/>
      <c r="G13" s="9" t="s">
        <v>90</v>
      </c>
      <c r="H13" s="135">
        <f>VLOOKUP(H11,平均消費性向!A14:D35,3,TRUE)</f>
        <v>485545</v>
      </c>
      <c r="I13" s="5"/>
      <c r="J13" s="3"/>
      <c r="K13" s="37"/>
      <c r="L13" t="s">
        <v>91</v>
      </c>
      <c r="M13" s="37"/>
      <c r="N13" s="5"/>
    </row>
    <row r="14" spans="1:14" x14ac:dyDescent="0.2">
      <c r="A14" s="9" t="s">
        <v>92</v>
      </c>
      <c r="B14" s="9" t="s">
        <v>93</v>
      </c>
      <c r="C14" s="15"/>
      <c r="D14" s="139"/>
      <c r="E14" s="15">
        <f>IF(D14="",IF($J$19="○",マージン!K7*分析に必要なデータ等!F5,マージン!K7),マージン!K7*分析のための入力事項!D14/100)</f>
        <v>0</v>
      </c>
      <c r="F14" s="5"/>
      <c r="G14" s="16" t="s">
        <v>94</v>
      </c>
      <c r="H14" s="14">
        <f>H12/H13</f>
        <v>0.55577134972041731</v>
      </c>
      <c r="I14" s="37"/>
      <c r="J14" s="37"/>
      <c r="K14" s="5"/>
      <c r="L14" t="s">
        <v>95</v>
      </c>
      <c r="M14" s="5"/>
      <c r="N14" s="5"/>
    </row>
    <row r="15" spans="1:14" x14ac:dyDescent="0.2">
      <c r="A15" s="9" t="s">
        <v>96</v>
      </c>
      <c r="B15" s="9" t="s">
        <v>97</v>
      </c>
      <c r="C15" s="15"/>
      <c r="D15" s="139"/>
      <c r="E15" s="15">
        <f>IF(D15="",IF($J$19="○",マージン!K8*分析に必要なデータ等!F6,マージン!K8),マージン!K8*分析のための入力事項!D15/100)</f>
        <v>0</v>
      </c>
      <c r="F15" s="5"/>
      <c r="G15" s="5"/>
      <c r="H15" s="5"/>
      <c r="I15" s="5"/>
      <c r="J15" s="8"/>
      <c r="K15" s="5"/>
      <c r="L15" t="s">
        <v>98</v>
      </c>
      <c r="M15" s="5"/>
      <c r="N15" s="5"/>
    </row>
    <row r="16" spans="1:14" x14ac:dyDescent="0.2">
      <c r="A16" s="9" t="s">
        <v>99</v>
      </c>
      <c r="B16" s="9" t="s">
        <v>100</v>
      </c>
      <c r="C16" s="15"/>
      <c r="D16" s="139"/>
      <c r="E16" s="15">
        <f>IF(D16="",IF($J$19="○",マージン!K9*分析に必要なデータ等!F7,マージン!K9),マージン!K9*分析のための入力事項!D16/100)</f>
        <v>0</v>
      </c>
      <c r="F16" s="5"/>
      <c r="G16" s="136"/>
      <c r="H16" s="5"/>
      <c r="I16" s="5"/>
      <c r="J16" s="8"/>
      <c r="K16" s="5"/>
      <c r="L16" t="s">
        <v>101</v>
      </c>
      <c r="M16" s="5"/>
      <c r="N16" s="5"/>
    </row>
    <row r="17" spans="1:14" x14ac:dyDescent="0.2">
      <c r="A17" s="9" t="s">
        <v>102</v>
      </c>
      <c r="B17" s="9" t="s">
        <v>103</v>
      </c>
      <c r="C17" s="15"/>
      <c r="D17" s="139"/>
      <c r="E17" s="15">
        <f>IF(D17="",IF($J$19="○",マージン!K10*分析に必要なデータ等!F8,マージン!K10),マージン!K10*分析のための入力事項!D17/100)</f>
        <v>0</v>
      </c>
      <c r="F17" s="5"/>
      <c r="G17" s="136"/>
      <c r="H17" s="5"/>
      <c r="I17" s="5"/>
      <c r="J17" s="8"/>
      <c r="K17" s="5"/>
      <c r="L17" t="s">
        <v>104</v>
      </c>
      <c r="M17" s="5"/>
      <c r="N17" s="5"/>
    </row>
    <row r="18" spans="1:14" ht="13.8" thickBot="1" x14ac:dyDescent="0.25">
      <c r="A18" s="9" t="s">
        <v>105</v>
      </c>
      <c r="B18" s="9" t="s">
        <v>106</v>
      </c>
      <c r="C18" s="15"/>
      <c r="D18" s="139"/>
      <c r="E18" s="15">
        <f>IF(D18="",IF($J$19="○",マージン!K11*分析に必要なデータ等!F9,マージン!K11),マージン!K11*分析のための入力事項!D18/100)</f>
        <v>0</v>
      </c>
      <c r="F18" s="5"/>
      <c r="G18" s="136"/>
      <c r="H18" s="5"/>
      <c r="I18" s="5"/>
      <c r="J18" s="8"/>
      <c r="K18" s="5"/>
      <c r="L18" t="s">
        <v>107</v>
      </c>
      <c r="M18" s="5"/>
      <c r="N18" s="5"/>
    </row>
    <row r="19" spans="1:14" ht="13.8" thickBot="1" x14ac:dyDescent="0.25">
      <c r="A19" s="9" t="s">
        <v>108</v>
      </c>
      <c r="B19" s="9" t="s">
        <v>109</v>
      </c>
      <c r="C19" s="15"/>
      <c r="D19" s="139"/>
      <c r="E19" s="15">
        <f>IF(D19="",IF($J$19="○",マージン!K12*分析に必要なデータ等!F10,マージン!K12),マージン!K12*分析のための入力事項!D19/100)</f>
        <v>0</v>
      </c>
      <c r="F19" s="5"/>
      <c r="G19" s="25" t="s">
        <v>110</v>
      </c>
      <c r="H19" s="25"/>
      <c r="I19" s="25"/>
      <c r="J19" s="112" t="s">
        <v>111</v>
      </c>
      <c r="K19" s="5"/>
      <c r="L19" t="s">
        <v>112</v>
      </c>
      <c r="M19" s="5"/>
      <c r="N19" s="5"/>
    </row>
    <row r="20" spans="1:14" x14ac:dyDescent="0.2">
      <c r="A20" s="9" t="s">
        <v>113</v>
      </c>
      <c r="B20" s="9" t="s">
        <v>114</v>
      </c>
      <c r="C20" s="15"/>
      <c r="D20" s="139"/>
      <c r="E20" s="15">
        <f>IF(D20="",IF($J$19="○",マージン!K13*分析に必要なデータ等!F11,マージン!K13),マージン!K13*分析のための入力事項!D20/100)</f>
        <v>0</v>
      </c>
      <c r="F20" s="5"/>
      <c r="G20" s="140" t="s">
        <v>115</v>
      </c>
      <c r="H20" s="25"/>
      <c r="I20" s="25"/>
      <c r="J20" s="36"/>
      <c r="K20" s="5"/>
      <c r="L20" t="s">
        <v>116</v>
      </c>
      <c r="M20" s="5"/>
      <c r="N20" s="5"/>
    </row>
    <row r="21" spans="1:14" x14ac:dyDescent="0.2">
      <c r="A21" s="9" t="s">
        <v>117</v>
      </c>
      <c r="B21" s="9" t="s">
        <v>118</v>
      </c>
      <c r="C21" s="15"/>
      <c r="D21" s="139"/>
      <c r="E21" s="15">
        <f>IF(D21="",IF($J$19="○",マージン!K14*分析に必要なデータ等!F12,マージン!K14),マージン!K14*分析のための入力事項!D21/100)</f>
        <v>0</v>
      </c>
      <c r="F21" s="5"/>
      <c r="G21" s="140" t="s">
        <v>119</v>
      </c>
      <c r="H21" s="25"/>
      <c r="I21" s="25"/>
      <c r="J21" s="111"/>
      <c r="K21" s="5"/>
      <c r="L21" t="s">
        <v>120</v>
      </c>
      <c r="M21" s="5"/>
      <c r="N21" s="5"/>
    </row>
    <row r="22" spans="1:14" x14ac:dyDescent="0.2">
      <c r="A22" s="9" t="s">
        <v>121</v>
      </c>
      <c r="B22" s="9" t="s">
        <v>122</v>
      </c>
      <c r="C22" s="15"/>
      <c r="D22" s="139"/>
      <c r="E22" s="15">
        <f>IF(D22="",IF($J$19="○",マージン!K15*分析に必要なデータ等!F13,マージン!K15),マージン!K15*分析のための入力事項!D22/100)</f>
        <v>0</v>
      </c>
      <c r="F22" s="5"/>
      <c r="G22" s="186" t="s">
        <v>123</v>
      </c>
      <c r="H22" s="25"/>
      <c r="I22" s="25"/>
      <c r="J22" s="111"/>
      <c r="K22" s="5"/>
      <c r="L22" t="s">
        <v>124</v>
      </c>
      <c r="M22" s="5"/>
      <c r="N22" s="5"/>
    </row>
    <row r="23" spans="1:14" x14ac:dyDescent="0.2">
      <c r="A23" s="9" t="s">
        <v>125</v>
      </c>
      <c r="B23" s="9" t="s">
        <v>126</v>
      </c>
      <c r="C23" s="15"/>
      <c r="D23" s="139"/>
      <c r="E23" s="15">
        <f>IF(D23="",IF($J$19="○",マージン!K16*分析に必要なデータ等!F14,マージン!K16),マージン!K16*分析のための入力事項!D23/100)</f>
        <v>0</v>
      </c>
      <c r="F23" s="5"/>
      <c r="G23" s="186" t="s">
        <v>127</v>
      </c>
      <c r="H23" s="25"/>
      <c r="I23" s="25"/>
      <c r="J23" s="111"/>
      <c r="K23" s="5"/>
      <c r="L23" t="s">
        <v>128</v>
      </c>
      <c r="M23" s="5"/>
      <c r="N23" s="5"/>
    </row>
    <row r="24" spans="1:14" x14ac:dyDescent="0.2">
      <c r="A24" s="9" t="s">
        <v>129</v>
      </c>
      <c r="B24" s="9" t="s">
        <v>130</v>
      </c>
      <c r="C24" s="15"/>
      <c r="D24" s="139"/>
      <c r="E24" s="15">
        <f>IF(D24="",IF($J$19="○",マージン!K17*分析に必要なデータ等!F15,マージン!K17),マージン!K17*分析のための入力事項!D24/100)</f>
        <v>0</v>
      </c>
      <c r="F24" s="5"/>
      <c r="G24" s="141" t="s">
        <v>131</v>
      </c>
      <c r="H24" s="25"/>
      <c r="I24" s="25"/>
      <c r="J24" s="111"/>
      <c r="K24" s="5"/>
      <c r="L24" t="s">
        <v>132</v>
      </c>
      <c r="M24" s="5"/>
      <c r="N24" s="5"/>
    </row>
    <row r="25" spans="1:14" x14ac:dyDescent="0.2">
      <c r="A25" s="9" t="s">
        <v>133</v>
      </c>
      <c r="B25" s="9" t="s">
        <v>134</v>
      </c>
      <c r="C25" s="15"/>
      <c r="D25" s="139"/>
      <c r="E25" s="15">
        <f>IF(D25="",IF($J$19="○",マージン!K18*分析に必要なデータ等!F16,マージン!K18),マージン!K18*分析のための入力事項!D25/100)</f>
        <v>0</v>
      </c>
      <c r="F25" s="5"/>
      <c r="G25" s="142" t="s">
        <v>135</v>
      </c>
      <c r="H25" s="26"/>
      <c r="I25" s="26"/>
      <c r="J25" s="8"/>
      <c r="K25" s="5"/>
      <c r="L25" s="4" t="s">
        <v>461</v>
      </c>
      <c r="M25" s="5"/>
      <c r="N25" s="5"/>
    </row>
    <row r="26" spans="1:14" x14ac:dyDescent="0.2">
      <c r="A26" s="9" t="s">
        <v>136</v>
      </c>
      <c r="B26" s="9" t="s">
        <v>137</v>
      </c>
      <c r="C26" s="15"/>
      <c r="D26" s="139"/>
      <c r="E26" s="15">
        <f>IF(D26="",IF($J$19="○",マージン!K19*分析に必要なデータ等!F17,マージン!K19),マージン!K19*分析のための入力事項!D26/100)</f>
        <v>0</v>
      </c>
      <c r="F26" s="5"/>
      <c r="G26" s="142" t="s">
        <v>138</v>
      </c>
      <c r="H26" s="26"/>
      <c r="I26" s="26"/>
      <c r="J26" s="8"/>
      <c r="K26" s="5"/>
      <c r="L26" s="4" t="s">
        <v>80</v>
      </c>
      <c r="M26" s="5"/>
      <c r="N26" s="5"/>
    </row>
    <row r="27" spans="1:14" x14ac:dyDescent="0.2">
      <c r="A27" s="9" t="s">
        <v>139</v>
      </c>
      <c r="B27" s="9" t="s">
        <v>140</v>
      </c>
      <c r="C27" s="15"/>
      <c r="D27" s="139"/>
      <c r="E27" s="15">
        <f>IF(D27="",IF($J$19="○",マージン!K20*分析に必要なデータ等!F18,マージン!K20),マージン!K20*分析のための入力事項!D27/100)</f>
        <v>0</v>
      </c>
      <c r="F27" s="5"/>
      <c r="G27" s="142"/>
      <c r="H27" s="26"/>
      <c r="I27" s="26"/>
      <c r="J27" s="8"/>
      <c r="K27" s="5"/>
      <c r="L27" s="4" t="s">
        <v>458</v>
      </c>
      <c r="M27" s="5"/>
      <c r="N27" s="5"/>
    </row>
    <row r="28" spans="1:14" x14ac:dyDescent="0.2">
      <c r="A28" s="9" t="s">
        <v>141</v>
      </c>
      <c r="B28" s="9" t="s">
        <v>142</v>
      </c>
      <c r="C28" s="15"/>
      <c r="D28" s="139"/>
      <c r="E28" s="15">
        <f>IF(D28="",IF($J$19="○",マージン!K21*分析に必要なデータ等!F19,マージン!K21),マージン!K21*分析のための入力事項!D28/100)</f>
        <v>0</v>
      </c>
      <c r="F28" s="5"/>
      <c r="H28" s="26"/>
      <c r="I28" s="26"/>
      <c r="J28" s="8"/>
      <c r="K28" s="5"/>
      <c r="L28" s="4" t="s">
        <v>459</v>
      </c>
      <c r="M28" s="5"/>
      <c r="N28" s="5"/>
    </row>
    <row r="29" spans="1:14" ht="13.8" thickBot="1" x14ac:dyDescent="0.25">
      <c r="A29" s="9" t="s">
        <v>143</v>
      </c>
      <c r="B29" s="9" t="s">
        <v>144</v>
      </c>
      <c r="C29" s="15"/>
      <c r="D29" s="139"/>
      <c r="E29" s="15">
        <f>IF(D29="",IF($J$19="○",マージン!K22*分析に必要なデータ等!F20,マージン!K22),マージン!K22*分析のための入力事項!D29/100)</f>
        <v>0</v>
      </c>
      <c r="F29" s="5"/>
      <c r="H29" s="5"/>
      <c r="I29" s="5"/>
      <c r="J29" s="36"/>
      <c r="K29" s="5"/>
      <c r="L29" s="4" t="s">
        <v>460</v>
      </c>
      <c r="M29" s="5"/>
      <c r="N29" s="5"/>
    </row>
    <row r="30" spans="1:14" ht="13.8" thickBot="1" x14ac:dyDescent="0.25">
      <c r="A30" s="9" t="s">
        <v>145</v>
      </c>
      <c r="B30" s="9" t="s">
        <v>146</v>
      </c>
      <c r="C30" s="15"/>
      <c r="D30" s="139"/>
      <c r="E30" s="15">
        <f>IF(D30="",IF($J$19="○",マージン!K23*分析に必要なデータ等!F21,マージン!K23),マージン!K23*分析のための入力事項!D30/100)</f>
        <v>0</v>
      </c>
      <c r="F30" s="5"/>
      <c r="G30" s="25" t="s">
        <v>147</v>
      </c>
      <c r="H30" s="5"/>
      <c r="I30" s="5"/>
      <c r="J30" s="112" t="s">
        <v>148</v>
      </c>
      <c r="K30" s="113" t="str">
        <f>IF(J30="購入者価格","○","")</f>
        <v>○</v>
      </c>
      <c r="L30" s="4"/>
      <c r="M30" s="4"/>
      <c r="N30" s="5"/>
    </row>
    <row r="31" spans="1:14" x14ac:dyDescent="0.2">
      <c r="A31" s="9" t="s">
        <v>149</v>
      </c>
      <c r="B31" s="9" t="s">
        <v>150</v>
      </c>
      <c r="C31" s="15"/>
      <c r="D31" s="139"/>
      <c r="E31" s="15">
        <f>IF(D31="",IF($J$19="○",マージン!K24*分析に必要なデータ等!F22,マージン!K24),マージン!K24*分析のための入力事項!D31/100)</f>
        <v>0</v>
      </c>
      <c r="F31" s="5"/>
      <c r="G31" s="25" t="s">
        <v>151</v>
      </c>
      <c r="H31" s="5"/>
      <c r="I31" s="5"/>
      <c r="J31" s="8"/>
      <c r="K31" s="5"/>
      <c r="L31" s="4"/>
      <c r="M31" s="5"/>
      <c r="N31" s="5"/>
    </row>
    <row r="32" spans="1:14" x14ac:dyDescent="0.2">
      <c r="A32" s="9" t="s">
        <v>152</v>
      </c>
      <c r="B32" s="9" t="s">
        <v>153</v>
      </c>
      <c r="C32" s="15"/>
      <c r="D32" s="139"/>
      <c r="E32" s="15">
        <f>IF(D32="",IF($J$19="○",マージン!K25*分析に必要なデータ等!F23,マージン!K25),マージン!K25*分析のための入力事項!D32/100)</f>
        <v>0</v>
      </c>
      <c r="F32" s="5"/>
      <c r="G32" s="140" t="s">
        <v>154</v>
      </c>
      <c r="H32" s="5"/>
      <c r="I32" s="5"/>
      <c r="J32" s="8"/>
      <c r="K32" s="5"/>
      <c r="L32" s="4"/>
      <c r="M32" s="5"/>
      <c r="N32" s="5"/>
    </row>
    <row r="33" spans="1:14" x14ac:dyDescent="0.2">
      <c r="A33" s="9" t="s">
        <v>155</v>
      </c>
      <c r="B33" s="9" t="s">
        <v>156</v>
      </c>
      <c r="C33" s="15"/>
      <c r="D33" s="139"/>
      <c r="E33" s="15">
        <f>IF(D33="",IF($J$19="○",マージン!K26*分析に必要なデータ等!F24,マージン!K26),マージン!K26*分析のための入力事項!D33/100)</f>
        <v>0</v>
      </c>
      <c r="F33" s="5"/>
      <c r="G33" s="140" t="s">
        <v>157</v>
      </c>
      <c r="H33" s="136"/>
      <c r="I33" s="5"/>
      <c r="J33" s="8"/>
      <c r="K33" s="5"/>
      <c r="L33" s="4"/>
      <c r="M33" s="5"/>
      <c r="N33" s="5"/>
    </row>
    <row r="34" spans="1:14" x14ac:dyDescent="0.2">
      <c r="A34" s="9" t="s">
        <v>158</v>
      </c>
      <c r="B34" s="9" t="s">
        <v>159</v>
      </c>
      <c r="C34" s="15"/>
      <c r="D34" s="139"/>
      <c r="E34" s="15">
        <f>IF(D34="",IF($J$19="○",マージン!K27*分析に必要なデータ等!F25,マージン!K27),マージン!K27*分析のための入力事項!D34/100)</f>
        <v>0</v>
      </c>
      <c r="F34" s="5"/>
      <c r="G34" s="140" t="s">
        <v>160</v>
      </c>
      <c r="H34" s="136"/>
      <c r="I34" s="5"/>
      <c r="J34" s="8"/>
      <c r="K34" s="5"/>
      <c r="L34" s="4"/>
      <c r="M34" s="5"/>
      <c r="N34" s="5"/>
    </row>
    <row r="35" spans="1:14" x14ac:dyDescent="0.2">
      <c r="A35" s="9" t="s">
        <v>161</v>
      </c>
      <c r="B35" s="9" t="s">
        <v>162</v>
      </c>
      <c r="C35" s="15"/>
      <c r="D35" s="139"/>
      <c r="E35" s="15">
        <f>IF(D35="",IF($J$19="○",マージン!K28*分析に必要なデータ等!F26,マージン!K28),マージン!K28*分析のための入力事項!D35/100)</f>
        <v>0</v>
      </c>
      <c r="F35" s="5"/>
      <c r="G35" s="143" t="s">
        <v>163</v>
      </c>
      <c r="H35" s="136"/>
      <c r="I35" s="5"/>
      <c r="J35" s="8"/>
      <c r="K35" s="5"/>
      <c r="L35" s="4"/>
      <c r="M35" s="5"/>
      <c r="N35" s="5"/>
    </row>
    <row r="36" spans="1:14" x14ac:dyDescent="0.2">
      <c r="A36" s="9" t="s">
        <v>164</v>
      </c>
      <c r="B36" s="9" t="s">
        <v>165</v>
      </c>
      <c r="C36" s="15"/>
      <c r="D36" s="139"/>
      <c r="E36" s="15">
        <f>IF(D36="",IF($J$19="○",マージン!K29*分析に必要なデータ等!F27,マージン!K29),マージン!K29*分析のための入力事項!D36/100)</f>
        <v>0</v>
      </c>
      <c r="F36" s="5"/>
      <c r="G36" s="143" t="s">
        <v>166</v>
      </c>
      <c r="H36" s="137" t="s">
        <v>68</v>
      </c>
      <c r="I36" s="5"/>
      <c r="J36" s="8"/>
      <c r="K36" s="5"/>
      <c r="L36" s="4"/>
      <c r="M36" s="5"/>
      <c r="N36" s="5"/>
    </row>
    <row r="37" spans="1:14" x14ac:dyDescent="0.2">
      <c r="A37" s="9" t="s">
        <v>167</v>
      </c>
      <c r="B37" s="9" t="s">
        <v>168</v>
      </c>
      <c r="C37" s="15"/>
      <c r="D37" s="139"/>
      <c r="E37" s="171">
        <f>IF(D37="",IF($J$19="○",C37*分析に必要なデータ等!F28+IF(J30="購入者価格",マージン!M43,0),マージン!K30),C37*分析のための入力事項!D37/100)</f>
        <v>0</v>
      </c>
      <c r="F37" s="5"/>
      <c r="G37" s="144" t="s">
        <v>169</v>
      </c>
      <c r="H37" s="5"/>
      <c r="I37" s="5"/>
      <c r="J37" s="8"/>
      <c r="K37" s="5"/>
      <c r="L37" s="4"/>
      <c r="M37" s="5"/>
      <c r="N37" s="5"/>
    </row>
    <row r="38" spans="1:14" x14ac:dyDescent="0.2">
      <c r="A38" s="9" t="s">
        <v>170</v>
      </c>
      <c r="B38" s="9" t="s">
        <v>171</v>
      </c>
      <c r="C38" s="15"/>
      <c r="D38" s="139"/>
      <c r="E38" s="15">
        <f>IF(D38="",IF($J$19="○",マージン!K31*分析に必要なデータ等!F29,マージン!K31),マージン!K31*分析のための入力事項!D38/100)</f>
        <v>0</v>
      </c>
      <c r="F38" s="5"/>
      <c r="G38" s="145" t="s">
        <v>172</v>
      </c>
      <c r="H38" s="5"/>
      <c r="I38" s="5"/>
      <c r="J38" s="8"/>
      <c r="K38" s="5"/>
      <c r="L38" s="4"/>
      <c r="M38" s="5"/>
      <c r="N38" s="5"/>
    </row>
    <row r="39" spans="1:14" x14ac:dyDescent="0.2">
      <c r="A39" s="9" t="s">
        <v>173</v>
      </c>
      <c r="B39" s="9" t="s">
        <v>174</v>
      </c>
      <c r="C39" s="15"/>
      <c r="D39" s="139"/>
      <c r="E39" s="15">
        <f>IF(D39="",IF($J$19="○",マージン!K32*分析に必要なデータ等!F30,マージン!K32),マージン!K32*分析のための入力事項!D39/100)</f>
        <v>0</v>
      </c>
      <c r="F39" s="5"/>
      <c r="G39" s="144" t="s">
        <v>175</v>
      </c>
      <c r="H39" s="5"/>
      <c r="I39" s="5"/>
      <c r="J39" s="8"/>
      <c r="K39" s="5"/>
      <c r="L39" s="4"/>
      <c r="M39" s="5"/>
      <c r="N39" s="5"/>
    </row>
    <row r="40" spans="1:14" x14ac:dyDescent="0.2">
      <c r="A40" s="9" t="s">
        <v>176</v>
      </c>
      <c r="B40" s="9" t="s">
        <v>177</v>
      </c>
      <c r="C40" s="15"/>
      <c r="D40" s="139"/>
      <c r="E40" s="15">
        <f>IF(D40="",IF($J$19="○",C40*分析に必要なデータ等!F31+IF(J30="購入者価格",マージン!N43,0),マージン!K33),C40*分析のための入力事項!D40/100)</f>
        <v>0</v>
      </c>
      <c r="F40" s="5"/>
      <c r="G40" s="144" t="s">
        <v>178</v>
      </c>
      <c r="H40" s="5"/>
      <c r="I40" s="5"/>
      <c r="J40" s="8"/>
      <c r="K40" s="5"/>
      <c r="L40" s="7"/>
      <c r="M40" s="5"/>
      <c r="N40" s="5"/>
    </row>
    <row r="41" spans="1:14" x14ac:dyDescent="0.2">
      <c r="A41" s="9" t="s">
        <v>179</v>
      </c>
      <c r="B41" s="152" t="s">
        <v>180</v>
      </c>
      <c r="C41" s="15"/>
      <c r="D41" s="139"/>
      <c r="E41" s="15">
        <f>IF(D41="",IF($J$19="○",マージン!K34*分析に必要なデータ等!F32,マージン!K34),マージン!K34*分析のための入力事項!D41/100)</f>
        <v>0</v>
      </c>
      <c r="F41" s="5"/>
      <c r="G41" s="144" t="s">
        <v>181</v>
      </c>
      <c r="H41" s="5"/>
      <c r="I41" s="5"/>
      <c r="J41" s="8"/>
      <c r="K41" s="5"/>
      <c r="M41" s="5"/>
      <c r="N41" s="5"/>
    </row>
    <row r="42" spans="1:14" x14ac:dyDescent="0.2">
      <c r="A42" s="9" t="s">
        <v>182</v>
      </c>
      <c r="B42" s="9" t="s">
        <v>183</v>
      </c>
      <c r="C42" s="15"/>
      <c r="D42" s="139"/>
      <c r="E42" s="15">
        <f>IF(D42="",IF($J$19="○",マージン!K35*分析に必要なデータ等!F33,マージン!K35),マージン!K35*分析のための入力事項!D42/100)</f>
        <v>0</v>
      </c>
      <c r="F42" s="5"/>
      <c r="G42" s="144" t="s">
        <v>184</v>
      </c>
      <c r="H42" s="5"/>
      <c r="I42" s="5"/>
      <c r="J42" s="8"/>
      <c r="K42" s="5"/>
      <c r="M42" s="5"/>
      <c r="N42" s="5"/>
    </row>
    <row r="43" spans="1:14" x14ac:dyDescent="0.2">
      <c r="A43" s="9" t="s">
        <v>185</v>
      </c>
      <c r="B43" s="9" t="s">
        <v>186</v>
      </c>
      <c r="C43" s="15"/>
      <c r="D43" s="139"/>
      <c r="E43" s="15">
        <f>IF(D43="",IF($J$19="○",マージン!K36*分析に必要なデータ等!F34,マージン!K36),マージン!K36*分析のための入力事項!D43/100)</f>
        <v>0</v>
      </c>
      <c r="F43" s="5"/>
      <c r="H43" s="5"/>
      <c r="I43" s="5"/>
      <c r="J43" s="8"/>
      <c r="K43" s="5"/>
      <c r="M43" s="5"/>
      <c r="N43" s="5"/>
    </row>
    <row r="44" spans="1:14" x14ac:dyDescent="0.2">
      <c r="A44" s="9" t="s">
        <v>187</v>
      </c>
      <c r="B44" s="9" t="s">
        <v>188</v>
      </c>
      <c r="C44" s="15"/>
      <c r="D44" s="139"/>
      <c r="E44" s="15">
        <f>IF(D44="",IF($J$19="○",マージン!K37*分析に必要なデータ等!F35,マージン!K37),マージン!K37*分析のための入力事項!D44/100)</f>
        <v>0</v>
      </c>
      <c r="F44" s="5"/>
      <c r="H44" s="5"/>
      <c r="I44" s="5"/>
      <c r="J44" s="8"/>
      <c r="K44" s="5"/>
      <c r="M44" s="5"/>
      <c r="N44" s="5"/>
    </row>
    <row r="45" spans="1:14" x14ac:dyDescent="0.2">
      <c r="A45" s="9" t="s">
        <v>189</v>
      </c>
      <c r="B45" s="9" t="s">
        <v>190</v>
      </c>
      <c r="C45" s="15"/>
      <c r="D45" s="139"/>
      <c r="E45" s="15">
        <f>IF(D45="",IF($J$19="○",マージン!K38*分析に必要なデータ等!F36,マージン!K38),マージン!K38*分析のための入力事項!D45/100)</f>
        <v>0</v>
      </c>
      <c r="F45" s="5"/>
      <c r="H45" s="5"/>
      <c r="I45" s="5"/>
      <c r="J45" s="8"/>
      <c r="K45" s="5"/>
      <c r="M45" s="5"/>
      <c r="N45" s="5"/>
    </row>
    <row r="46" spans="1:14" x14ac:dyDescent="0.2">
      <c r="A46" s="9" t="s">
        <v>191</v>
      </c>
      <c r="B46" s="9" t="s">
        <v>192</v>
      </c>
      <c r="C46" s="15"/>
      <c r="D46" s="139"/>
      <c r="E46" s="15">
        <f>IF(D46="",IF($J$19="○",マージン!K39*分析に必要なデータ等!F37,マージン!K39),マージン!K39*分析のための入力事項!D46/100)</f>
        <v>0</v>
      </c>
      <c r="F46" s="5"/>
      <c r="G46" s="25" t="s">
        <v>193</v>
      </c>
      <c r="H46" s="114" t="s">
        <v>68</v>
      </c>
      <c r="I46" s="5"/>
      <c r="J46" s="8"/>
      <c r="K46" s="5"/>
      <c r="M46" s="5"/>
      <c r="N46" s="5"/>
    </row>
    <row r="47" spans="1:14" x14ac:dyDescent="0.2">
      <c r="A47" s="9" t="s">
        <v>194</v>
      </c>
      <c r="B47" s="9" t="s">
        <v>195</v>
      </c>
      <c r="C47" s="15"/>
      <c r="D47" s="139"/>
      <c r="E47" s="15">
        <f>IF(D47="",IF($J$19="○",マージン!K40*分析に必要なデータ等!F38,マージン!K40),マージン!K40*分析のための入力事項!D47/100)</f>
        <v>0</v>
      </c>
      <c r="F47" s="5"/>
      <c r="G47" s="5"/>
      <c r="H47" s="5"/>
      <c r="I47" s="5"/>
      <c r="J47" s="8"/>
      <c r="K47" s="6"/>
      <c r="M47" s="7"/>
      <c r="N47" s="7"/>
    </row>
    <row r="48" spans="1:14" x14ac:dyDescent="0.2">
      <c r="A48" s="9" t="s">
        <v>196</v>
      </c>
      <c r="B48" s="9" t="s">
        <v>197</v>
      </c>
      <c r="C48" s="15"/>
      <c r="D48" s="139"/>
      <c r="E48" s="15">
        <f>IF(D48="",IF($J$19="○",マージン!K41*分析に必要なデータ等!F39,マージン!K41),マージン!K41*分析のための入力事項!D48/100)</f>
        <v>0</v>
      </c>
      <c r="F48" s="5"/>
      <c r="G48" s="5"/>
      <c r="H48" s="5"/>
      <c r="I48" s="5"/>
      <c r="J48" s="8"/>
    </row>
    <row r="49" spans="1:10" x14ac:dyDescent="0.2">
      <c r="A49" s="9" t="s">
        <v>198</v>
      </c>
      <c r="B49" s="9" t="s">
        <v>199</v>
      </c>
      <c r="C49" s="15"/>
      <c r="D49" s="139"/>
      <c r="E49" s="15">
        <f>IF(D49="",IF($J$19="○",マージン!K42*分析に必要なデータ等!F40,マージン!K42),マージン!K42*分析のための入力事項!D49/100)</f>
        <v>0</v>
      </c>
      <c r="F49" s="5"/>
      <c r="G49" s="5"/>
      <c r="H49" s="5"/>
      <c r="I49" s="5"/>
      <c r="J49" s="8"/>
    </row>
    <row r="50" spans="1:10" x14ac:dyDescent="0.2">
      <c r="A50" s="9"/>
      <c r="B50" s="13" t="s">
        <v>200</v>
      </c>
      <c r="C50" s="12">
        <f>SUM(C13:C49)</f>
        <v>0</v>
      </c>
      <c r="D50" s="12"/>
      <c r="E50" s="12">
        <f>SUM(E13:E49)</f>
        <v>0</v>
      </c>
      <c r="G50" s="5"/>
      <c r="H50" s="5"/>
      <c r="I50" s="5"/>
      <c r="J50" s="8"/>
    </row>
    <row r="51" spans="1:10" x14ac:dyDescent="0.2">
      <c r="G51" s="6"/>
      <c r="H51" s="6"/>
      <c r="I51" s="6"/>
      <c r="J51" s="6"/>
    </row>
  </sheetData>
  <phoneticPr fontId="3"/>
  <dataValidations count="3">
    <dataValidation type="list" allowBlank="1" showInputMessage="1" showErrorMessage="1" sqref="J30" xr:uid="{00000000-0002-0000-0100-000000000000}">
      <formula1>"購入者価格,生産者価格"</formula1>
    </dataValidation>
    <dataValidation type="list" allowBlank="1" showInputMessage="1" showErrorMessage="1" sqref="J19" xr:uid="{00000000-0002-0000-0100-000001000000}">
      <formula1>"○,×"</formula1>
    </dataValidation>
    <dataValidation type="list" allowBlank="1" showInputMessage="1" showErrorMessage="1" sqref="H11" xr:uid="{00000000-0002-0000-0100-000002000000}">
      <formula1>$L$8:$L$29</formula1>
    </dataValidation>
  </dataValidations>
  <hyperlinks>
    <hyperlink ref="H36" location="生産者価格と購入者価格!A1" display="こちら" xr:uid="{00000000-0004-0000-0100-000000000000}"/>
    <hyperlink ref="H4" location="平均消費性向!A1" display="こちら" xr:uid="{00000000-0004-0000-0100-000001000000}"/>
    <hyperlink ref="H46" location="分析結果!A1" display="こちら" xr:uid="{00000000-0004-0000-0100-000002000000}"/>
  </hyperlinks>
  <pageMargins left="0.78740157480314965" right="0.78740157480314965" top="0.78740157480314965" bottom="0.59055118110236227" header="0.51181102362204722" footer="0.51181102362204722"/>
  <pageSetup paperSize="9" scale="7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6"/>
  <sheetViews>
    <sheetView zoomScaleNormal="100" workbookViewId="0">
      <selection activeCell="A2" sqref="A2"/>
    </sheetView>
  </sheetViews>
  <sheetFormatPr defaultRowHeight="13.2" x14ac:dyDescent="0.2"/>
  <cols>
    <col min="1" max="1" width="3.109375" customWidth="1"/>
    <col min="2" max="2" width="13.88671875" customWidth="1"/>
    <col min="3" max="3" width="15.33203125" customWidth="1"/>
    <col min="4" max="5" width="16.109375" bestFit="1" customWidth="1"/>
    <col min="6" max="6" width="14.77734375" bestFit="1" customWidth="1"/>
    <col min="7" max="7" width="12.88671875" customWidth="1"/>
  </cols>
  <sheetData>
    <row r="1" spans="1:7" x14ac:dyDescent="0.2">
      <c r="A1" t="s">
        <v>201</v>
      </c>
    </row>
    <row r="3" spans="1:7" x14ac:dyDescent="0.2">
      <c r="F3" t="s">
        <v>202</v>
      </c>
    </row>
    <row r="4" spans="1:7" x14ac:dyDescent="0.2">
      <c r="A4" s="27"/>
      <c r="B4" s="154"/>
      <c r="C4" s="13" t="s">
        <v>203</v>
      </c>
      <c r="D4" s="150" t="s">
        <v>204</v>
      </c>
      <c r="E4" s="150" t="s">
        <v>205</v>
      </c>
      <c r="F4" s="13" t="s">
        <v>206</v>
      </c>
    </row>
    <row r="5" spans="1:7" x14ac:dyDescent="0.2">
      <c r="A5" s="155" t="s">
        <v>207</v>
      </c>
      <c r="B5" s="154"/>
      <c r="C5" s="10">
        <f>C6+C7</f>
        <v>0</v>
      </c>
      <c r="D5" s="10">
        <f>D6+D7</f>
        <v>0</v>
      </c>
      <c r="E5" s="10">
        <f>E6+E7</f>
        <v>0</v>
      </c>
      <c r="F5" s="10">
        <f>F6+F7</f>
        <v>0</v>
      </c>
      <c r="G5" s="153"/>
    </row>
    <row r="6" spans="1:7" x14ac:dyDescent="0.2">
      <c r="A6" s="156"/>
      <c r="B6" s="154" t="s">
        <v>208</v>
      </c>
      <c r="C6" s="10">
        <f>C15</f>
        <v>0</v>
      </c>
      <c r="D6" s="10">
        <f t="shared" ref="C6:F8" si="0">D15</f>
        <v>0</v>
      </c>
      <c r="E6" s="10">
        <f t="shared" si="0"/>
        <v>0</v>
      </c>
      <c r="F6" s="10">
        <f t="shared" si="0"/>
        <v>0</v>
      </c>
      <c r="G6" s="153"/>
    </row>
    <row r="7" spans="1:7" x14ac:dyDescent="0.2">
      <c r="A7" s="157"/>
      <c r="B7" s="154" t="s">
        <v>209</v>
      </c>
      <c r="C7" s="10">
        <f t="shared" si="0"/>
        <v>0</v>
      </c>
      <c r="D7" s="10">
        <f t="shared" si="0"/>
        <v>0</v>
      </c>
      <c r="E7" s="10">
        <f t="shared" si="0"/>
        <v>0</v>
      </c>
      <c r="F7" s="10">
        <f t="shared" si="0"/>
        <v>0</v>
      </c>
      <c r="G7" s="153"/>
    </row>
    <row r="8" spans="1:7" x14ac:dyDescent="0.2">
      <c r="A8" s="27" t="s">
        <v>210</v>
      </c>
      <c r="B8" s="154"/>
      <c r="C8" s="10">
        <f t="shared" si="0"/>
        <v>0</v>
      </c>
      <c r="D8" s="10">
        <f t="shared" si="0"/>
        <v>0</v>
      </c>
      <c r="E8" s="10">
        <f t="shared" si="0"/>
        <v>0</v>
      </c>
      <c r="F8" s="10">
        <f t="shared" si="0"/>
        <v>0</v>
      </c>
    </row>
    <row r="9" spans="1:7" x14ac:dyDescent="0.2">
      <c r="A9" s="27" t="s">
        <v>211</v>
      </c>
      <c r="B9" s="154"/>
      <c r="C9" s="10">
        <f>C5+C8</f>
        <v>0</v>
      </c>
      <c r="D9" s="10">
        <f>D5+D8</f>
        <v>0</v>
      </c>
      <c r="E9" s="10">
        <f>E5+E8</f>
        <v>0</v>
      </c>
      <c r="F9" s="10">
        <f>F5+F8</f>
        <v>0</v>
      </c>
    </row>
    <row r="12" spans="1:7" x14ac:dyDescent="0.2">
      <c r="F12" t="s">
        <v>202</v>
      </c>
    </row>
    <row r="13" spans="1:7" x14ac:dyDescent="0.2">
      <c r="A13" s="27"/>
      <c r="B13" s="154"/>
      <c r="C13" s="13" t="s">
        <v>203</v>
      </c>
      <c r="D13" s="150" t="s">
        <v>204</v>
      </c>
      <c r="E13" s="150" t="s">
        <v>205</v>
      </c>
      <c r="F13" s="13" t="s">
        <v>206</v>
      </c>
    </row>
    <row r="14" spans="1:7" x14ac:dyDescent="0.2">
      <c r="A14" s="155" t="s">
        <v>207</v>
      </c>
      <c r="B14" s="154"/>
      <c r="C14" s="10">
        <f>C15+C16</f>
        <v>0</v>
      </c>
      <c r="D14" s="10">
        <f>D15+D16</f>
        <v>0</v>
      </c>
      <c r="E14" s="10">
        <f>E15+E16</f>
        <v>0</v>
      </c>
      <c r="F14" s="10">
        <f>F15+F16</f>
        <v>0</v>
      </c>
    </row>
    <row r="15" spans="1:7" x14ac:dyDescent="0.2">
      <c r="A15" s="156"/>
      <c r="B15" s="154" t="s">
        <v>208</v>
      </c>
      <c r="C15" s="10">
        <f>波及効果!B41</f>
        <v>0</v>
      </c>
      <c r="D15" s="10">
        <f>波及効果!C41</f>
        <v>0</v>
      </c>
      <c r="E15" s="10">
        <f>波及効果!D41</f>
        <v>0</v>
      </c>
      <c r="F15" s="10">
        <f>波及効果!E41</f>
        <v>0</v>
      </c>
      <c r="G15" s="153"/>
    </row>
    <row r="16" spans="1:7" x14ac:dyDescent="0.2">
      <c r="A16" s="157"/>
      <c r="B16" s="154" t="s">
        <v>209</v>
      </c>
      <c r="C16" s="10">
        <f>波及効果!F41</f>
        <v>0</v>
      </c>
      <c r="D16" s="10">
        <f>波及効果!G41</f>
        <v>0</v>
      </c>
      <c r="E16" s="10">
        <f>波及効果!H41</f>
        <v>0</v>
      </c>
      <c r="F16" s="10">
        <f>波及効果!I41</f>
        <v>0</v>
      </c>
      <c r="G16" s="153"/>
    </row>
    <row r="17" spans="1:6" x14ac:dyDescent="0.2">
      <c r="A17" s="27" t="s">
        <v>210</v>
      </c>
      <c r="B17" s="154"/>
      <c r="C17" s="10">
        <f>波及効果!J41</f>
        <v>0</v>
      </c>
      <c r="D17" s="10">
        <f>波及効果!K41</f>
        <v>0</v>
      </c>
      <c r="E17" s="10">
        <f>波及効果!L41</f>
        <v>0</v>
      </c>
      <c r="F17" s="10">
        <f>波及効果!M41</f>
        <v>0</v>
      </c>
    </row>
    <row r="18" spans="1:6" x14ac:dyDescent="0.2">
      <c r="A18" s="27" t="s">
        <v>212</v>
      </c>
      <c r="B18" s="154"/>
      <c r="C18" s="10">
        <f>波及効果!N41</f>
        <v>0</v>
      </c>
      <c r="D18" s="10">
        <f>波及効果!O41</f>
        <v>0</v>
      </c>
      <c r="E18" s="10">
        <f>波及効果!P41</f>
        <v>0</v>
      </c>
      <c r="F18" s="10">
        <f>波及効果!Q41</f>
        <v>0</v>
      </c>
    </row>
    <row r="19" spans="1:6" x14ac:dyDescent="0.2">
      <c r="A19" s="27" t="s">
        <v>213</v>
      </c>
      <c r="B19" s="154"/>
      <c r="C19" s="10">
        <f>波及効果!R41</f>
        <v>0</v>
      </c>
      <c r="D19" s="10">
        <f>波及効果!S41</f>
        <v>0</v>
      </c>
      <c r="E19" s="10">
        <f>波及効果!T41</f>
        <v>0</v>
      </c>
      <c r="F19" s="10">
        <f>波及効果!U41</f>
        <v>0</v>
      </c>
    </row>
    <row r="20" spans="1:6" x14ac:dyDescent="0.2">
      <c r="A20" s="27" t="s">
        <v>214</v>
      </c>
      <c r="B20" s="154"/>
      <c r="C20" s="10">
        <f>波及効果!V41</f>
        <v>0</v>
      </c>
      <c r="D20" s="10">
        <f>波及効果!W41</f>
        <v>0</v>
      </c>
      <c r="E20" s="10">
        <f>波及効果!X41</f>
        <v>0</v>
      </c>
      <c r="F20" s="10">
        <f>波及効果!Y41</f>
        <v>0</v>
      </c>
    </row>
    <row r="21" spans="1:6" x14ac:dyDescent="0.2">
      <c r="A21" s="27" t="s">
        <v>211</v>
      </c>
      <c r="B21" s="154"/>
      <c r="C21" s="10">
        <f>SUM(C15:C20)</f>
        <v>0</v>
      </c>
      <c r="D21" s="10">
        <f>SUM(D15:D20)</f>
        <v>0</v>
      </c>
      <c r="E21" s="10">
        <f>SUM(E15:E20)</f>
        <v>0</v>
      </c>
      <c r="F21" s="10">
        <f>SUM(F15:F20)</f>
        <v>0</v>
      </c>
    </row>
    <row r="26" spans="1:6" x14ac:dyDescent="0.2">
      <c r="A26" t="s">
        <v>215</v>
      </c>
    </row>
  </sheetData>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63"/>
  <sheetViews>
    <sheetView view="pageBreakPreview" zoomScaleNormal="100" zoomScaleSheetLayoutView="100" workbookViewId="0">
      <selection activeCell="AA31" sqref="AA31"/>
    </sheetView>
  </sheetViews>
  <sheetFormatPr defaultColWidth="9" defaultRowHeight="12" x14ac:dyDescent="0.15"/>
  <cols>
    <col min="1" max="2" width="3.77734375" style="28" customWidth="1"/>
    <col min="3" max="3" width="4.21875" style="28" customWidth="1"/>
    <col min="4" max="4" width="3.77734375" style="28" customWidth="1"/>
    <col min="5" max="5" width="4.88671875" style="28" customWidth="1"/>
    <col min="6" max="6" width="5.21875" style="28" customWidth="1"/>
    <col min="7" max="7" width="5.109375" style="28" customWidth="1"/>
    <col min="8" max="8" width="6.109375" style="28" bestFit="1" customWidth="1"/>
    <col min="9" max="9" width="3.77734375" style="28" customWidth="1"/>
    <col min="10" max="10" width="6.109375" style="28" customWidth="1"/>
    <col min="11" max="11" width="3.77734375" style="28" customWidth="1"/>
    <col min="12" max="12" width="6.109375" style="28" bestFit="1" customWidth="1"/>
    <col min="13" max="14" width="3.77734375" style="28" customWidth="1"/>
    <col min="15" max="15" width="5.21875" style="28" customWidth="1"/>
    <col min="16" max="17" width="3.77734375" style="28" customWidth="1"/>
    <col min="18" max="18" width="6.109375" style="28" bestFit="1" customWidth="1"/>
    <col min="19" max="19" width="5.44140625" style="28" customWidth="1"/>
    <col min="20" max="20" width="4.44140625" style="28" customWidth="1"/>
    <col min="21" max="24" width="3.77734375" style="28" customWidth="1"/>
    <col min="25" max="25" width="17.6640625" style="28" customWidth="1"/>
    <col min="26" max="26" width="7.44140625" style="28" bestFit="1" customWidth="1"/>
    <col min="27" max="27" width="11.6640625" style="28" customWidth="1"/>
    <col min="28" max="28" width="3.88671875" style="28" customWidth="1"/>
    <col min="29" max="16384" width="9" style="28"/>
  </cols>
  <sheetData>
    <row r="1" spans="1:27" ht="13.5" customHeight="1" x14ac:dyDescent="0.15">
      <c r="A1" s="55" t="s">
        <v>216</v>
      </c>
      <c r="O1" s="56"/>
      <c r="P1" s="56"/>
      <c r="Q1" s="56"/>
      <c r="R1" s="56"/>
    </row>
    <row r="2" spans="1:27" ht="13.5" customHeight="1" x14ac:dyDescent="0.15">
      <c r="A2" s="55"/>
      <c r="Z2" s="28" t="s">
        <v>217</v>
      </c>
      <c r="AA2" s="28" t="s">
        <v>218</v>
      </c>
    </row>
    <row r="3" spans="1:27" ht="13.5" customHeight="1" x14ac:dyDescent="0.15">
      <c r="A3" s="55"/>
      <c r="B3" s="57"/>
      <c r="C3" s="58"/>
      <c r="D3" s="58"/>
      <c r="E3" s="58"/>
      <c r="F3" s="58"/>
      <c r="G3" s="59" t="s">
        <v>219</v>
      </c>
      <c r="H3" s="59"/>
      <c r="I3" s="58"/>
      <c r="J3" s="58"/>
      <c r="K3" s="58"/>
      <c r="L3" s="60">
        <f>Z3</f>
        <v>0</v>
      </c>
      <c r="M3" s="61" t="s">
        <v>220</v>
      </c>
      <c r="N3" s="58"/>
      <c r="O3" s="58"/>
      <c r="P3" s="58"/>
      <c r="Q3" s="58"/>
      <c r="R3" s="58"/>
      <c r="S3" s="58"/>
      <c r="T3" s="58"/>
      <c r="U3" s="58"/>
      <c r="V3" s="58"/>
      <c r="W3" s="62"/>
      <c r="Y3" s="63" t="s">
        <v>221</v>
      </c>
      <c r="Z3" s="64">
        <f>フロー図数値!B3</f>
        <v>0</v>
      </c>
      <c r="AA3" s="65">
        <f>フロー図数値!C3</f>
        <v>0</v>
      </c>
    </row>
    <row r="4" spans="1:27" ht="13.5" customHeight="1" x14ac:dyDescent="0.15">
      <c r="A4" s="55"/>
      <c r="G4" s="31"/>
      <c r="L4" s="31"/>
      <c r="M4" s="31"/>
      <c r="Y4" s="63"/>
      <c r="Z4" s="64"/>
      <c r="AA4" s="65"/>
    </row>
    <row r="5" spans="1:27" ht="13.5" customHeight="1" x14ac:dyDescent="0.15">
      <c r="A5" s="55"/>
      <c r="K5" s="28" t="s">
        <v>222</v>
      </c>
      <c r="Y5" s="63"/>
      <c r="Z5" s="64"/>
      <c r="AA5" s="65"/>
    </row>
    <row r="6" spans="1:27" ht="13.5" customHeight="1" x14ac:dyDescent="0.15">
      <c r="Y6" s="63"/>
      <c r="Z6" s="64"/>
      <c r="AA6" s="65"/>
    </row>
    <row r="7" spans="1:27" ht="13.5" customHeight="1" x14ac:dyDescent="0.15">
      <c r="A7" s="209" t="s">
        <v>223</v>
      </c>
      <c r="B7" s="66"/>
      <c r="C7" s="67"/>
      <c r="D7" s="67"/>
      <c r="E7" s="67"/>
      <c r="F7" s="67"/>
      <c r="G7" s="68" t="s">
        <v>224</v>
      </c>
      <c r="H7" s="68"/>
      <c r="I7" s="67"/>
      <c r="J7" s="67"/>
      <c r="K7" s="67"/>
      <c r="L7" s="69">
        <f>Z7</f>
        <v>0</v>
      </c>
      <c r="M7" s="59" t="s">
        <v>220</v>
      </c>
      <c r="N7" s="67"/>
      <c r="O7" s="67"/>
      <c r="P7" s="67"/>
      <c r="Q7" s="67"/>
      <c r="R7" s="67"/>
      <c r="S7" s="67"/>
      <c r="T7" s="67"/>
      <c r="U7" s="211" t="s">
        <v>225</v>
      </c>
      <c r="V7" s="212"/>
      <c r="W7" s="213"/>
      <c r="X7" s="33"/>
      <c r="Y7" s="63" t="s">
        <v>226</v>
      </c>
      <c r="Z7" s="64">
        <f>フロー図数値!B7</f>
        <v>0</v>
      </c>
      <c r="AA7" s="65">
        <f>フロー図数値!C7</f>
        <v>0</v>
      </c>
    </row>
    <row r="8" spans="1:27" ht="13.5" customHeight="1" x14ac:dyDescent="0.15">
      <c r="A8" s="210"/>
      <c r="B8" s="33"/>
      <c r="C8" s="33"/>
      <c r="D8" s="33"/>
      <c r="E8" s="33"/>
      <c r="F8" s="33"/>
      <c r="G8" s="71"/>
      <c r="H8" s="71"/>
      <c r="I8" s="33"/>
      <c r="J8" s="33"/>
      <c r="K8" s="33"/>
      <c r="L8" s="72"/>
      <c r="M8" s="33"/>
      <c r="N8" s="33"/>
      <c r="O8" s="33"/>
      <c r="P8" s="33"/>
      <c r="Q8" s="33"/>
      <c r="R8" s="33"/>
      <c r="T8" s="33"/>
      <c r="U8" s="33"/>
      <c r="V8" s="33"/>
      <c r="W8" s="33"/>
      <c r="X8" s="33"/>
      <c r="Y8" s="63" t="s">
        <v>227</v>
      </c>
      <c r="Z8" s="64">
        <f>フロー図数値!B8</f>
        <v>0</v>
      </c>
      <c r="AA8" s="65">
        <f>フロー図数値!C8</f>
        <v>0</v>
      </c>
    </row>
    <row r="9" spans="1:27" ht="13.5" customHeight="1" x14ac:dyDescent="0.15">
      <c r="A9" s="210"/>
      <c r="F9" s="31" t="s">
        <v>228</v>
      </c>
      <c r="N9" s="28" t="s">
        <v>229</v>
      </c>
      <c r="Y9" s="63" t="s">
        <v>230</v>
      </c>
      <c r="Z9" s="64">
        <f>フロー図数値!B9</f>
        <v>0</v>
      </c>
      <c r="AA9" s="65">
        <f>フロー図数値!C9</f>
        <v>0</v>
      </c>
    </row>
    <row r="10" spans="1:27" ht="13.5" customHeight="1" x14ac:dyDescent="0.15">
      <c r="A10" s="210"/>
      <c r="O10" s="73"/>
      <c r="Y10" s="63" t="s">
        <v>231</v>
      </c>
      <c r="Z10" s="64">
        <f>フロー図数値!B10</f>
        <v>0</v>
      </c>
      <c r="AA10" s="65">
        <f>フロー図数値!C10</f>
        <v>0</v>
      </c>
    </row>
    <row r="11" spans="1:27" ht="13.5" customHeight="1" x14ac:dyDescent="0.15">
      <c r="A11" s="210"/>
      <c r="B11" s="74"/>
      <c r="C11" s="44"/>
      <c r="D11" s="44"/>
      <c r="E11" s="44"/>
      <c r="F11" s="44"/>
      <c r="G11" s="44"/>
      <c r="H11" s="44"/>
      <c r="I11" s="75"/>
      <c r="J11" s="44"/>
      <c r="K11" s="44"/>
      <c r="L11" s="44"/>
      <c r="M11" s="74"/>
      <c r="N11" s="76" t="s">
        <v>232</v>
      </c>
      <c r="O11" s="58"/>
      <c r="P11" s="58"/>
      <c r="Q11" s="58"/>
      <c r="R11" s="58"/>
      <c r="S11" s="69">
        <f>Z10</f>
        <v>0</v>
      </c>
      <c r="T11" s="77" t="s">
        <v>220</v>
      </c>
      <c r="Z11" s="64"/>
      <c r="AA11" s="65"/>
    </row>
    <row r="12" spans="1:27" ht="13.5" customHeight="1" x14ac:dyDescent="0.15">
      <c r="A12" s="210"/>
      <c r="B12" s="78"/>
      <c r="C12" s="79" t="s">
        <v>233</v>
      </c>
      <c r="D12" s="73"/>
      <c r="E12" s="80"/>
      <c r="F12" s="73"/>
      <c r="G12" s="73"/>
      <c r="H12" s="81">
        <f>Z8</f>
        <v>0</v>
      </c>
      <c r="I12" s="79" t="s">
        <v>220</v>
      </c>
      <c r="J12" s="73"/>
      <c r="K12" s="73"/>
      <c r="L12" s="73"/>
      <c r="M12" s="82" t="s">
        <v>234</v>
      </c>
      <c r="N12" s="58"/>
      <c r="O12" s="58"/>
      <c r="P12" s="73"/>
      <c r="Q12" s="73"/>
      <c r="R12" s="81">
        <f>Z9</f>
        <v>0</v>
      </c>
      <c r="S12" s="83" t="s">
        <v>220</v>
      </c>
      <c r="T12" s="84"/>
      <c r="Z12" s="64"/>
      <c r="AA12" s="65"/>
    </row>
    <row r="13" spans="1:27" ht="13.5" customHeight="1" x14ac:dyDescent="0.15">
      <c r="D13" s="85"/>
      <c r="H13" s="86"/>
      <c r="I13" s="85"/>
      <c r="N13" s="87"/>
      <c r="R13" s="86"/>
      <c r="S13" s="34"/>
      <c r="Z13" s="64"/>
      <c r="AA13" s="65"/>
    </row>
    <row r="14" spans="1:27" ht="13.5" customHeight="1" x14ac:dyDescent="0.15">
      <c r="F14" s="28" t="s">
        <v>235</v>
      </c>
      <c r="Z14" s="64"/>
      <c r="AA14" s="65"/>
    </row>
    <row r="15" spans="1:27" ht="13.5" customHeight="1" x14ac:dyDescent="0.15">
      <c r="Z15" s="64"/>
      <c r="AA15" s="65"/>
    </row>
    <row r="16" spans="1:27" ht="13.5" customHeight="1" x14ac:dyDescent="0.15">
      <c r="A16" s="210" t="s">
        <v>236</v>
      </c>
      <c r="B16" s="76"/>
      <c r="C16" s="59" t="s">
        <v>237</v>
      </c>
      <c r="D16" s="67"/>
      <c r="E16" s="88"/>
      <c r="F16" s="69">
        <f>Z16</f>
        <v>0</v>
      </c>
      <c r="G16" s="68" t="s">
        <v>220</v>
      </c>
      <c r="H16" s="89"/>
      <c r="I16" s="89"/>
      <c r="J16" s="70"/>
      <c r="K16" s="211" t="s">
        <v>225</v>
      </c>
      <c r="L16" s="213"/>
      <c r="M16" s="33"/>
      <c r="Y16" s="34" t="s">
        <v>238</v>
      </c>
      <c r="Z16" s="64">
        <f>フロー図数値!B16</f>
        <v>0</v>
      </c>
      <c r="AA16" s="65">
        <f>フロー図数値!C16</f>
        <v>0</v>
      </c>
    </row>
    <row r="17" spans="1:27" ht="13.5" customHeight="1" x14ac:dyDescent="0.15">
      <c r="A17" s="210"/>
      <c r="B17" s="85"/>
      <c r="C17" s="34"/>
      <c r="D17" s="33"/>
      <c r="E17" s="86"/>
      <c r="F17" s="85"/>
      <c r="H17" s="90"/>
      <c r="I17" s="33"/>
      <c r="J17" s="33"/>
      <c r="K17" s="91"/>
      <c r="L17" s="33"/>
      <c r="Y17" s="28" t="s">
        <v>239</v>
      </c>
      <c r="Z17" s="64">
        <f>フロー図数値!B17</f>
        <v>0</v>
      </c>
      <c r="AA17" s="65">
        <f>フロー図数値!C17</f>
        <v>0</v>
      </c>
    </row>
    <row r="18" spans="1:27" ht="13.5" customHeight="1" x14ac:dyDescent="0.15">
      <c r="A18" s="210"/>
      <c r="F18" s="28" t="s">
        <v>240</v>
      </c>
      <c r="Y18" s="28" t="s">
        <v>241</v>
      </c>
      <c r="Z18" s="64">
        <f>フロー図数値!B18</f>
        <v>0</v>
      </c>
      <c r="AA18" s="65">
        <f>フロー図数値!C18</f>
        <v>0</v>
      </c>
    </row>
    <row r="19" spans="1:27" ht="13.5" customHeight="1" x14ac:dyDescent="0.15">
      <c r="A19" s="210"/>
      <c r="Y19" s="28" t="s">
        <v>242</v>
      </c>
      <c r="Z19" s="64">
        <f>フロー図数値!B19</f>
        <v>0</v>
      </c>
      <c r="AA19" s="65">
        <f>フロー図数値!C19</f>
        <v>0</v>
      </c>
    </row>
    <row r="20" spans="1:27" ht="13.5" customHeight="1" x14ac:dyDescent="0.15">
      <c r="A20" s="210"/>
      <c r="B20" s="57"/>
      <c r="C20" s="59" t="s">
        <v>243</v>
      </c>
      <c r="D20" s="58"/>
      <c r="E20" s="58"/>
      <c r="F20" s="69">
        <f>Z17</f>
        <v>0</v>
      </c>
      <c r="G20" s="92" t="s">
        <v>220</v>
      </c>
      <c r="H20" s="58"/>
      <c r="I20" s="62"/>
      <c r="Z20" s="64"/>
      <c r="AA20" s="65"/>
    </row>
    <row r="21" spans="1:27" ht="13.5" customHeight="1" x14ac:dyDescent="0.15">
      <c r="A21" s="210"/>
      <c r="C21" s="34"/>
      <c r="H21" s="93"/>
      <c r="I21" s="94"/>
      <c r="Z21" s="64"/>
      <c r="AA21" s="65"/>
    </row>
    <row r="22" spans="1:27" ht="13.5" customHeight="1" x14ac:dyDescent="0.15">
      <c r="A22" s="210"/>
      <c r="E22" s="30"/>
      <c r="F22" s="28" t="s">
        <v>229</v>
      </c>
      <c r="Z22" s="64"/>
      <c r="AA22" s="65"/>
    </row>
    <row r="23" spans="1:27" ht="13.5" customHeight="1" x14ac:dyDescent="0.15">
      <c r="A23" s="210"/>
      <c r="Z23" s="64"/>
      <c r="AA23" s="65"/>
    </row>
    <row r="24" spans="1:27" ht="13.5" customHeight="1" x14ac:dyDescent="0.15">
      <c r="A24" s="210"/>
      <c r="B24" s="74"/>
      <c r="C24" s="95" t="s">
        <v>244</v>
      </c>
      <c r="D24" s="59"/>
      <c r="E24" s="58"/>
      <c r="F24" s="58"/>
      <c r="G24" s="69">
        <f>Z19</f>
        <v>0</v>
      </c>
      <c r="H24" s="77" t="s">
        <v>220</v>
      </c>
      <c r="Z24" s="64"/>
      <c r="AA24" s="65"/>
    </row>
    <row r="25" spans="1:27" ht="13.5" customHeight="1" x14ac:dyDescent="0.15">
      <c r="A25" s="210"/>
      <c r="B25" s="96" t="s">
        <v>245</v>
      </c>
      <c r="C25" s="73"/>
      <c r="D25" s="73"/>
      <c r="E25" s="73"/>
      <c r="F25" s="81">
        <f>Z18</f>
        <v>0</v>
      </c>
      <c r="G25" s="83" t="s">
        <v>220</v>
      </c>
      <c r="H25" s="84"/>
      <c r="Z25" s="64"/>
      <c r="AA25" s="65"/>
    </row>
    <row r="26" spans="1:27" ht="13.5" customHeight="1" x14ac:dyDescent="0.15">
      <c r="Z26" s="64"/>
      <c r="AA26" s="65"/>
    </row>
    <row r="27" spans="1:27" ht="13.5" customHeight="1" x14ac:dyDescent="0.15">
      <c r="Z27" s="64"/>
      <c r="AA27" s="65"/>
    </row>
    <row r="28" spans="1:27" ht="13.5" customHeight="1" x14ac:dyDescent="0.15">
      <c r="Z28" s="64"/>
      <c r="AA28" s="65"/>
    </row>
    <row r="29" spans="1:27" ht="13.5" customHeight="1" x14ac:dyDescent="0.15">
      <c r="A29" s="210" t="s">
        <v>246</v>
      </c>
      <c r="B29" s="74"/>
      <c r="C29" s="44"/>
      <c r="D29" s="44"/>
      <c r="E29" s="44"/>
      <c r="F29" s="44"/>
      <c r="G29" s="44"/>
      <c r="H29" s="44"/>
      <c r="I29" s="44"/>
      <c r="J29" s="95" t="s">
        <v>247</v>
      </c>
      <c r="K29" s="58"/>
      <c r="L29" s="58"/>
      <c r="M29" s="58"/>
      <c r="N29" s="58"/>
      <c r="O29" s="60">
        <f>Z30</f>
        <v>0</v>
      </c>
      <c r="P29" s="61" t="s">
        <v>220</v>
      </c>
      <c r="Q29" s="62"/>
      <c r="Y29" s="34" t="s">
        <v>248</v>
      </c>
      <c r="Z29" s="64">
        <f>フロー図数値!B29</f>
        <v>0</v>
      </c>
      <c r="AA29" s="65">
        <f>フロー図数値!C29</f>
        <v>0</v>
      </c>
    </row>
    <row r="30" spans="1:27" s="33" customFormat="1" ht="13.5" customHeight="1" x14ac:dyDescent="0.15">
      <c r="A30" s="210"/>
      <c r="B30" s="78"/>
      <c r="C30" s="83" t="s">
        <v>248</v>
      </c>
      <c r="D30" s="73"/>
      <c r="E30" s="73"/>
      <c r="F30" s="81">
        <f>Z29</f>
        <v>0</v>
      </c>
      <c r="G30" s="97" t="s">
        <v>220</v>
      </c>
      <c r="H30" s="98"/>
      <c r="I30" s="73"/>
      <c r="J30" s="73"/>
      <c r="K30" s="73"/>
      <c r="L30" s="73"/>
      <c r="M30" s="73"/>
      <c r="N30" s="73"/>
      <c r="O30" s="73"/>
      <c r="P30" s="73"/>
      <c r="Q30" s="84"/>
      <c r="R30" s="28"/>
      <c r="S30" s="28"/>
      <c r="T30" s="28"/>
      <c r="U30" s="28"/>
      <c r="V30" s="28"/>
      <c r="W30" s="28"/>
      <c r="X30" s="28"/>
      <c r="Y30" s="31" t="s">
        <v>247</v>
      </c>
      <c r="Z30" s="64">
        <f>フロー図数値!B30</f>
        <v>0</v>
      </c>
      <c r="AA30" s="65">
        <f>フロー図数値!C30</f>
        <v>0</v>
      </c>
    </row>
    <row r="31" spans="1:27" s="33" customFormat="1" ht="13.5" customHeight="1" x14ac:dyDescent="0.15">
      <c r="A31" s="210"/>
      <c r="B31" s="28"/>
      <c r="C31" s="28"/>
      <c r="D31" s="28"/>
      <c r="E31" s="28"/>
      <c r="F31" s="28"/>
      <c r="G31" s="28"/>
      <c r="H31" s="28"/>
      <c r="I31" s="28"/>
      <c r="J31" s="28"/>
      <c r="K31" s="28"/>
      <c r="L31" s="28"/>
      <c r="M31" s="28"/>
      <c r="N31" s="28"/>
      <c r="O31" s="28"/>
      <c r="P31" s="28"/>
      <c r="Q31" s="28"/>
      <c r="R31" s="28"/>
      <c r="S31" s="28"/>
      <c r="T31" s="28"/>
      <c r="U31" s="28"/>
      <c r="V31" s="28"/>
      <c r="W31" s="28"/>
      <c r="X31" s="28"/>
      <c r="Y31" s="28" t="s">
        <v>249</v>
      </c>
      <c r="Z31" s="99">
        <f>フロー図数値!B31</f>
        <v>0.55577134972041731</v>
      </c>
      <c r="AA31" s="100">
        <f>フロー図数値!C31</f>
        <v>0.55577134972041731</v>
      </c>
    </row>
    <row r="32" spans="1:27" ht="13.5" customHeight="1" x14ac:dyDescent="0.15">
      <c r="A32" s="210"/>
      <c r="Y32" s="28" t="s">
        <v>250</v>
      </c>
      <c r="Z32" s="64">
        <f>フロー図数値!B32</f>
        <v>0</v>
      </c>
      <c r="AA32" s="65">
        <f>フロー図数値!C32</f>
        <v>0</v>
      </c>
    </row>
    <row r="33" spans="1:27" ht="13.5" customHeight="1" x14ac:dyDescent="0.15">
      <c r="A33" s="210"/>
      <c r="B33" s="74"/>
      <c r="C33" s="44"/>
      <c r="D33" s="101" t="s">
        <v>251</v>
      </c>
      <c r="E33" s="44"/>
      <c r="F33" s="44"/>
      <c r="G33" s="44"/>
      <c r="H33" s="44"/>
      <c r="I33" s="102"/>
      <c r="M33" s="103"/>
      <c r="N33" s="101" t="s">
        <v>252</v>
      </c>
      <c r="O33" s="44"/>
      <c r="P33" s="44"/>
      <c r="Q33" s="102"/>
      <c r="Y33" s="28" t="s">
        <v>253</v>
      </c>
      <c r="Z33" s="64">
        <f>フロー図数値!B33</f>
        <v>0</v>
      </c>
      <c r="AA33" s="65">
        <f>フロー図数値!C33</f>
        <v>0</v>
      </c>
    </row>
    <row r="34" spans="1:27" ht="13.5" customHeight="1" x14ac:dyDescent="0.15">
      <c r="A34" s="210"/>
      <c r="B34" s="78"/>
      <c r="C34" s="73"/>
      <c r="D34" s="73"/>
      <c r="E34" s="73"/>
      <c r="F34" s="104">
        <f>Z32</f>
        <v>0</v>
      </c>
      <c r="G34" s="105" t="s">
        <v>220</v>
      </c>
      <c r="H34" s="105"/>
      <c r="I34" s="84"/>
      <c r="M34" s="78"/>
      <c r="N34" s="73"/>
      <c r="O34" s="214">
        <f>Z31</f>
        <v>0.55577134972041731</v>
      </c>
      <c r="P34" s="215"/>
      <c r="Q34" s="84"/>
      <c r="Y34" s="28" t="s">
        <v>254</v>
      </c>
      <c r="Z34" s="64">
        <f>フロー図数値!B34</f>
        <v>0</v>
      </c>
      <c r="AA34" s="65">
        <f>フロー図数値!C34</f>
        <v>0</v>
      </c>
    </row>
    <row r="35" spans="1:27" ht="13.5" customHeight="1" x14ac:dyDescent="0.15">
      <c r="A35" s="210"/>
      <c r="F35" s="93"/>
      <c r="H35" s="31"/>
      <c r="R35" s="72"/>
      <c r="S35" s="31"/>
      <c r="Y35" s="28" t="s">
        <v>255</v>
      </c>
      <c r="Z35" s="64">
        <f>フロー図数値!B35</f>
        <v>0</v>
      </c>
      <c r="AA35" s="65">
        <f>フロー図数値!C35</f>
        <v>0</v>
      </c>
    </row>
    <row r="36" spans="1:27" ht="13.5" customHeight="1" x14ac:dyDescent="0.15">
      <c r="A36" s="210"/>
      <c r="F36" s="28" t="s">
        <v>256</v>
      </c>
    </row>
    <row r="37" spans="1:27" ht="13.5" customHeight="1" x14ac:dyDescent="0.15">
      <c r="A37" s="210"/>
    </row>
    <row r="38" spans="1:27" ht="13.5" customHeight="1" x14ac:dyDescent="0.15">
      <c r="A38" s="210"/>
      <c r="B38" s="57"/>
      <c r="C38" s="61" t="s">
        <v>257</v>
      </c>
      <c r="D38" s="58"/>
      <c r="E38" s="58"/>
      <c r="F38" s="69">
        <f>Z33</f>
        <v>0</v>
      </c>
      <c r="G38" s="59" t="s">
        <v>220</v>
      </c>
      <c r="H38" s="58"/>
      <c r="I38" s="62"/>
    </row>
    <row r="39" spans="1:27" ht="13.5" customHeight="1" x14ac:dyDescent="0.15">
      <c r="A39" s="210"/>
      <c r="C39" s="31"/>
      <c r="E39" s="86"/>
      <c r="F39" s="34"/>
    </row>
    <row r="40" spans="1:27" ht="13.5" customHeight="1" x14ac:dyDescent="0.15">
      <c r="A40" s="210"/>
      <c r="F40" s="28" t="s">
        <v>229</v>
      </c>
    </row>
    <row r="41" spans="1:27" ht="13.5" customHeight="1" x14ac:dyDescent="0.15">
      <c r="A41" s="210"/>
    </row>
    <row r="42" spans="1:27" ht="13.5" customHeight="1" x14ac:dyDescent="0.15">
      <c r="A42" s="210"/>
      <c r="B42" s="74"/>
      <c r="C42" s="95" t="s">
        <v>232</v>
      </c>
      <c r="D42" s="58"/>
      <c r="E42" s="58"/>
      <c r="F42" s="58"/>
      <c r="G42" s="60">
        <f>Z35</f>
        <v>0</v>
      </c>
      <c r="H42" s="77" t="s">
        <v>220</v>
      </c>
    </row>
    <row r="43" spans="1:27" ht="13.5" customHeight="1" x14ac:dyDescent="0.15">
      <c r="A43" s="210"/>
      <c r="B43" s="106" t="s">
        <v>245</v>
      </c>
      <c r="C43" s="73"/>
      <c r="D43" s="73"/>
      <c r="E43" s="73"/>
      <c r="F43" s="104">
        <f>Z34</f>
        <v>0</v>
      </c>
      <c r="G43" s="83" t="s">
        <v>220</v>
      </c>
      <c r="H43" s="84"/>
    </row>
    <row r="44" spans="1:27" ht="13.5" customHeight="1" x14ac:dyDescent="0.15"/>
    <row r="45" spans="1:27" ht="13.5" customHeight="1" x14ac:dyDescent="0.15"/>
    <row r="46" spans="1:27" ht="13.5" customHeight="1" x14ac:dyDescent="0.15"/>
    <row r="47" spans="1:27" ht="13.5" customHeight="1" x14ac:dyDescent="0.15">
      <c r="B47" s="28" t="s">
        <v>258</v>
      </c>
      <c r="J47" s="107">
        <f>Z47</f>
        <v>0</v>
      </c>
      <c r="K47" s="28" t="s">
        <v>259</v>
      </c>
      <c r="Y47" s="108" t="s">
        <v>258</v>
      </c>
      <c r="Z47" s="107">
        <f>Z7+Z17+Z33</f>
        <v>0</v>
      </c>
    </row>
    <row r="48" spans="1:27" ht="13.5" customHeight="1" x14ac:dyDescent="0.15">
      <c r="B48" s="28" t="s">
        <v>260</v>
      </c>
      <c r="J48" s="109" t="e">
        <f>Z48</f>
        <v>#DIV/0!</v>
      </c>
      <c r="K48" s="28" t="s">
        <v>261</v>
      </c>
      <c r="Z48" s="110" t="e">
        <f>Z47/Z3</f>
        <v>#DIV/0!</v>
      </c>
      <c r="AA48" s="110"/>
    </row>
    <row r="49" spans="1:1" ht="13.5" customHeight="1" x14ac:dyDescent="0.15"/>
    <row r="50" spans="1:1" ht="13.5" customHeight="1" x14ac:dyDescent="0.15">
      <c r="A50" s="28" t="s">
        <v>262</v>
      </c>
    </row>
    <row r="51" spans="1:1" ht="13.5" customHeight="1" x14ac:dyDescent="0.15"/>
    <row r="52" spans="1:1" ht="13.5" customHeight="1" x14ac:dyDescent="0.15"/>
    <row r="53" spans="1:1" ht="13.5" customHeight="1" x14ac:dyDescent="0.15"/>
    <row r="54" spans="1:1" ht="13.5" customHeight="1" x14ac:dyDescent="0.15"/>
    <row r="55" spans="1:1" ht="13.5" customHeight="1" x14ac:dyDescent="0.15"/>
    <row r="56" spans="1:1" ht="13.5" customHeight="1" x14ac:dyDescent="0.15"/>
    <row r="57" spans="1:1" ht="13.5" customHeight="1" x14ac:dyDescent="0.15"/>
    <row r="58" spans="1:1" ht="13.5" customHeight="1" x14ac:dyDescent="0.15"/>
    <row r="59" spans="1:1" ht="13.5" customHeight="1" x14ac:dyDescent="0.15"/>
    <row r="60" spans="1:1" ht="13.5" customHeight="1" x14ac:dyDescent="0.15"/>
    <row r="61" spans="1:1" ht="13.5" customHeight="1" x14ac:dyDescent="0.15"/>
    <row r="62" spans="1:1" ht="13.5" customHeight="1" x14ac:dyDescent="0.15"/>
    <row r="63" spans="1:1" ht="13.5" customHeight="1" x14ac:dyDescent="0.15"/>
  </sheetData>
  <mergeCells count="6">
    <mergeCell ref="A7:A12"/>
    <mergeCell ref="U7:W7"/>
    <mergeCell ref="A16:A25"/>
    <mergeCell ref="K16:L16"/>
    <mergeCell ref="A29:A43"/>
    <mergeCell ref="O34:P34"/>
  </mergeCells>
  <phoneticPr fontId="3"/>
  <hyperlinks>
    <hyperlink ref="O1:R1" location="シート④!A1" display="計算シートに戻る" xr:uid="{00000000-0004-0000-0300-000000000000}"/>
  </hyperlinks>
  <printOptions horizontalCentered="1"/>
  <pageMargins left="0.70866141732283472" right="0.56000000000000005" top="0.74803149606299213" bottom="0.74803149606299213" header="0.31496062992125984" footer="0.31496062992125984"/>
  <pageSetup paperSize="9" scale="87"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A59"/>
  <sheetViews>
    <sheetView zoomScale="90" zoomScaleNormal="90" workbookViewId="0">
      <pane xSplit="1" ySplit="3" topLeftCell="B25" activePane="bottomRight" state="frozen"/>
      <selection pane="topRight" sqref="A1:J1"/>
      <selection pane="bottomLeft" sqref="A1:J1"/>
      <selection pane="bottomRight" activeCell="AU3" sqref="AU3"/>
    </sheetView>
  </sheetViews>
  <sheetFormatPr defaultRowHeight="13.2" x14ac:dyDescent="0.2"/>
  <cols>
    <col min="1" max="1" width="19" customWidth="1"/>
    <col min="2" max="39" width="9.88671875" customWidth="1"/>
    <col min="40" max="49" width="9.88671875" style="17" customWidth="1"/>
    <col min="50" max="50" width="9.33203125" style="17" customWidth="1"/>
    <col min="51" max="51" width="11.33203125" style="17" customWidth="1"/>
    <col min="52" max="53" width="10.6640625" style="17" customWidth="1"/>
  </cols>
  <sheetData>
    <row r="1" spans="1:53" x14ac:dyDescent="0.2">
      <c r="A1" t="s">
        <v>263</v>
      </c>
      <c r="BA1" s="149" t="s">
        <v>264</v>
      </c>
    </row>
    <row r="3" spans="1:53" x14ac:dyDescent="0.2">
      <c r="A3" t="s">
        <v>82</v>
      </c>
      <c r="B3" t="s">
        <v>265</v>
      </c>
      <c r="C3" t="s">
        <v>266</v>
      </c>
      <c r="D3" t="s">
        <v>267</v>
      </c>
      <c r="E3" t="s">
        <v>268</v>
      </c>
      <c r="F3" t="s">
        <v>269</v>
      </c>
      <c r="G3" t="s">
        <v>270</v>
      </c>
      <c r="H3" t="s">
        <v>271</v>
      </c>
      <c r="I3" t="s">
        <v>272</v>
      </c>
      <c r="J3" t="s">
        <v>273</v>
      </c>
      <c r="K3" t="s">
        <v>274</v>
      </c>
      <c r="L3" t="s">
        <v>275</v>
      </c>
      <c r="M3" t="s">
        <v>276</v>
      </c>
      <c r="N3" t="s">
        <v>277</v>
      </c>
      <c r="O3" t="s">
        <v>278</v>
      </c>
      <c r="P3" t="s">
        <v>279</v>
      </c>
      <c r="Q3" t="s">
        <v>280</v>
      </c>
      <c r="R3" t="s">
        <v>281</v>
      </c>
      <c r="S3" t="s">
        <v>282</v>
      </c>
      <c r="T3" t="s">
        <v>283</v>
      </c>
      <c r="U3" t="s">
        <v>284</v>
      </c>
      <c r="V3" t="s">
        <v>285</v>
      </c>
      <c r="W3" t="s">
        <v>286</v>
      </c>
      <c r="X3" t="s">
        <v>287</v>
      </c>
      <c r="Y3" t="s">
        <v>288</v>
      </c>
      <c r="Z3" t="s">
        <v>289</v>
      </c>
      <c r="AA3" t="s">
        <v>290</v>
      </c>
      <c r="AB3" t="s">
        <v>291</v>
      </c>
      <c r="AC3" t="s">
        <v>292</v>
      </c>
      <c r="AD3" t="s">
        <v>293</v>
      </c>
      <c r="AE3" t="s">
        <v>294</v>
      </c>
      <c r="AF3" t="s">
        <v>295</v>
      </c>
      <c r="AG3" t="s">
        <v>296</v>
      </c>
      <c r="AH3" t="s">
        <v>297</v>
      </c>
      <c r="AI3" t="s">
        <v>298</v>
      </c>
      <c r="AJ3" t="s">
        <v>299</v>
      </c>
      <c r="AK3" t="s">
        <v>300</v>
      </c>
      <c r="AL3" t="s">
        <v>301</v>
      </c>
      <c r="AM3" t="s">
        <v>302</v>
      </c>
      <c r="AN3" s="17" t="s">
        <v>303</v>
      </c>
      <c r="AO3" s="17" t="s">
        <v>304</v>
      </c>
      <c r="AP3" s="17" t="s">
        <v>305</v>
      </c>
      <c r="AQ3" s="17" t="s">
        <v>306</v>
      </c>
      <c r="AR3" s="17" t="s">
        <v>307</v>
      </c>
      <c r="AS3" s="17" t="s">
        <v>308</v>
      </c>
      <c r="AT3" s="17" t="s">
        <v>309</v>
      </c>
      <c r="AU3" s="17" t="s">
        <v>310</v>
      </c>
      <c r="AV3" s="17" t="s">
        <v>311</v>
      </c>
      <c r="AW3" s="17" t="s">
        <v>312</v>
      </c>
      <c r="AX3" s="17" t="s">
        <v>313</v>
      </c>
      <c r="AY3" s="17" t="s">
        <v>314</v>
      </c>
      <c r="AZ3" s="17" t="s">
        <v>315</v>
      </c>
      <c r="BA3" s="17" t="s">
        <v>316</v>
      </c>
    </row>
    <row r="4" spans="1:53" x14ac:dyDescent="0.2">
      <c r="A4" t="s">
        <v>265</v>
      </c>
      <c r="B4" s="2">
        <v>743809</v>
      </c>
      <c r="C4" s="2">
        <v>12</v>
      </c>
      <c r="D4" s="2">
        <v>1747496</v>
      </c>
      <c r="E4" s="2">
        <v>144911</v>
      </c>
      <c r="F4" s="2">
        <v>381566</v>
      </c>
      <c r="G4" s="2">
        <v>35018</v>
      </c>
      <c r="H4" s="2">
        <v>0</v>
      </c>
      <c r="I4" s="2">
        <v>12261</v>
      </c>
      <c r="J4" s="2">
        <v>12</v>
      </c>
      <c r="K4" s="2">
        <v>0</v>
      </c>
      <c r="L4" s="2">
        <v>112</v>
      </c>
      <c r="M4" s="2">
        <v>0</v>
      </c>
      <c r="N4" s="2">
        <v>0</v>
      </c>
      <c r="O4" s="2">
        <v>0</v>
      </c>
      <c r="P4" s="2">
        <v>0</v>
      </c>
      <c r="Q4" s="2">
        <v>0</v>
      </c>
      <c r="R4" s="2">
        <v>0</v>
      </c>
      <c r="S4" s="2">
        <v>0</v>
      </c>
      <c r="T4" s="2">
        <v>4</v>
      </c>
      <c r="U4" s="2">
        <v>47691</v>
      </c>
      <c r="V4" s="2">
        <v>44278</v>
      </c>
      <c r="W4" s="2">
        <v>0</v>
      </c>
      <c r="X4" s="2">
        <v>0</v>
      </c>
      <c r="Y4" s="2">
        <v>0</v>
      </c>
      <c r="Z4" s="2">
        <v>7006</v>
      </c>
      <c r="AA4" s="2">
        <v>0</v>
      </c>
      <c r="AB4" s="2">
        <v>108</v>
      </c>
      <c r="AC4" s="2">
        <v>1</v>
      </c>
      <c r="AD4" s="2">
        <v>0</v>
      </c>
      <c r="AE4" s="2">
        <v>1045</v>
      </c>
      <c r="AF4" s="2">
        <v>58964</v>
      </c>
      <c r="AG4" s="2">
        <v>137523</v>
      </c>
      <c r="AH4" s="2">
        <v>9662</v>
      </c>
      <c r="AI4" s="2">
        <v>147</v>
      </c>
      <c r="AJ4" s="2">
        <v>820510</v>
      </c>
      <c r="AK4" s="2">
        <v>0</v>
      </c>
      <c r="AL4" s="2">
        <v>0</v>
      </c>
      <c r="AM4" s="2">
        <v>4192136</v>
      </c>
      <c r="AN4" s="17">
        <v>27711</v>
      </c>
      <c r="AO4" s="17">
        <v>1817956</v>
      </c>
      <c r="AP4" s="17">
        <v>0</v>
      </c>
      <c r="AQ4" s="17">
        <v>0</v>
      </c>
      <c r="AR4" s="17">
        <v>107316</v>
      </c>
      <c r="AS4" s="17">
        <v>267144</v>
      </c>
      <c r="AT4" s="17">
        <v>2220127</v>
      </c>
      <c r="AU4" s="17">
        <v>6412263</v>
      </c>
      <c r="AV4" s="17">
        <v>3786900</v>
      </c>
      <c r="AW4" s="17">
        <v>6007027</v>
      </c>
      <c r="AX4" s="17">
        <v>10199163</v>
      </c>
      <c r="AY4" s="17">
        <v>-2889334</v>
      </c>
      <c r="AZ4" s="17">
        <v>3117693</v>
      </c>
      <c r="BA4" s="17">
        <v>7309829</v>
      </c>
    </row>
    <row r="5" spans="1:53" x14ac:dyDescent="0.2">
      <c r="A5" t="s">
        <v>266</v>
      </c>
      <c r="B5" s="2">
        <v>318</v>
      </c>
      <c r="C5" s="2">
        <v>534</v>
      </c>
      <c r="D5" s="2">
        <v>1692</v>
      </c>
      <c r="E5" s="2">
        <v>16195</v>
      </c>
      <c r="F5" s="2">
        <v>15147</v>
      </c>
      <c r="G5" s="2">
        <v>175413</v>
      </c>
      <c r="H5" s="2">
        <v>57648</v>
      </c>
      <c r="I5" s="2">
        <v>738</v>
      </c>
      <c r="J5" s="2">
        <v>403143</v>
      </c>
      <c r="K5" s="2">
        <v>67770</v>
      </c>
      <c r="L5" s="2">
        <v>887626</v>
      </c>
      <c r="M5" s="2">
        <v>2175</v>
      </c>
      <c r="N5" s="2">
        <v>216</v>
      </c>
      <c r="O5" s="2">
        <v>153</v>
      </c>
      <c r="P5" s="2">
        <v>46</v>
      </c>
      <c r="Q5" s="2">
        <v>8132</v>
      </c>
      <c r="R5" s="2">
        <v>1182</v>
      </c>
      <c r="S5" s="2">
        <v>0</v>
      </c>
      <c r="T5" s="2">
        <v>2156</v>
      </c>
      <c r="U5" s="2">
        <v>8672</v>
      </c>
      <c r="V5" s="2">
        <v>298608</v>
      </c>
      <c r="W5" s="2">
        <v>3332368</v>
      </c>
      <c r="X5" s="2">
        <v>0</v>
      </c>
      <c r="Y5" s="2">
        <v>6</v>
      </c>
      <c r="Z5" s="2">
        <v>143</v>
      </c>
      <c r="AA5" s="2">
        <v>20</v>
      </c>
      <c r="AB5" s="2">
        <v>25</v>
      </c>
      <c r="AC5" s="2">
        <v>103</v>
      </c>
      <c r="AD5" s="2">
        <v>4</v>
      </c>
      <c r="AE5" s="2">
        <v>268</v>
      </c>
      <c r="AF5" s="2">
        <v>575</v>
      </c>
      <c r="AG5" s="2">
        <v>420</v>
      </c>
      <c r="AH5" s="2">
        <v>326</v>
      </c>
      <c r="AI5" s="2">
        <v>112</v>
      </c>
      <c r="AJ5" s="2">
        <v>568</v>
      </c>
      <c r="AK5" s="2">
        <v>0</v>
      </c>
      <c r="AL5" s="2">
        <v>747</v>
      </c>
      <c r="AM5" s="2">
        <v>5283249</v>
      </c>
      <c r="AN5" s="17">
        <v>-2175</v>
      </c>
      <c r="AO5" s="17">
        <v>-2436</v>
      </c>
      <c r="AP5" s="17">
        <v>0</v>
      </c>
      <c r="AQ5" s="17">
        <v>0</v>
      </c>
      <c r="AR5" s="17">
        <v>0</v>
      </c>
      <c r="AS5" s="17">
        <v>91946</v>
      </c>
      <c r="AT5" s="17">
        <v>87335</v>
      </c>
      <c r="AU5" s="17">
        <v>5370584</v>
      </c>
      <c r="AV5" s="17">
        <v>47615</v>
      </c>
      <c r="AW5" s="17">
        <v>134950</v>
      </c>
      <c r="AX5" s="17">
        <v>5418199</v>
      </c>
      <c r="AY5" s="17">
        <v>-4872186</v>
      </c>
      <c r="AZ5" s="17">
        <v>-4737236</v>
      </c>
      <c r="BA5" s="17">
        <v>546013</v>
      </c>
    </row>
    <row r="6" spans="1:53" x14ac:dyDescent="0.2">
      <c r="A6" t="s">
        <v>267</v>
      </c>
      <c r="B6" s="2">
        <v>290056</v>
      </c>
      <c r="C6" s="2">
        <v>0</v>
      </c>
      <c r="D6" s="2">
        <v>1382017</v>
      </c>
      <c r="E6" s="2">
        <v>10758</v>
      </c>
      <c r="F6" s="2">
        <v>15614</v>
      </c>
      <c r="G6" s="2">
        <v>150400</v>
      </c>
      <c r="H6" s="2">
        <v>0</v>
      </c>
      <c r="I6" s="2">
        <v>394</v>
      </c>
      <c r="J6" s="2">
        <v>881</v>
      </c>
      <c r="K6" s="2">
        <v>1</v>
      </c>
      <c r="L6" s="2">
        <v>0</v>
      </c>
      <c r="M6" s="2">
        <v>0</v>
      </c>
      <c r="N6" s="2">
        <v>0</v>
      </c>
      <c r="O6" s="2">
        <v>0</v>
      </c>
      <c r="P6" s="2">
        <v>0</v>
      </c>
      <c r="Q6" s="2">
        <v>0</v>
      </c>
      <c r="R6" s="2">
        <v>0</v>
      </c>
      <c r="S6" s="2">
        <v>0</v>
      </c>
      <c r="T6" s="2">
        <v>0</v>
      </c>
      <c r="U6" s="2">
        <v>27203</v>
      </c>
      <c r="V6" s="2">
        <v>2168</v>
      </c>
      <c r="W6" s="2">
        <v>0</v>
      </c>
      <c r="X6" s="2">
        <v>0</v>
      </c>
      <c r="Y6" s="2">
        <v>0</v>
      </c>
      <c r="Z6" s="2">
        <v>6598</v>
      </c>
      <c r="AA6" s="2">
        <v>0</v>
      </c>
      <c r="AB6" s="2">
        <v>0</v>
      </c>
      <c r="AC6" s="2">
        <v>3</v>
      </c>
      <c r="AD6" s="2">
        <v>3</v>
      </c>
      <c r="AE6" s="2">
        <v>8508</v>
      </c>
      <c r="AF6" s="2">
        <v>144653</v>
      </c>
      <c r="AG6" s="2">
        <v>407961</v>
      </c>
      <c r="AH6" s="2">
        <v>6543</v>
      </c>
      <c r="AI6" s="2">
        <v>187</v>
      </c>
      <c r="AJ6" s="2">
        <v>4729842</v>
      </c>
      <c r="AK6" s="2">
        <v>0</v>
      </c>
      <c r="AL6" s="2">
        <v>10342</v>
      </c>
      <c r="AM6" s="2">
        <v>7194132</v>
      </c>
      <c r="AN6" s="17">
        <v>369650</v>
      </c>
      <c r="AO6" s="17">
        <v>13170524</v>
      </c>
      <c r="AP6" s="17">
        <v>0</v>
      </c>
      <c r="AQ6" s="17">
        <v>0</v>
      </c>
      <c r="AR6" s="17">
        <v>0</v>
      </c>
      <c r="AS6" s="17">
        <v>311527</v>
      </c>
      <c r="AT6" s="17">
        <v>13851701</v>
      </c>
      <c r="AU6" s="17">
        <v>21045833</v>
      </c>
      <c r="AV6" s="17">
        <v>4581009</v>
      </c>
      <c r="AW6" s="17">
        <v>18432710</v>
      </c>
      <c r="AX6" s="17">
        <v>25626842</v>
      </c>
      <c r="AY6" s="17">
        <v>-17803574</v>
      </c>
      <c r="AZ6" s="17">
        <v>629136</v>
      </c>
      <c r="BA6" s="17">
        <v>7823268</v>
      </c>
    </row>
    <row r="7" spans="1:53" x14ac:dyDescent="0.2">
      <c r="A7" t="s">
        <v>268</v>
      </c>
      <c r="B7" s="2">
        <v>58144</v>
      </c>
      <c r="C7" s="2">
        <v>2352</v>
      </c>
      <c r="D7" s="2">
        <v>7741</v>
      </c>
      <c r="E7" s="2">
        <v>5373021</v>
      </c>
      <c r="F7" s="2">
        <v>80989</v>
      </c>
      <c r="G7" s="2">
        <v>48540</v>
      </c>
      <c r="H7" s="2">
        <v>197</v>
      </c>
      <c r="I7" s="2">
        <v>29126</v>
      </c>
      <c r="J7" s="2">
        <v>7846</v>
      </c>
      <c r="K7" s="2">
        <v>648</v>
      </c>
      <c r="L7" s="2">
        <v>8267</v>
      </c>
      <c r="M7" s="2">
        <v>11314</v>
      </c>
      <c r="N7" s="2">
        <v>2955</v>
      </c>
      <c r="O7" s="2">
        <v>6991</v>
      </c>
      <c r="P7" s="2">
        <v>1059</v>
      </c>
      <c r="Q7" s="2">
        <v>133397</v>
      </c>
      <c r="R7" s="2">
        <v>19851</v>
      </c>
      <c r="S7" s="2">
        <v>1960</v>
      </c>
      <c r="T7" s="2">
        <v>18714</v>
      </c>
      <c r="U7" s="2">
        <v>44440</v>
      </c>
      <c r="V7" s="2">
        <v>126035</v>
      </c>
      <c r="W7" s="2">
        <v>2920</v>
      </c>
      <c r="X7" s="2">
        <v>2824</v>
      </c>
      <c r="Y7" s="2">
        <v>5182</v>
      </c>
      <c r="Z7" s="2">
        <v>201607</v>
      </c>
      <c r="AA7" s="2">
        <v>29439</v>
      </c>
      <c r="AB7" s="2">
        <v>737</v>
      </c>
      <c r="AC7" s="2">
        <v>36367</v>
      </c>
      <c r="AD7" s="2">
        <v>12089</v>
      </c>
      <c r="AE7" s="2">
        <v>101024</v>
      </c>
      <c r="AF7" s="2">
        <v>8435</v>
      </c>
      <c r="AG7" s="2">
        <v>144347</v>
      </c>
      <c r="AH7" s="2">
        <v>126290</v>
      </c>
      <c r="AI7" s="2">
        <v>50422</v>
      </c>
      <c r="AJ7" s="2">
        <v>123278</v>
      </c>
      <c r="AK7" s="2">
        <v>19714</v>
      </c>
      <c r="AL7" s="2">
        <v>1756</v>
      </c>
      <c r="AM7" s="2">
        <v>6850018</v>
      </c>
      <c r="AN7" s="17">
        <v>59304</v>
      </c>
      <c r="AO7" s="17">
        <v>3636975</v>
      </c>
      <c r="AP7" s="17">
        <v>0</v>
      </c>
      <c r="AQ7" s="17">
        <v>99</v>
      </c>
      <c r="AR7" s="17">
        <v>94234</v>
      </c>
      <c r="AS7" s="17">
        <v>480947</v>
      </c>
      <c r="AT7" s="17">
        <v>4271559</v>
      </c>
      <c r="AU7" s="17">
        <v>11121577</v>
      </c>
      <c r="AV7" s="17">
        <v>18666109</v>
      </c>
      <c r="AW7" s="17">
        <v>22937668</v>
      </c>
      <c r="AX7" s="17">
        <v>29787686</v>
      </c>
      <c r="AY7" s="17">
        <v>-7358347</v>
      </c>
      <c r="AZ7" s="17">
        <v>15579321</v>
      </c>
      <c r="BA7" s="17">
        <v>22429339</v>
      </c>
    </row>
    <row r="8" spans="1:53" x14ac:dyDescent="0.2">
      <c r="A8" t="s">
        <v>269</v>
      </c>
      <c r="B8" s="2">
        <v>107266</v>
      </c>
      <c r="C8" s="2">
        <v>1354</v>
      </c>
      <c r="D8" s="2">
        <v>113903</v>
      </c>
      <c r="E8" s="2">
        <v>112071</v>
      </c>
      <c r="F8" s="2">
        <v>2578766</v>
      </c>
      <c r="G8" s="2">
        <v>286668</v>
      </c>
      <c r="H8" s="2">
        <v>117</v>
      </c>
      <c r="I8" s="2">
        <v>137123</v>
      </c>
      <c r="J8" s="2">
        <v>91579</v>
      </c>
      <c r="K8" s="2">
        <v>614</v>
      </c>
      <c r="L8" s="2">
        <v>34529</v>
      </c>
      <c r="M8" s="2">
        <v>26761</v>
      </c>
      <c r="N8" s="2">
        <v>2963</v>
      </c>
      <c r="O8" s="2">
        <v>9990</v>
      </c>
      <c r="P8" s="2">
        <v>5864</v>
      </c>
      <c r="Q8" s="2">
        <v>300194</v>
      </c>
      <c r="R8" s="2">
        <v>78641</v>
      </c>
      <c r="S8" s="2">
        <v>13116</v>
      </c>
      <c r="T8" s="2">
        <v>21068</v>
      </c>
      <c r="U8" s="2">
        <v>798877</v>
      </c>
      <c r="V8" s="2">
        <v>1834426</v>
      </c>
      <c r="W8" s="2">
        <v>18713</v>
      </c>
      <c r="X8" s="2">
        <v>9464</v>
      </c>
      <c r="Y8" s="2">
        <v>9192</v>
      </c>
      <c r="Z8" s="2">
        <v>365847</v>
      </c>
      <c r="AA8" s="2">
        <v>99906</v>
      </c>
      <c r="AB8" s="2">
        <v>13271</v>
      </c>
      <c r="AC8" s="2">
        <v>93632</v>
      </c>
      <c r="AD8" s="2">
        <v>245579</v>
      </c>
      <c r="AE8" s="2">
        <v>37067</v>
      </c>
      <c r="AF8" s="2">
        <v>122162</v>
      </c>
      <c r="AG8" s="2">
        <v>279748</v>
      </c>
      <c r="AH8" s="2">
        <v>87292</v>
      </c>
      <c r="AI8" s="2">
        <v>103294</v>
      </c>
      <c r="AJ8" s="2">
        <v>197739</v>
      </c>
      <c r="AK8" s="2">
        <v>436608</v>
      </c>
      <c r="AL8" s="2">
        <v>4107</v>
      </c>
      <c r="AM8" s="2">
        <v>8679511</v>
      </c>
      <c r="AN8" s="17">
        <v>173910</v>
      </c>
      <c r="AO8" s="17">
        <v>625640</v>
      </c>
      <c r="AP8" s="17">
        <v>-49</v>
      </c>
      <c r="AQ8" s="17">
        <v>2553</v>
      </c>
      <c r="AR8" s="17">
        <v>232015</v>
      </c>
      <c r="AS8" s="17">
        <v>-93270</v>
      </c>
      <c r="AT8" s="17">
        <v>940799</v>
      </c>
      <c r="AU8" s="17">
        <v>9620310</v>
      </c>
      <c r="AV8" s="17">
        <v>9138224</v>
      </c>
      <c r="AW8" s="17">
        <v>10079023</v>
      </c>
      <c r="AX8" s="17">
        <v>18758534</v>
      </c>
      <c r="AY8" s="17">
        <v>-8131789</v>
      </c>
      <c r="AZ8" s="17">
        <v>1947234</v>
      </c>
      <c r="BA8" s="17">
        <v>10626745</v>
      </c>
    </row>
    <row r="9" spans="1:53" x14ac:dyDescent="0.2">
      <c r="A9" t="s">
        <v>270</v>
      </c>
      <c r="B9" s="2">
        <v>550892</v>
      </c>
      <c r="C9" s="2">
        <v>10962</v>
      </c>
      <c r="D9" s="2">
        <v>49953</v>
      </c>
      <c r="E9" s="2">
        <v>3380178</v>
      </c>
      <c r="F9" s="2">
        <v>481891</v>
      </c>
      <c r="G9" s="2">
        <v>7708477</v>
      </c>
      <c r="H9" s="2">
        <v>32278</v>
      </c>
      <c r="I9" s="2">
        <v>3951391</v>
      </c>
      <c r="J9" s="2">
        <v>123361</v>
      </c>
      <c r="K9" s="2">
        <v>4255</v>
      </c>
      <c r="L9" s="2">
        <v>53110</v>
      </c>
      <c r="M9" s="2">
        <v>99422</v>
      </c>
      <c r="N9" s="2">
        <v>9454</v>
      </c>
      <c r="O9" s="2">
        <v>33355</v>
      </c>
      <c r="P9" s="2">
        <v>14123</v>
      </c>
      <c r="Q9" s="2">
        <v>409229</v>
      </c>
      <c r="R9" s="2">
        <v>198358</v>
      </c>
      <c r="S9" s="2">
        <v>9878</v>
      </c>
      <c r="T9" s="2">
        <v>205681</v>
      </c>
      <c r="U9" s="2">
        <v>438364</v>
      </c>
      <c r="V9" s="2">
        <v>209080</v>
      </c>
      <c r="W9" s="2">
        <v>4213</v>
      </c>
      <c r="X9" s="2">
        <v>25308</v>
      </c>
      <c r="Y9" s="2">
        <v>38404</v>
      </c>
      <c r="Z9" s="2">
        <v>449</v>
      </c>
      <c r="AA9" s="2">
        <v>389</v>
      </c>
      <c r="AB9" s="2">
        <v>1529</v>
      </c>
      <c r="AC9" s="2">
        <v>11643</v>
      </c>
      <c r="AD9" s="2">
        <v>24907</v>
      </c>
      <c r="AE9" s="2">
        <v>25820</v>
      </c>
      <c r="AF9" s="2">
        <v>116212</v>
      </c>
      <c r="AG9" s="2">
        <v>4997930</v>
      </c>
      <c r="AH9" s="2">
        <v>11529</v>
      </c>
      <c r="AI9" s="2">
        <v>121223</v>
      </c>
      <c r="AJ9" s="2">
        <v>189939</v>
      </c>
      <c r="AK9" s="2">
        <v>9439</v>
      </c>
      <c r="AL9" s="2">
        <v>24752</v>
      </c>
      <c r="AM9" s="2">
        <v>23577378</v>
      </c>
      <c r="AN9" s="17">
        <v>70215</v>
      </c>
      <c r="AO9" s="17">
        <v>1225574</v>
      </c>
      <c r="AP9" s="17">
        <v>0</v>
      </c>
      <c r="AQ9" s="17">
        <v>0</v>
      </c>
      <c r="AR9" s="17">
        <v>0</v>
      </c>
      <c r="AS9" s="17">
        <v>469311</v>
      </c>
      <c r="AT9" s="17">
        <v>1765100</v>
      </c>
      <c r="AU9" s="17">
        <v>25342478</v>
      </c>
      <c r="AV9" s="17">
        <v>17841559</v>
      </c>
      <c r="AW9" s="17">
        <v>19606659</v>
      </c>
      <c r="AX9" s="17">
        <v>43184037</v>
      </c>
      <c r="AY9" s="17">
        <v>-20680179</v>
      </c>
      <c r="AZ9" s="17">
        <v>-1073520</v>
      </c>
      <c r="BA9" s="17">
        <v>22503858</v>
      </c>
    </row>
    <row r="10" spans="1:53" x14ac:dyDescent="0.2">
      <c r="A10" t="s">
        <v>271</v>
      </c>
      <c r="B10" s="2">
        <v>106383</v>
      </c>
      <c r="C10" s="2">
        <v>17070</v>
      </c>
      <c r="D10" s="2">
        <v>35774</v>
      </c>
      <c r="E10" s="2">
        <v>326121</v>
      </c>
      <c r="F10" s="2">
        <v>79107</v>
      </c>
      <c r="G10" s="2">
        <v>245919</v>
      </c>
      <c r="H10" s="2">
        <v>19643</v>
      </c>
      <c r="I10" s="2">
        <v>15695</v>
      </c>
      <c r="J10" s="2">
        <v>89076</v>
      </c>
      <c r="K10" s="2">
        <v>45148</v>
      </c>
      <c r="L10" s="2">
        <v>25262</v>
      </c>
      <c r="M10" s="2">
        <v>17309</v>
      </c>
      <c r="N10" s="2">
        <v>1459</v>
      </c>
      <c r="O10" s="2">
        <v>12361</v>
      </c>
      <c r="P10" s="2">
        <v>1081</v>
      </c>
      <c r="Q10" s="2">
        <v>43953</v>
      </c>
      <c r="R10" s="2">
        <v>39877</v>
      </c>
      <c r="S10" s="2">
        <v>94</v>
      </c>
      <c r="T10" s="2">
        <v>29778</v>
      </c>
      <c r="U10" s="2">
        <v>25302</v>
      </c>
      <c r="V10" s="2">
        <v>563313</v>
      </c>
      <c r="W10" s="2">
        <v>367961</v>
      </c>
      <c r="X10" s="2">
        <v>39209</v>
      </c>
      <c r="Y10" s="2">
        <v>31608</v>
      </c>
      <c r="Z10" s="2">
        <v>80179</v>
      </c>
      <c r="AA10" s="2">
        <v>10909</v>
      </c>
      <c r="AB10" s="2">
        <v>10776</v>
      </c>
      <c r="AC10" s="2">
        <v>4251308</v>
      </c>
      <c r="AD10" s="2">
        <v>13173</v>
      </c>
      <c r="AE10" s="2">
        <v>281793</v>
      </c>
      <c r="AF10" s="2">
        <v>57101</v>
      </c>
      <c r="AG10" s="2">
        <v>104118</v>
      </c>
      <c r="AH10" s="2">
        <v>16846</v>
      </c>
      <c r="AI10" s="2">
        <v>61302</v>
      </c>
      <c r="AJ10" s="2">
        <v>163330</v>
      </c>
      <c r="AK10" s="2">
        <v>0</v>
      </c>
      <c r="AL10" s="2">
        <v>65581</v>
      </c>
      <c r="AM10" s="2">
        <v>7294919</v>
      </c>
      <c r="AN10" s="17">
        <v>6442</v>
      </c>
      <c r="AO10" s="17">
        <v>2305446</v>
      </c>
      <c r="AP10" s="17">
        <v>0</v>
      </c>
      <c r="AQ10" s="17">
        <v>0</v>
      </c>
      <c r="AR10" s="17">
        <v>0</v>
      </c>
      <c r="AS10" s="17">
        <v>120344</v>
      </c>
      <c r="AT10" s="17">
        <v>2432232</v>
      </c>
      <c r="AU10" s="17">
        <v>9727151</v>
      </c>
      <c r="AV10" s="17">
        <v>37537</v>
      </c>
      <c r="AW10" s="17">
        <v>2469769</v>
      </c>
      <c r="AX10" s="17">
        <v>9764688</v>
      </c>
      <c r="AY10" s="17">
        <v>-9354628</v>
      </c>
      <c r="AZ10" s="17">
        <v>-6884859</v>
      </c>
      <c r="BA10" s="17">
        <v>410060</v>
      </c>
    </row>
    <row r="11" spans="1:53" x14ac:dyDescent="0.2">
      <c r="A11" t="s">
        <v>272</v>
      </c>
      <c r="B11" s="2">
        <v>47356</v>
      </c>
      <c r="C11" s="2">
        <v>2111</v>
      </c>
      <c r="D11" s="2">
        <v>117472</v>
      </c>
      <c r="E11" s="2">
        <v>152360</v>
      </c>
      <c r="F11" s="2">
        <v>256458</v>
      </c>
      <c r="G11" s="2">
        <v>346888</v>
      </c>
      <c r="H11" s="2">
        <v>656</v>
      </c>
      <c r="I11" s="2">
        <v>4882731</v>
      </c>
      <c r="J11" s="2">
        <v>32575</v>
      </c>
      <c r="K11" s="2">
        <v>1049</v>
      </c>
      <c r="L11" s="2">
        <v>58284</v>
      </c>
      <c r="M11" s="2">
        <v>36523</v>
      </c>
      <c r="N11" s="2">
        <v>33210</v>
      </c>
      <c r="O11" s="2">
        <v>89867</v>
      </c>
      <c r="P11" s="2">
        <v>48456</v>
      </c>
      <c r="Q11" s="2">
        <v>558361</v>
      </c>
      <c r="R11" s="2">
        <v>675394</v>
      </c>
      <c r="S11" s="2">
        <v>38729</v>
      </c>
      <c r="T11" s="2">
        <v>598923</v>
      </c>
      <c r="U11" s="2">
        <v>675461</v>
      </c>
      <c r="V11" s="2">
        <v>560012</v>
      </c>
      <c r="W11" s="2">
        <v>0</v>
      </c>
      <c r="X11" s="2">
        <v>111790</v>
      </c>
      <c r="Y11" s="2">
        <v>36371</v>
      </c>
      <c r="Z11" s="2">
        <v>283213</v>
      </c>
      <c r="AA11" s="2">
        <v>68183</v>
      </c>
      <c r="AB11" s="2">
        <v>20152</v>
      </c>
      <c r="AC11" s="2">
        <v>116239</v>
      </c>
      <c r="AD11" s="2">
        <v>34364</v>
      </c>
      <c r="AE11" s="2">
        <v>52836</v>
      </c>
      <c r="AF11" s="2">
        <v>54676</v>
      </c>
      <c r="AG11" s="2">
        <v>94567</v>
      </c>
      <c r="AH11" s="2">
        <v>38576</v>
      </c>
      <c r="AI11" s="2">
        <v>426546</v>
      </c>
      <c r="AJ11" s="2">
        <v>85134</v>
      </c>
      <c r="AK11" s="2">
        <v>47801</v>
      </c>
      <c r="AL11" s="2">
        <v>13307</v>
      </c>
      <c r="AM11" s="2">
        <v>10696631</v>
      </c>
      <c r="AN11" s="17">
        <v>10287</v>
      </c>
      <c r="AO11" s="17">
        <v>364748</v>
      </c>
      <c r="AP11" s="17">
        <v>-120</v>
      </c>
      <c r="AQ11" s="17">
        <v>0</v>
      </c>
      <c r="AR11" s="17">
        <v>0</v>
      </c>
      <c r="AS11" s="17">
        <v>-163926</v>
      </c>
      <c r="AT11" s="17">
        <v>210989</v>
      </c>
      <c r="AU11" s="17">
        <v>10907620</v>
      </c>
      <c r="AV11" s="17">
        <v>12450153</v>
      </c>
      <c r="AW11" s="17">
        <v>12661142</v>
      </c>
      <c r="AX11" s="17">
        <v>23357773</v>
      </c>
      <c r="AY11" s="17">
        <v>-10634355</v>
      </c>
      <c r="AZ11" s="17">
        <v>2026787</v>
      </c>
      <c r="BA11" s="17">
        <v>12723418</v>
      </c>
    </row>
    <row r="12" spans="1:53" x14ac:dyDescent="0.2">
      <c r="A12" t="s">
        <v>273</v>
      </c>
      <c r="B12" s="2">
        <v>14852</v>
      </c>
      <c r="C12" s="2">
        <v>27</v>
      </c>
      <c r="D12" s="2">
        <v>13729</v>
      </c>
      <c r="E12" s="2">
        <v>15012</v>
      </c>
      <c r="F12" s="2">
        <v>23380</v>
      </c>
      <c r="G12" s="2">
        <v>184914</v>
      </c>
      <c r="H12" s="2">
        <v>9013</v>
      </c>
      <c r="I12" s="2">
        <v>70725</v>
      </c>
      <c r="J12" s="2">
        <v>348081</v>
      </c>
      <c r="K12" s="2">
        <v>11453</v>
      </c>
      <c r="L12" s="2">
        <v>7914</v>
      </c>
      <c r="M12" s="2">
        <v>34059</v>
      </c>
      <c r="N12" s="2">
        <v>22824</v>
      </c>
      <c r="O12" s="2">
        <v>32249</v>
      </c>
      <c r="P12" s="2">
        <v>26527</v>
      </c>
      <c r="Q12" s="2">
        <v>1708795</v>
      </c>
      <c r="R12" s="2">
        <v>156279</v>
      </c>
      <c r="S12" s="2">
        <v>2798</v>
      </c>
      <c r="T12" s="2">
        <v>26745</v>
      </c>
      <c r="U12" s="2">
        <v>96329</v>
      </c>
      <c r="V12" s="2">
        <v>2219795</v>
      </c>
      <c r="W12" s="2">
        <v>549</v>
      </c>
      <c r="X12" s="2">
        <v>13734</v>
      </c>
      <c r="Y12" s="2">
        <v>1313</v>
      </c>
      <c r="Z12" s="2">
        <v>10269</v>
      </c>
      <c r="AA12" s="2">
        <v>167</v>
      </c>
      <c r="AB12" s="2">
        <v>3378</v>
      </c>
      <c r="AC12" s="2">
        <v>686</v>
      </c>
      <c r="AD12" s="2">
        <v>158</v>
      </c>
      <c r="AE12" s="2">
        <v>5466</v>
      </c>
      <c r="AF12" s="2">
        <v>41999</v>
      </c>
      <c r="AG12" s="2">
        <v>35989</v>
      </c>
      <c r="AH12" s="2">
        <v>2305</v>
      </c>
      <c r="AI12" s="2">
        <v>34184</v>
      </c>
      <c r="AJ12" s="2">
        <v>48113</v>
      </c>
      <c r="AK12" s="2">
        <v>5040</v>
      </c>
      <c r="AL12" s="2">
        <v>15928</v>
      </c>
      <c r="AM12" s="2">
        <v>5244778</v>
      </c>
      <c r="AN12" s="17">
        <v>4922</v>
      </c>
      <c r="AO12" s="17">
        <v>37128</v>
      </c>
      <c r="AP12" s="17">
        <v>0</v>
      </c>
      <c r="AQ12" s="17">
        <v>0</v>
      </c>
      <c r="AR12" s="17">
        <v>0</v>
      </c>
      <c r="AS12" s="17">
        <v>23897</v>
      </c>
      <c r="AT12" s="17">
        <v>65947</v>
      </c>
      <c r="AU12" s="17">
        <v>5310725</v>
      </c>
      <c r="AV12" s="17">
        <v>3494931</v>
      </c>
      <c r="AW12" s="17">
        <v>3560878</v>
      </c>
      <c r="AX12" s="17">
        <v>8805656</v>
      </c>
      <c r="AY12" s="17">
        <v>-3928389</v>
      </c>
      <c r="AZ12" s="17">
        <v>-367511</v>
      </c>
      <c r="BA12" s="17">
        <v>4877267</v>
      </c>
    </row>
    <row r="13" spans="1:53" x14ac:dyDescent="0.2">
      <c r="A13" t="s">
        <v>274</v>
      </c>
      <c r="B13" s="2">
        <v>191</v>
      </c>
      <c r="C13" s="2">
        <v>471</v>
      </c>
      <c r="D13" s="2">
        <v>0</v>
      </c>
      <c r="E13" s="2">
        <v>2488</v>
      </c>
      <c r="F13" s="2">
        <v>50230</v>
      </c>
      <c r="G13" s="2">
        <v>192</v>
      </c>
      <c r="H13" s="2">
        <v>0</v>
      </c>
      <c r="I13" s="2">
        <v>31168</v>
      </c>
      <c r="J13" s="2">
        <v>55878</v>
      </c>
      <c r="K13" s="2">
        <v>299273</v>
      </c>
      <c r="L13" s="2">
        <v>5480</v>
      </c>
      <c r="M13" s="2">
        <v>2305218</v>
      </c>
      <c r="N13" s="2">
        <v>251921</v>
      </c>
      <c r="O13" s="2">
        <v>773431</v>
      </c>
      <c r="P13" s="2">
        <v>23922</v>
      </c>
      <c r="Q13" s="2">
        <v>420321</v>
      </c>
      <c r="R13" s="2">
        <v>621542</v>
      </c>
      <c r="S13" s="2">
        <v>9472</v>
      </c>
      <c r="T13" s="2">
        <v>646894</v>
      </c>
      <c r="U13" s="2">
        <v>50170</v>
      </c>
      <c r="V13" s="2">
        <v>911135</v>
      </c>
      <c r="W13" s="2">
        <v>0</v>
      </c>
      <c r="X13" s="2">
        <v>85</v>
      </c>
      <c r="Y13" s="2">
        <v>0</v>
      </c>
      <c r="Z13" s="2">
        <v>0</v>
      </c>
      <c r="AA13" s="2">
        <v>0</v>
      </c>
      <c r="AB13" s="2">
        <v>0</v>
      </c>
      <c r="AC13" s="2">
        <v>4748</v>
      </c>
      <c r="AD13" s="2">
        <v>0</v>
      </c>
      <c r="AE13" s="2">
        <v>829</v>
      </c>
      <c r="AF13" s="2">
        <v>0</v>
      </c>
      <c r="AG13" s="2">
        <v>132</v>
      </c>
      <c r="AH13" s="2">
        <v>21</v>
      </c>
      <c r="AI13" s="2">
        <v>4481</v>
      </c>
      <c r="AJ13" s="2">
        <v>1029</v>
      </c>
      <c r="AK13" s="2">
        <v>23</v>
      </c>
      <c r="AL13" s="2">
        <v>16648</v>
      </c>
      <c r="AM13" s="2">
        <v>6487393</v>
      </c>
      <c r="AN13" s="17">
        <v>0</v>
      </c>
      <c r="AO13" s="17">
        <v>15</v>
      </c>
      <c r="AP13" s="17">
        <v>0</v>
      </c>
      <c r="AQ13" s="17">
        <v>0</v>
      </c>
      <c r="AR13" s="17">
        <v>34042</v>
      </c>
      <c r="AS13" s="17">
        <v>562097</v>
      </c>
      <c r="AT13" s="17">
        <v>596154</v>
      </c>
      <c r="AU13" s="17">
        <v>7083547</v>
      </c>
      <c r="AV13" s="17">
        <v>411417</v>
      </c>
      <c r="AW13" s="17">
        <v>1007571</v>
      </c>
      <c r="AX13" s="17">
        <v>7494964</v>
      </c>
      <c r="AY13" s="17">
        <v>-6148786</v>
      </c>
      <c r="AZ13" s="17">
        <v>-5141215</v>
      </c>
      <c r="BA13" s="17">
        <v>1346178</v>
      </c>
    </row>
    <row r="14" spans="1:53" x14ac:dyDescent="0.2">
      <c r="A14" t="s">
        <v>275</v>
      </c>
      <c r="B14" s="2">
        <v>0</v>
      </c>
      <c r="C14" s="2">
        <v>80</v>
      </c>
      <c r="D14" s="2">
        <v>13627</v>
      </c>
      <c r="E14" s="2">
        <v>244</v>
      </c>
      <c r="F14" s="2">
        <v>17614</v>
      </c>
      <c r="G14" s="2">
        <v>200579</v>
      </c>
      <c r="H14" s="2">
        <v>0</v>
      </c>
      <c r="I14" s="2">
        <v>48381</v>
      </c>
      <c r="J14" s="2">
        <v>19951</v>
      </c>
      <c r="K14" s="2">
        <v>19309</v>
      </c>
      <c r="L14" s="2">
        <v>6812383</v>
      </c>
      <c r="M14" s="2">
        <v>601544</v>
      </c>
      <c r="N14" s="2">
        <v>95329</v>
      </c>
      <c r="O14" s="2">
        <v>134206</v>
      </c>
      <c r="P14" s="2">
        <v>28372</v>
      </c>
      <c r="Q14" s="2">
        <v>2698203</v>
      </c>
      <c r="R14" s="2">
        <v>1243271</v>
      </c>
      <c r="S14" s="2">
        <v>36359</v>
      </c>
      <c r="T14" s="2">
        <v>390005</v>
      </c>
      <c r="U14" s="2">
        <v>226411</v>
      </c>
      <c r="V14" s="2">
        <v>595104</v>
      </c>
      <c r="W14" s="2">
        <v>10228</v>
      </c>
      <c r="X14" s="2">
        <v>577</v>
      </c>
      <c r="Y14" s="2">
        <v>8</v>
      </c>
      <c r="Z14" s="2">
        <v>581</v>
      </c>
      <c r="AA14" s="2">
        <v>0</v>
      </c>
      <c r="AB14" s="2">
        <v>0</v>
      </c>
      <c r="AC14" s="2">
        <v>187</v>
      </c>
      <c r="AD14" s="2">
        <v>1822</v>
      </c>
      <c r="AE14" s="2">
        <v>5017</v>
      </c>
      <c r="AF14" s="2">
        <v>1324</v>
      </c>
      <c r="AG14" s="2">
        <v>52641</v>
      </c>
      <c r="AH14" s="2">
        <v>1070</v>
      </c>
      <c r="AI14" s="2">
        <v>13385</v>
      </c>
      <c r="AJ14" s="2">
        <v>12074</v>
      </c>
      <c r="AK14" s="2">
        <v>953</v>
      </c>
      <c r="AL14" s="2">
        <v>12894</v>
      </c>
      <c r="AM14" s="2">
        <v>13293733</v>
      </c>
      <c r="AN14" s="17">
        <v>532</v>
      </c>
      <c r="AO14" s="17">
        <v>73813</v>
      </c>
      <c r="AP14" s="17">
        <v>0</v>
      </c>
      <c r="AQ14" s="17">
        <v>0</v>
      </c>
      <c r="AR14" s="17">
        <v>117</v>
      </c>
      <c r="AS14" s="17">
        <v>-3558</v>
      </c>
      <c r="AT14" s="17">
        <v>70904</v>
      </c>
      <c r="AU14" s="17">
        <v>13364637</v>
      </c>
      <c r="AV14" s="17">
        <v>12402012</v>
      </c>
      <c r="AW14" s="17">
        <v>12472916</v>
      </c>
      <c r="AX14" s="17">
        <v>25766649</v>
      </c>
      <c r="AY14" s="17">
        <v>-13039973</v>
      </c>
      <c r="AZ14" s="17">
        <v>-567057</v>
      </c>
      <c r="BA14" s="17">
        <v>12726676</v>
      </c>
    </row>
    <row r="15" spans="1:53" x14ac:dyDescent="0.2">
      <c r="A15" t="s">
        <v>276</v>
      </c>
      <c r="B15" s="2">
        <v>13955</v>
      </c>
      <c r="C15" s="2">
        <v>13003</v>
      </c>
      <c r="D15" s="2">
        <v>50572</v>
      </c>
      <c r="E15" s="2">
        <v>21787</v>
      </c>
      <c r="F15" s="2">
        <v>95463</v>
      </c>
      <c r="G15" s="2">
        <v>200235</v>
      </c>
      <c r="H15" s="2">
        <v>59</v>
      </c>
      <c r="I15" s="2">
        <v>48977</v>
      </c>
      <c r="J15" s="2">
        <v>42462</v>
      </c>
      <c r="K15" s="2">
        <v>2887</v>
      </c>
      <c r="L15" s="2">
        <v>9834</v>
      </c>
      <c r="M15" s="2">
        <v>565959</v>
      </c>
      <c r="N15" s="2">
        <v>78807</v>
      </c>
      <c r="O15" s="2">
        <v>230141</v>
      </c>
      <c r="P15" s="2">
        <v>50837</v>
      </c>
      <c r="Q15" s="2">
        <v>978746</v>
      </c>
      <c r="R15" s="2">
        <v>261673</v>
      </c>
      <c r="S15" s="2">
        <v>34250</v>
      </c>
      <c r="T15" s="2">
        <v>136358</v>
      </c>
      <c r="U15" s="2">
        <v>232055</v>
      </c>
      <c r="V15" s="2">
        <v>3966973</v>
      </c>
      <c r="W15" s="2">
        <v>7217</v>
      </c>
      <c r="X15" s="2">
        <v>2124</v>
      </c>
      <c r="Y15" s="2">
        <v>412</v>
      </c>
      <c r="Z15" s="2">
        <v>123114</v>
      </c>
      <c r="AA15" s="2">
        <v>2563</v>
      </c>
      <c r="AB15" s="2">
        <v>13662</v>
      </c>
      <c r="AC15" s="2">
        <v>31883</v>
      </c>
      <c r="AD15" s="2">
        <v>7298</v>
      </c>
      <c r="AE15" s="2">
        <v>113587</v>
      </c>
      <c r="AF15" s="2">
        <v>4052</v>
      </c>
      <c r="AG15" s="2">
        <v>16020</v>
      </c>
      <c r="AH15" s="2">
        <v>11928</v>
      </c>
      <c r="AI15" s="2">
        <v>33745</v>
      </c>
      <c r="AJ15" s="2">
        <v>81706</v>
      </c>
      <c r="AK15" s="2">
        <v>374</v>
      </c>
      <c r="AL15" s="2">
        <v>19702</v>
      </c>
      <c r="AM15" s="2">
        <v>7504420</v>
      </c>
      <c r="AN15" s="17">
        <v>12234</v>
      </c>
      <c r="AO15" s="17">
        <v>109932</v>
      </c>
      <c r="AP15" s="17">
        <v>-20</v>
      </c>
      <c r="AQ15" s="17">
        <v>81148</v>
      </c>
      <c r="AR15" s="17">
        <v>260074</v>
      </c>
      <c r="AS15" s="17">
        <v>-32598</v>
      </c>
      <c r="AT15" s="17">
        <v>430770</v>
      </c>
      <c r="AU15" s="17">
        <v>7935190</v>
      </c>
      <c r="AV15" s="17">
        <v>8547963</v>
      </c>
      <c r="AW15" s="17">
        <v>8978733</v>
      </c>
      <c r="AX15" s="17">
        <v>16483153</v>
      </c>
      <c r="AY15" s="17">
        <v>-6778306</v>
      </c>
      <c r="AZ15" s="17">
        <v>2200427</v>
      </c>
      <c r="BA15" s="17">
        <v>9704847</v>
      </c>
    </row>
    <row r="16" spans="1:53" x14ac:dyDescent="0.2">
      <c r="A16" t="s">
        <v>277</v>
      </c>
      <c r="B16" s="2">
        <v>14</v>
      </c>
      <c r="C16" s="2">
        <v>1233</v>
      </c>
      <c r="D16" s="2">
        <v>0</v>
      </c>
      <c r="E16" s="2">
        <v>0</v>
      </c>
      <c r="F16" s="2">
        <v>12527</v>
      </c>
      <c r="G16" s="2">
        <v>302</v>
      </c>
      <c r="H16" s="2">
        <v>0</v>
      </c>
      <c r="I16" s="2">
        <v>9473</v>
      </c>
      <c r="J16" s="2">
        <v>4736</v>
      </c>
      <c r="K16" s="2">
        <v>186</v>
      </c>
      <c r="L16" s="2">
        <v>1007</v>
      </c>
      <c r="M16" s="2">
        <v>9353</v>
      </c>
      <c r="N16" s="2">
        <v>381675</v>
      </c>
      <c r="O16" s="2">
        <v>259096</v>
      </c>
      <c r="P16" s="2">
        <v>21218</v>
      </c>
      <c r="Q16" s="2">
        <v>106336</v>
      </c>
      <c r="R16" s="2">
        <v>130939</v>
      </c>
      <c r="S16" s="2">
        <v>2509</v>
      </c>
      <c r="T16" s="2">
        <v>155039</v>
      </c>
      <c r="U16" s="2">
        <v>2526</v>
      </c>
      <c r="V16" s="2">
        <v>278550</v>
      </c>
      <c r="W16" s="2">
        <v>0</v>
      </c>
      <c r="X16" s="2">
        <v>34940</v>
      </c>
      <c r="Y16" s="2">
        <v>0</v>
      </c>
      <c r="Z16" s="2">
        <v>203</v>
      </c>
      <c r="AA16" s="2">
        <v>1</v>
      </c>
      <c r="AB16" s="2">
        <v>0</v>
      </c>
      <c r="AC16" s="2">
        <v>1563</v>
      </c>
      <c r="AD16" s="2">
        <v>81</v>
      </c>
      <c r="AE16" s="2">
        <v>8252</v>
      </c>
      <c r="AF16" s="2">
        <v>0</v>
      </c>
      <c r="AG16" s="2">
        <v>15</v>
      </c>
      <c r="AH16" s="2">
        <v>0</v>
      </c>
      <c r="AI16" s="2">
        <v>219728</v>
      </c>
      <c r="AJ16" s="2">
        <v>368</v>
      </c>
      <c r="AK16" s="2">
        <v>0</v>
      </c>
      <c r="AL16" s="2">
        <v>0</v>
      </c>
      <c r="AM16" s="2">
        <v>1641870</v>
      </c>
      <c r="AN16" s="17">
        <v>0</v>
      </c>
      <c r="AO16" s="17">
        <v>5608</v>
      </c>
      <c r="AP16" s="17">
        <v>0</v>
      </c>
      <c r="AQ16" s="17">
        <v>305187</v>
      </c>
      <c r="AR16" s="17">
        <v>1531399</v>
      </c>
      <c r="AS16" s="17">
        <v>-12826</v>
      </c>
      <c r="AT16" s="17">
        <v>1829368</v>
      </c>
      <c r="AU16" s="17">
        <v>3471238</v>
      </c>
      <c r="AV16" s="17">
        <v>1823031</v>
      </c>
      <c r="AW16" s="17">
        <v>3652399</v>
      </c>
      <c r="AX16" s="17">
        <v>5294269</v>
      </c>
      <c r="AY16" s="17">
        <v>-3107640</v>
      </c>
      <c r="AZ16" s="17">
        <v>544759</v>
      </c>
      <c r="BA16" s="17">
        <v>2186629</v>
      </c>
    </row>
    <row r="17" spans="1:53" x14ac:dyDescent="0.2">
      <c r="A17" t="s">
        <v>278</v>
      </c>
      <c r="B17" s="2">
        <v>81</v>
      </c>
      <c r="C17" s="2">
        <v>1470</v>
      </c>
      <c r="D17" s="2">
        <v>0</v>
      </c>
      <c r="E17" s="2">
        <v>0</v>
      </c>
      <c r="F17" s="2">
        <v>653</v>
      </c>
      <c r="G17" s="2">
        <v>0</v>
      </c>
      <c r="H17" s="2">
        <v>82</v>
      </c>
      <c r="I17" s="2">
        <v>63127</v>
      </c>
      <c r="J17" s="2">
        <v>4126</v>
      </c>
      <c r="K17" s="2">
        <v>215</v>
      </c>
      <c r="L17" s="2">
        <v>574</v>
      </c>
      <c r="M17" s="2">
        <v>3321</v>
      </c>
      <c r="N17" s="2">
        <v>15861</v>
      </c>
      <c r="O17" s="2">
        <v>1460618</v>
      </c>
      <c r="P17" s="2">
        <v>2103</v>
      </c>
      <c r="Q17" s="2">
        <v>97917</v>
      </c>
      <c r="R17" s="2">
        <v>20881</v>
      </c>
      <c r="S17" s="2">
        <v>358</v>
      </c>
      <c r="T17" s="2">
        <v>13508</v>
      </c>
      <c r="U17" s="2">
        <v>835</v>
      </c>
      <c r="V17" s="2">
        <v>2969</v>
      </c>
      <c r="W17" s="2">
        <v>14</v>
      </c>
      <c r="X17" s="2">
        <v>841</v>
      </c>
      <c r="Y17" s="2">
        <v>0</v>
      </c>
      <c r="Z17" s="2">
        <v>147</v>
      </c>
      <c r="AA17" s="2">
        <v>0</v>
      </c>
      <c r="AB17" s="2">
        <v>0</v>
      </c>
      <c r="AC17" s="2">
        <v>898</v>
      </c>
      <c r="AD17" s="2">
        <v>30</v>
      </c>
      <c r="AE17" s="2">
        <v>417</v>
      </c>
      <c r="AF17" s="2">
        <v>0</v>
      </c>
      <c r="AG17" s="2">
        <v>0</v>
      </c>
      <c r="AH17" s="2">
        <v>0</v>
      </c>
      <c r="AI17" s="2">
        <v>320620</v>
      </c>
      <c r="AJ17" s="2">
        <v>242</v>
      </c>
      <c r="AK17" s="2">
        <v>0</v>
      </c>
      <c r="AL17" s="2">
        <v>0</v>
      </c>
      <c r="AM17" s="2">
        <v>2011908</v>
      </c>
      <c r="AN17" s="17">
        <v>0</v>
      </c>
      <c r="AO17" s="17">
        <v>3262</v>
      </c>
      <c r="AP17" s="17">
        <v>0</v>
      </c>
      <c r="AQ17" s="17">
        <v>172824</v>
      </c>
      <c r="AR17" s="17">
        <v>5352842</v>
      </c>
      <c r="AS17" s="17">
        <v>-6020</v>
      </c>
      <c r="AT17" s="17">
        <v>5522908</v>
      </c>
      <c r="AU17" s="17">
        <v>7534816</v>
      </c>
      <c r="AV17" s="17">
        <v>7799135</v>
      </c>
      <c r="AW17" s="17">
        <v>13322043</v>
      </c>
      <c r="AX17" s="17">
        <v>15333951</v>
      </c>
      <c r="AY17" s="17">
        <v>-7163162</v>
      </c>
      <c r="AZ17" s="17">
        <v>6158881</v>
      </c>
      <c r="BA17" s="17">
        <v>8170789</v>
      </c>
    </row>
    <row r="18" spans="1:53" x14ac:dyDescent="0.2">
      <c r="A18" t="s">
        <v>279</v>
      </c>
      <c r="B18" s="2">
        <v>2183</v>
      </c>
      <c r="C18" s="2">
        <v>0</v>
      </c>
      <c r="D18" s="2">
        <v>0</v>
      </c>
      <c r="E18" s="2">
        <v>0</v>
      </c>
      <c r="F18" s="2">
        <v>0</v>
      </c>
      <c r="G18" s="2">
        <v>5</v>
      </c>
      <c r="H18" s="2">
        <v>0</v>
      </c>
      <c r="I18" s="2">
        <v>0</v>
      </c>
      <c r="J18" s="2">
        <v>0</v>
      </c>
      <c r="K18" s="2">
        <v>0</v>
      </c>
      <c r="L18" s="2">
        <v>0</v>
      </c>
      <c r="M18" s="2">
        <v>207</v>
      </c>
      <c r="N18" s="2">
        <v>6626</v>
      </c>
      <c r="O18" s="2">
        <v>41444</v>
      </c>
      <c r="P18" s="2">
        <v>147378</v>
      </c>
      <c r="Q18" s="2">
        <v>0</v>
      </c>
      <c r="R18" s="2">
        <v>3274</v>
      </c>
      <c r="S18" s="2">
        <v>2770</v>
      </c>
      <c r="T18" s="2">
        <v>6428</v>
      </c>
      <c r="U18" s="2">
        <v>4519</v>
      </c>
      <c r="V18" s="2">
        <v>8294</v>
      </c>
      <c r="W18" s="2">
        <v>0</v>
      </c>
      <c r="X18" s="2">
        <v>315</v>
      </c>
      <c r="Y18" s="2">
        <v>75</v>
      </c>
      <c r="Z18" s="2">
        <v>41871</v>
      </c>
      <c r="AA18" s="2">
        <v>199</v>
      </c>
      <c r="AB18" s="2">
        <v>0</v>
      </c>
      <c r="AC18" s="2">
        <v>239</v>
      </c>
      <c r="AD18" s="2">
        <v>2343</v>
      </c>
      <c r="AE18" s="2">
        <v>78594</v>
      </c>
      <c r="AF18" s="2">
        <v>0</v>
      </c>
      <c r="AG18" s="2">
        <v>442998</v>
      </c>
      <c r="AH18" s="2">
        <v>0</v>
      </c>
      <c r="AI18" s="2">
        <v>111285</v>
      </c>
      <c r="AJ18" s="2">
        <v>22945</v>
      </c>
      <c r="AK18" s="2">
        <v>24978</v>
      </c>
      <c r="AL18" s="2">
        <v>0</v>
      </c>
      <c r="AM18" s="2">
        <v>948970</v>
      </c>
      <c r="AN18" s="17">
        <v>1106</v>
      </c>
      <c r="AO18" s="17">
        <v>96738</v>
      </c>
      <c r="AP18" s="17">
        <v>-3</v>
      </c>
      <c r="AQ18" s="17">
        <v>163650</v>
      </c>
      <c r="AR18" s="17">
        <v>2121905</v>
      </c>
      <c r="AS18" s="17">
        <v>22369</v>
      </c>
      <c r="AT18" s="17">
        <v>2405765</v>
      </c>
      <c r="AU18" s="17">
        <v>3354735</v>
      </c>
      <c r="AV18" s="17">
        <v>1015609</v>
      </c>
      <c r="AW18" s="17">
        <v>3421374</v>
      </c>
      <c r="AX18" s="17">
        <v>4370344</v>
      </c>
      <c r="AY18" s="17">
        <v>-2253122</v>
      </c>
      <c r="AZ18" s="17">
        <v>1168252</v>
      </c>
      <c r="BA18" s="17">
        <v>2117222</v>
      </c>
    </row>
    <row r="19" spans="1:53" x14ac:dyDescent="0.2">
      <c r="A19" t="s">
        <v>280</v>
      </c>
      <c r="B19" s="2">
        <v>10</v>
      </c>
      <c r="C19" s="2">
        <v>10</v>
      </c>
      <c r="D19" s="2">
        <v>5</v>
      </c>
      <c r="E19" s="2">
        <v>25</v>
      </c>
      <c r="F19" s="2">
        <v>106</v>
      </c>
      <c r="G19" s="2">
        <v>131</v>
      </c>
      <c r="H19" s="2">
        <v>0</v>
      </c>
      <c r="I19" s="2">
        <v>5</v>
      </c>
      <c r="J19" s="2">
        <v>3</v>
      </c>
      <c r="K19" s="2">
        <v>0</v>
      </c>
      <c r="L19" s="2">
        <v>1168</v>
      </c>
      <c r="M19" s="2">
        <v>738</v>
      </c>
      <c r="N19" s="2">
        <v>21525</v>
      </c>
      <c r="O19" s="2">
        <v>62776</v>
      </c>
      <c r="P19" s="2">
        <v>163546</v>
      </c>
      <c r="Q19" s="2">
        <v>10549653</v>
      </c>
      <c r="R19" s="2">
        <v>2714647</v>
      </c>
      <c r="S19" s="2">
        <v>303559</v>
      </c>
      <c r="T19" s="2">
        <v>328110</v>
      </c>
      <c r="U19" s="2">
        <v>21301</v>
      </c>
      <c r="V19" s="2">
        <v>10291</v>
      </c>
      <c r="W19" s="2">
        <v>114</v>
      </c>
      <c r="X19" s="2">
        <v>68</v>
      </c>
      <c r="Y19" s="2">
        <v>0</v>
      </c>
      <c r="Z19" s="2">
        <v>1286</v>
      </c>
      <c r="AA19" s="2">
        <v>839</v>
      </c>
      <c r="AB19" s="2">
        <v>0</v>
      </c>
      <c r="AC19" s="2">
        <v>43</v>
      </c>
      <c r="AD19" s="2">
        <v>18220</v>
      </c>
      <c r="AE19" s="2">
        <v>54123</v>
      </c>
      <c r="AF19" s="2">
        <v>21733</v>
      </c>
      <c r="AG19" s="2">
        <v>370</v>
      </c>
      <c r="AH19" s="2">
        <v>0</v>
      </c>
      <c r="AI19" s="2">
        <v>322943</v>
      </c>
      <c r="AJ19" s="2">
        <v>510</v>
      </c>
      <c r="AK19" s="2">
        <v>36375</v>
      </c>
      <c r="AL19" s="2">
        <v>0</v>
      </c>
      <c r="AM19" s="2">
        <v>14634233</v>
      </c>
      <c r="AN19" s="17">
        <v>219</v>
      </c>
      <c r="AO19" s="17">
        <v>49919</v>
      </c>
      <c r="AP19" s="17">
        <v>0</v>
      </c>
      <c r="AQ19" s="17">
        <v>0</v>
      </c>
      <c r="AR19" s="17">
        <v>0</v>
      </c>
      <c r="AS19" s="17">
        <v>1394183</v>
      </c>
      <c r="AT19" s="17">
        <v>1444321</v>
      </c>
      <c r="AU19" s="17">
        <v>16078554</v>
      </c>
      <c r="AV19" s="17">
        <v>34095306</v>
      </c>
      <c r="AW19" s="17">
        <v>35539627</v>
      </c>
      <c r="AX19" s="17">
        <v>50173860</v>
      </c>
      <c r="AY19" s="17">
        <v>-11966273</v>
      </c>
      <c r="AZ19" s="17">
        <v>23573354</v>
      </c>
      <c r="BA19" s="17">
        <v>38207587</v>
      </c>
    </row>
    <row r="20" spans="1:53" x14ac:dyDescent="0.2">
      <c r="A20" t="s">
        <v>281</v>
      </c>
      <c r="B20" s="2">
        <v>2121</v>
      </c>
      <c r="C20" s="2">
        <v>127</v>
      </c>
      <c r="D20" s="2">
        <v>0</v>
      </c>
      <c r="E20" s="2">
        <v>0</v>
      </c>
      <c r="F20" s="2">
        <v>1228</v>
      </c>
      <c r="G20" s="2">
        <v>47</v>
      </c>
      <c r="H20" s="2">
        <v>0</v>
      </c>
      <c r="I20" s="2">
        <v>542</v>
      </c>
      <c r="J20" s="2">
        <v>136</v>
      </c>
      <c r="K20" s="2">
        <v>0</v>
      </c>
      <c r="L20" s="2">
        <v>111</v>
      </c>
      <c r="M20" s="2">
        <v>7033</v>
      </c>
      <c r="N20" s="2">
        <v>33377</v>
      </c>
      <c r="O20" s="2">
        <v>224469</v>
      </c>
      <c r="P20" s="2">
        <v>24875</v>
      </c>
      <c r="Q20" s="2">
        <v>641051</v>
      </c>
      <c r="R20" s="2">
        <v>973645</v>
      </c>
      <c r="S20" s="2">
        <v>20466</v>
      </c>
      <c r="T20" s="2">
        <v>325351</v>
      </c>
      <c r="U20" s="2">
        <v>12753</v>
      </c>
      <c r="V20" s="2">
        <v>349867</v>
      </c>
      <c r="W20" s="2">
        <v>76</v>
      </c>
      <c r="X20" s="2">
        <v>631</v>
      </c>
      <c r="Y20" s="2">
        <v>0</v>
      </c>
      <c r="Z20" s="2">
        <v>9638</v>
      </c>
      <c r="AA20" s="2">
        <v>43</v>
      </c>
      <c r="AB20" s="2">
        <v>334</v>
      </c>
      <c r="AC20" s="2">
        <v>3534</v>
      </c>
      <c r="AD20" s="2">
        <v>3454</v>
      </c>
      <c r="AE20" s="2">
        <v>47374</v>
      </c>
      <c r="AF20" s="2">
        <v>12821</v>
      </c>
      <c r="AG20" s="2">
        <v>3068</v>
      </c>
      <c r="AH20" s="2">
        <v>0</v>
      </c>
      <c r="AI20" s="2">
        <v>216377</v>
      </c>
      <c r="AJ20" s="2">
        <v>4285</v>
      </c>
      <c r="AK20" s="2">
        <v>0</v>
      </c>
      <c r="AL20" s="2">
        <v>3923</v>
      </c>
      <c r="AM20" s="2">
        <v>2922757</v>
      </c>
      <c r="AN20" s="17">
        <v>31201</v>
      </c>
      <c r="AO20" s="17">
        <v>2373369</v>
      </c>
      <c r="AP20" s="17">
        <v>0</v>
      </c>
      <c r="AQ20" s="17">
        <v>195539</v>
      </c>
      <c r="AR20" s="17">
        <v>2246677</v>
      </c>
      <c r="AS20" s="17">
        <v>91999</v>
      </c>
      <c r="AT20" s="17">
        <v>4938785</v>
      </c>
      <c r="AU20" s="17">
        <v>7861542</v>
      </c>
      <c r="AV20" s="17">
        <v>15198993</v>
      </c>
      <c r="AW20" s="17">
        <v>20137778</v>
      </c>
      <c r="AX20" s="17">
        <v>23060535</v>
      </c>
      <c r="AY20" s="17">
        <v>-4842825</v>
      </c>
      <c r="AZ20" s="17">
        <v>15294953</v>
      </c>
      <c r="BA20" s="17">
        <v>18217710</v>
      </c>
    </row>
    <row r="21" spans="1:53" x14ac:dyDescent="0.2">
      <c r="A21" t="s">
        <v>282</v>
      </c>
      <c r="B21" s="2">
        <v>121</v>
      </c>
      <c r="C21" s="2">
        <v>10</v>
      </c>
      <c r="D21" s="2">
        <v>104</v>
      </c>
      <c r="E21" s="2">
        <v>211</v>
      </c>
      <c r="F21" s="2">
        <v>72</v>
      </c>
      <c r="G21" s="2">
        <v>741</v>
      </c>
      <c r="H21" s="2">
        <v>11</v>
      </c>
      <c r="I21" s="2">
        <v>36</v>
      </c>
      <c r="J21" s="2">
        <v>43</v>
      </c>
      <c r="K21" s="2">
        <v>2</v>
      </c>
      <c r="L21" s="2">
        <v>26</v>
      </c>
      <c r="M21" s="2">
        <v>659</v>
      </c>
      <c r="N21" s="2">
        <v>3698</v>
      </c>
      <c r="O21" s="2">
        <v>2026</v>
      </c>
      <c r="P21" s="2">
        <v>34</v>
      </c>
      <c r="Q21" s="2">
        <v>1820</v>
      </c>
      <c r="R21" s="2">
        <v>597</v>
      </c>
      <c r="S21" s="2">
        <v>20012</v>
      </c>
      <c r="T21" s="2">
        <v>1385</v>
      </c>
      <c r="U21" s="2">
        <v>552</v>
      </c>
      <c r="V21" s="2">
        <v>76435</v>
      </c>
      <c r="W21" s="2">
        <v>265</v>
      </c>
      <c r="X21" s="2">
        <v>26</v>
      </c>
      <c r="Y21" s="2">
        <v>59</v>
      </c>
      <c r="Z21" s="2">
        <v>13823</v>
      </c>
      <c r="AA21" s="2">
        <v>2890</v>
      </c>
      <c r="AB21" s="2">
        <v>1544</v>
      </c>
      <c r="AC21" s="2">
        <v>3059</v>
      </c>
      <c r="AD21" s="2">
        <v>2943</v>
      </c>
      <c r="AE21" s="2">
        <v>40519</v>
      </c>
      <c r="AF21" s="2">
        <v>1793</v>
      </c>
      <c r="AG21" s="2">
        <v>1496</v>
      </c>
      <c r="AH21" s="2">
        <v>373</v>
      </c>
      <c r="AI21" s="2">
        <v>32543</v>
      </c>
      <c r="AJ21" s="2">
        <v>5074</v>
      </c>
      <c r="AK21" s="2">
        <v>0</v>
      </c>
      <c r="AL21" s="2">
        <v>0</v>
      </c>
      <c r="AM21" s="2">
        <v>215002</v>
      </c>
      <c r="AN21" s="17">
        <v>36774</v>
      </c>
      <c r="AO21" s="17">
        <v>1234592</v>
      </c>
      <c r="AP21" s="17">
        <v>0</v>
      </c>
      <c r="AQ21" s="17">
        <v>162298</v>
      </c>
      <c r="AR21" s="17">
        <v>1052899</v>
      </c>
      <c r="AS21" s="17">
        <v>23490</v>
      </c>
      <c r="AT21" s="17">
        <v>2510053</v>
      </c>
      <c r="AU21" s="17">
        <v>2725055</v>
      </c>
      <c r="AV21" s="17">
        <v>300374</v>
      </c>
      <c r="AW21" s="17">
        <v>2810427</v>
      </c>
      <c r="AX21" s="17">
        <v>3025429</v>
      </c>
      <c r="AY21" s="17">
        <v>-2060894</v>
      </c>
      <c r="AZ21" s="17">
        <v>749533</v>
      </c>
      <c r="BA21" s="17">
        <v>964535</v>
      </c>
    </row>
    <row r="22" spans="1:53" x14ac:dyDescent="0.2">
      <c r="A22" t="s">
        <v>283</v>
      </c>
      <c r="B22" s="2">
        <v>53350</v>
      </c>
      <c r="C22" s="2">
        <v>22</v>
      </c>
      <c r="D22" s="2">
        <v>0</v>
      </c>
      <c r="E22" s="2">
        <v>0</v>
      </c>
      <c r="F22" s="2">
        <v>0</v>
      </c>
      <c r="G22" s="2">
        <v>0</v>
      </c>
      <c r="H22" s="2">
        <v>0</v>
      </c>
      <c r="I22" s="2">
        <v>0</v>
      </c>
      <c r="J22" s="2">
        <v>0</v>
      </c>
      <c r="K22" s="2">
        <v>0</v>
      </c>
      <c r="L22" s="2">
        <v>0</v>
      </c>
      <c r="M22" s="2">
        <v>0</v>
      </c>
      <c r="N22" s="2">
        <v>0</v>
      </c>
      <c r="O22" s="2">
        <v>1432</v>
      </c>
      <c r="P22" s="2">
        <v>0</v>
      </c>
      <c r="Q22" s="2">
        <v>0</v>
      </c>
      <c r="R22" s="2">
        <v>0</v>
      </c>
      <c r="S22" s="2">
        <v>0</v>
      </c>
      <c r="T22" s="2">
        <v>5700932</v>
      </c>
      <c r="U22" s="2">
        <v>0</v>
      </c>
      <c r="V22" s="2">
        <v>0</v>
      </c>
      <c r="W22" s="2">
        <v>0</v>
      </c>
      <c r="X22" s="2">
        <v>0</v>
      </c>
      <c r="Y22" s="2">
        <v>0</v>
      </c>
      <c r="Z22" s="2">
        <v>0</v>
      </c>
      <c r="AA22" s="2">
        <v>0</v>
      </c>
      <c r="AB22" s="2">
        <v>0</v>
      </c>
      <c r="AC22" s="2">
        <v>65601</v>
      </c>
      <c r="AD22" s="2">
        <v>0</v>
      </c>
      <c r="AE22" s="2">
        <v>133618</v>
      </c>
      <c r="AF22" s="2">
        <v>1315</v>
      </c>
      <c r="AG22" s="2">
        <v>0</v>
      </c>
      <c r="AH22" s="2">
        <v>0</v>
      </c>
      <c r="AI22" s="2">
        <v>1304918</v>
      </c>
      <c r="AJ22" s="2">
        <v>1357</v>
      </c>
      <c r="AK22" s="2">
        <v>0</v>
      </c>
      <c r="AL22" s="2">
        <v>0</v>
      </c>
      <c r="AM22" s="2">
        <v>7262545</v>
      </c>
      <c r="AN22" s="17">
        <v>0</v>
      </c>
      <c r="AO22" s="17">
        <v>2198789</v>
      </c>
      <c r="AP22" s="17">
        <v>0</v>
      </c>
      <c r="AQ22" s="17">
        <v>184314</v>
      </c>
      <c r="AR22" s="17">
        <v>1888954</v>
      </c>
      <c r="AS22" s="17">
        <v>9130404</v>
      </c>
      <c r="AT22" s="17">
        <v>13402461</v>
      </c>
      <c r="AU22" s="17">
        <v>20665006</v>
      </c>
      <c r="AV22" s="17">
        <v>15186202</v>
      </c>
      <c r="AW22" s="17">
        <v>28588663</v>
      </c>
      <c r="AX22" s="17">
        <v>35851208</v>
      </c>
      <c r="AY22" s="17">
        <v>-20515977</v>
      </c>
      <c r="AZ22" s="17">
        <v>8072686</v>
      </c>
      <c r="BA22" s="17">
        <v>15335231</v>
      </c>
    </row>
    <row r="23" spans="1:53" x14ac:dyDescent="0.2">
      <c r="A23" t="s">
        <v>284</v>
      </c>
      <c r="B23" s="2">
        <v>15254</v>
      </c>
      <c r="C23" s="2">
        <v>3017</v>
      </c>
      <c r="D23" s="2">
        <v>66487</v>
      </c>
      <c r="E23" s="2">
        <v>127341</v>
      </c>
      <c r="F23" s="2">
        <v>151268</v>
      </c>
      <c r="G23" s="2">
        <v>63275</v>
      </c>
      <c r="H23" s="2">
        <v>1045</v>
      </c>
      <c r="I23" s="2">
        <v>43898</v>
      </c>
      <c r="J23" s="2">
        <v>53177</v>
      </c>
      <c r="K23" s="2">
        <v>4856</v>
      </c>
      <c r="L23" s="2">
        <v>621819</v>
      </c>
      <c r="M23" s="2">
        <v>11803</v>
      </c>
      <c r="N23" s="2">
        <v>2746</v>
      </c>
      <c r="O23" s="2">
        <v>23412</v>
      </c>
      <c r="P23" s="2">
        <v>10374</v>
      </c>
      <c r="Q23" s="2">
        <v>124274</v>
      </c>
      <c r="R23" s="2">
        <v>20184</v>
      </c>
      <c r="S23" s="2">
        <v>9431</v>
      </c>
      <c r="T23" s="2">
        <v>20868</v>
      </c>
      <c r="U23" s="2">
        <v>344547</v>
      </c>
      <c r="V23" s="2">
        <v>145766</v>
      </c>
      <c r="W23" s="2">
        <v>78099</v>
      </c>
      <c r="X23" s="2">
        <v>11008</v>
      </c>
      <c r="Y23" s="2">
        <v>10382</v>
      </c>
      <c r="Z23" s="2">
        <v>308464</v>
      </c>
      <c r="AA23" s="2">
        <v>364703</v>
      </c>
      <c r="AB23" s="2">
        <v>1427</v>
      </c>
      <c r="AC23" s="2">
        <v>57344</v>
      </c>
      <c r="AD23" s="2">
        <v>298959</v>
      </c>
      <c r="AE23" s="2">
        <v>252659</v>
      </c>
      <c r="AF23" s="2">
        <v>331390</v>
      </c>
      <c r="AG23" s="2">
        <v>224548</v>
      </c>
      <c r="AH23" s="2">
        <v>222842</v>
      </c>
      <c r="AI23" s="2">
        <v>167542</v>
      </c>
      <c r="AJ23" s="2">
        <v>202748</v>
      </c>
      <c r="AK23" s="2">
        <v>148434</v>
      </c>
      <c r="AL23" s="2">
        <v>5632</v>
      </c>
      <c r="AM23" s="2">
        <v>4551023</v>
      </c>
      <c r="AN23" s="17">
        <v>89132</v>
      </c>
      <c r="AO23" s="17">
        <v>949363</v>
      </c>
      <c r="AP23" s="17">
        <v>-1</v>
      </c>
      <c r="AQ23" s="17">
        <v>13501</v>
      </c>
      <c r="AR23" s="17">
        <v>618252</v>
      </c>
      <c r="AS23" s="17">
        <v>13710</v>
      </c>
      <c r="AT23" s="17">
        <v>1683957</v>
      </c>
      <c r="AU23" s="17">
        <v>6234980</v>
      </c>
      <c r="AV23" s="17">
        <v>10444425</v>
      </c>
      <c r="AW23" s="17">
        <v>12128382</v>
      </c>
      <c r="AX23" s="17">
        <v>16679405</v>
      </c>
      <c r="AY23" s="17">
        <v>-5126075</v>
      </c>
      <c r="AZ23" s="17">
        <v>7002307</v>
      </c>
      <c r="BA23" s="17">
        <v>11553330</v>
      </c>
    </row>
    <row r="24" spans="1:53" x14ac:dyDescent="0.2">
      <c r="A24" t="s">
        <v>285</v>
      </c>
      <c r="B24" s="2">
        <v>47887</v>
      </c>
      <c r="C24" s="2">
        <v>5063</v>
      </c>
      <c r="D24" s="2">
        <v>9519</v>
      </c>
      <c r="E24" s="2">
        <v>131903</v>
      </c>
      <c r="F24" s="2">
        <v>75940</v>
      </c>
      <c r="G24" s="2">
        <v>224244</v>
      </c>
      <c r="H24" s="2">
        <v>8863</v>
      </c>
      <c r="I24" s="2">
        <v>182724</v>
      </c>
      <c r="J24" s="2">
        <v>85562</v>
      </c>
      <c r="K24" s="2">
        <v>48969</v>
      </c>
      <c r="L24" s="2">
        <v>108517</v>
      </c>
      <c r="M24" s="2">
        <v>100606</v>
      </c>
      <c r="N24" s="2">
        <v>10993</v>
      </c>
      <c r="O24" s="2">
        <v>40914</v>
      </c>
      <c r="P24" s="2">
        <v>2644</v>
      </c>
      <c r="Q24" s="2">
        <v>489594</v>
      </c>
      <c r="R24" s="2">
        <v>83541</v>
      </c>
      <c r="S24" s="2">
        <v>5627</v>
      </c>
      <c r="T24" s="2">
        <v>18962</v>
      </c>
      <c r="U24" s="2">
        <v>35147</v>
      </c>
      <c r="V24" s="2">
        <v>71370</v>
      </c>
      <c r="W24" s="2">
        <v>577107</v>
      </c>
      <c r="X24" s="2">
        <v>219999</v>
      </c>
      <c r="Y24" s="2">
        <v>21657</v>
      </c>
      <c r="Z24" s="2">
        <v>390298</v>
      </c>
      <c r="AA24" s="2">
        <v>164491</v>
      </c>
      <c r="AB24" s="2">
        <v>1041099</v>
      </c>
      <c r="AC24" s="2">
        <v>568752</v>
      </c>
      <c r="AD24" s="2">
        <v>188518</v>
      </c>
      <c r="AE24" s="2">
        <v>701344</v>
      </c>
      <c r="AF24" s="2">
        <v>279637</v>
      </c>
      <c r="AG24" s="2">
        <v>290106</v>
      </c>
      <c r="AH24" s="2">
        <v>23144</v>
      </c>
      <c r="AI24" s="2">
        <v>84216</v>
      </c>
      <c r="AJ24" s="2">
        <v>175692</v>
      </c>
      <c r="AK24" s="2">
        <v>0</v>
      </c>
      <c r="AL24" s="2">
        <v>8107</v>
      </c>
      <c r="AM24" s="2">
        <v>6522756</v>
      </c>
      <c r="AN24" s="17">
        <v>0</v>
      </c>
      <c r="AO24" s="17">
        <v>0</v>
      </c>
      <c r="AP24" s="17">
        <v>0</v>
      </c>
      <c r="AQ24" s="17">
        <v>14023765</v>
      </c>
      <c r="AR24" s="17">
        <v>23081125</v>
      </c>
      <c r="AS24" s="17">
        <v>0</v>
      </c>
      <c r="AT24" s="17">
        <v>37104890</v>
      </c>
      <c r="AU24" s="17">
        <v>43627646</v>
      </c>
      <c r="AV24" s="17">
        <v>0</v>
      </c>
      <c r="AW24" s="17">
        <v>37104890</v>
      </c>
      <c r="AX24" s="17">
        <v>43627646</v>
      </c>
      <c r="AY24" s="17">
        <v>0</v>
      </c>
      <c r="AZ24" s="17">
        <v>37104890</v>
      </c>
      <c r="BA24" s="17">
        <v>43627646</v>
      </c>
    </row>
    <row r="25" spans="1:53" x14ac:dyDescent="0.2">
      <c r="A25" t="s">
        <v>286</v>
      </c>
      <c r="B25" s="2">
        <v>59822</v>
      </c>
      <c r="C25" s="2">
        <v>14992</v>
      </c>
      <c r="D25" s="2">
        <v>123959</v>
      </c>
      <c r="E25" s="2">
        <v>994255</v>
      </c>
      <c r="F25" s="2">
        <v>224267</v>
      </c>
      <c r="G25" s="2">
        <v>461405</v>
      </c>
      <c r="H25" s="2">
        <v>12712</v>
      </c>
      <c r="I25" s="2">
        <v>502885</v>
      </c>
      <c r="J25" s="2">
        <v>197328</v>
      </c>
      <c r="K25" s="2">
        <v>114383</v>
      </c>
      <c r="L25" s="2">
        <v>298784</v>
      </c>
      <c r="M25" s="2">
        <v>120306</v>
      </c>
      <c r="N25" s="2">
        <v>15971</v>
      </c>
      <c r="O25" s="2">
        <v>112938</v>
      </c>
      <c r="P25" s="2">
        <v>13361</v>
      </c>
      <c r="Q25" s="2">
        <v>833691</v>
      </c>
      <c r="R25" s="2">
        <v>239863</v>
      </c>
      <c r="S25" s="2">
        <v>4324</v>
      </c>
      <c r="T25" s="2">
        <v>255396</v>
      </c>
      <c r="U25" s="2">
        <v>224775</v>
      </c>
      <c r="V25" s="2">
        <v>125074</v>
      </c>
      <c r="W25" s="2">
        <v>1159146</v>
      </c>
      <c r="X25" s="2">
        <v>130240</v>
      </c>
      <c r="Y25" s="2">
        <v>136381</v>
      </c>
      <c r="Z25" s="2">
        <v>1243602</v>
      </c>
      <c r="AA25" s="2">
        <v>125160</v>
      </c>
      <c r="AB25" s="2">
        <v>106058</v>
      </c>
      <c r="AC25" s="2">
        <v>187344</v>
      </c>
      <c r="AD25" s="2">
        <v>115478</v>
      </c>
      <c r="AE25" s="2">
        <v>346560</v>
      </c>
      <c r="AF25" s="2">
        <v>555594</v>
      </c>
      <c r="AG25" s="2">
        <v>649074</v>
      </c>
      <c r="AH25" s="2">
        <v>21953</v>
      </c>
      <c r="AI25" s="2">
        <v>148596</v>
      </c>
      <c r="AJ25" s="2">
        <v>1259652</v>
      </c>
      <c r="AK25" s="2">
        <v>0</v>
      </c>
      <c r="AL25" s="2">
        <v>15365</v>
      </c>
      <c r="AM25" s="2">
        <v>11150694</v>
      </c>
      <c r="AN25" s="17">
        <v>2738</v>
      </c>
      <c r="AO25" s="17">
        <v>3047341</v>
      </c>
      <c r="AP25" s="17">
        <v>0</v>
      </c>
      <c r="AQ25" s="17">
        <v>0</v>
      </c>
      <c r="AR25" s="17">
        <v>0</v>
      </c>
      <c r="AS25" s="17">
        <v>0</v>
      </c>
      <c r="AT25" s="17">
        <v>3050079</v>
      </c>
      <c r="AU25" s="17">
        <v>14200773</v>
      </c>
      <c r="AV25" s="17">
        <v>3614182</v>
      </c>
      <c r="AW25" s="17">
        <v>6664261</v>
      </c>
      <c r="AX25" s="17">
        <v>17814955</v>
      </c>
      <c r="AY25" s="17">
        <v>-1803236</v>
      </c>
      <c r="AZ25" s="17">
        <v>4861025</v>
      </c>
      <c r="BA25" s="17">
        <v>16011719</v>
      </c>
    </row>
    <row r="26" spans="1:53" x14ac:dyDescent="0.2">
      <c r="A26" t="s">
        <v>287</v>
      </c>
      <c r="B26" s="2">
        <v>1990</v>
      </c>
      <c r="C26" s="2">
        <v>1217</v>
      </c>
      <c r="D26" s="2">
        <v>13212</v>
      </c>
      <c r="E26" s="2">
        <v>43754</v>
      </c>
      <c r="F26" s="2">
        <v>15876</v>
      </c>
      <c r="G26" s="2">
        <v>53186</v>
      </c>
      <c r="H26" s="2">
        <v>465</v>
      </c>
      <c r="I26" s="2">
        <v>16055</v>
      </c>
      <c r="J26" s="2">
        <v>4476</v>
      </c>
      <c r="K26" s="2">
        <v>834</v>
      </c>
      <c r="L26" s="2">
        <v>9686</v>
      </c>
      <c r="M26" s="2">
        <v>5710</v>
      </c>
      <c r="N26" s="2">
        <v>1618</v>
      </c>
      <c r="O26" s="2">
        <v>5039</v>
      </c>
      <c r="P26" s="2">
        <v>416</v>
      </c>
      <c r="Q26" s="2">
        <v>43741</v>
      </c>
      <c r="R26" s="2">
        <v>8326</v>
      </c>
      <c r="S26" s="2">
        <v>236</v>
      </c>
      <c r="T26" s="2">
        <v>2787</v>
      </c>
      <c r="U26" s="2">
        <v>5599</v>
      </c>
      <c r="V26" s="2">
        <v>31023</v>
      </c>
      <c r="W26" s="2">
        <v>8094</v>
      </c>
      <c r="X26" s="2">
        <v>205320</v>
      </c>
      <c r="Y26" s="2">
        <v>24295</v>
      </c>
      <c r="Z26" s="2">
        <v>125238</v>
      </c>
      <c r="AA26" s="2">
        <v>28299</v>
      </c>
      <c r="AB26" s="2">
        <v>11281</v>
      </c>
      <c r="AC26" s="2">
        <v>136110</v>
      </c>
      <c r="AD26" s="2">
        <v>47023</v>
      </c>
      <c r="AE26" s="2">
        <v>117563</v>
      </c>
      <c r="AF26" s="2">
        <v>207875</v>
      </c>
      <c r="AG26" s="2">
        <v>228237</v>
      </c>
      <c r="AH26" s="2">
        <v>10696</v>
      </c>
      <c r="AI26" s="2">
        <v>20853</v>
      </c>
      <c r="AJ26" s="2">
        <v>307898</v>
      </c>
      <c r="AK26" s="2">
        <v>0</v>
      </c>
      <c r="AL26" s="2">
        <v>4680</v>
      </c>
      <c r="AM26" s="2">
        <v>1748708</v>
      </c>
      <c r="AN26" s="17">
        <v>2006</v>
      </c>
      <c r="AO26" s="17">
        <v>1048123</v>
      </c>
      <c r="AP26" s="17">
        <v>-1961</v>
      </c>
      <c r="AQ26" s="17">
        <v>0</v>
      </c>
      <c r="AR26" s="17">
        <v>0</v>
      </c>
      <c r="AS26" s="17">
        <v>0</v>
      </c>
      <c r="AT26" s="17">
        <v>1048168</v>
      </c>
      <c r="AU26" s="17">
        <v>2796876</v>
      </c>
      <c r="AV26" s="17">
        <v>6685</v>
      </c>
      <c r="AW26" s="17">
        <v>1054853</v>
      </c>
      <c r="AX26" s="17">
        <v>2803561</v>
      </c>
      <c r="AY26" s="17">
        <v>-123142</v>
      </c>
      <c r="AZ26" s="17">
        <v>931711</v>
      </c>
      <c r="BA26" s="17">
        <v>2680419</v>
      </c>
    </row>
    <row r="27" spans="1:53" x14ac:dyDescent="0.2">
      <c r="A27" t="s">
        <v>288</v>
      </c>
      <c r="B27" s="2">
        <v>1764</v>
      </c>
      <c r="C27" s="2">
        <v>1164</v>
      </c>
      <c r="D27" s="2">
        <v>7001</v>
      </c>
      <c r="E27" s="2">
        <v>5396</v>
      </c>
      <c r="F27" s="2">
        <v>11237</v>
      </c>
      <c r="G27" s="2">
        <v>39723</v>
      </c>
      <c r="H27" s="2">
        <v>7</v>
      </c>
      <c r="I27" s="2">
        <v>894</v>
      </c>
      <c r="J27" s="2">
        <v>9603</v>
      </c>
      <c r="K27" s="2">
        <v>7</v>
      </c>
      <c r="L27" s="2">
        <v>1532</v>
      </c>
      <c r="M27" s="2">
        <v>868</v>
      </c>
      <c r="N27" s="2">
        <v>510</v>
      </c>
      <c r="O27" s="2">
        <v>267</v>
      </c>
      <c r="P27" s="2">
        <v>123</v>
      </c>
      <c r="Q27" s="2">
        <v>23726</v>
      </c>
      <c r="R27" s="2">
        <v>10944</v>
      </c>
      <c r="S27" s="2">
        <v>217</v>
      </c>
      <c r="T27" s="2">
        <v>514</v>
      </c>
      <c r="U27" s="2">
        <v>2285</v>
      </c>
      <c r="V27" s="2">
        <v>102926</v>
      </c>
      <c r="W27" s="2">
        <v>396176</v>
      </c>
      <c r="X27" s="2">
        <v>4450</v>
      </c>
      <c r="Y27" s="2">
        <v>0</v>
      </c>
      <c r="Z27" s="2">
        <v>64491</v>
      </c>
      <c r="AA27" s="2">
        <v>71319</v>
      </c>
      <c r="AB27" s="2">
        <v>309</v>
      </c>
      <c r="AC27" s="2">
        <v>74289</v>
      </c>
      <c r="AD27" s="2">
        <v>94450</v>
      </c>
      <c r="AE27" s="2">
        <v>850322</v>
      </c>
      <c r="AF27" s="2">
        <v>128839</v>
      </c>
      <c r="AG27" s="2">
        <v>174230</v>
      </c>
      <c r="AH27" s="2">
        <v>169</v>
      </c>
      <c r="AI27" s="2">
        <v>9493</v>
      </c>
      <c r="AJ27" s="2">
        <v>629148</v>
      </c>
      <c r="AK27" s="2">
        <v>0</v>
      </c>
      <c r="AL27" s="2">
        <v>48620</v>
      </c>
      <c r="AM27" s="2">
        <v>2767013</v>
      </c>
      <c r="AN27" s="17">
        <v>0</v>
      </c>
      <c r="AO27" s="17">
        <v>64661</v>
      </c>
      <c r="AP27" s="17">
        <v>348956</v>
      </c>
      <c r="AQ27" s="17">
        <v>0</v>
      </c>
      <c r="AR27" s="17">
        <v>0</v>
      </c>
      <c r="AS27" s="17">
        <v>0</v>
      </c>
      <c r="AT27" s="17">
        <v>413617</v>
      </c>
      <c r="AU27" s="17">
        <v>3180630</v>
      </c>
      <c r="AV27" s="17">
        <v>4950</v>
      </c>
      <c r="AW27" s="17">
        <v>418567</v>
      </c>
      <c r="AX27" s="17">
        <v>3185580</v>
      </c>
      <c r="AY27" s="17">
        <v>-444117</v>
      </c>
      <c r="AZ27" s="17">
        <v>-25550</v>
      </c>
      <c r="BA27" s="17">
        <v>2741463</v>
      </c>
    </row>
    <row r="28" spans="1:53" x14ac:dyDescent="0.2">
      <c r="A28" t="s">
        <v>289</v>
      </c>
      <c r="B28" s="2">
        <v>447938</v>
      </c>
      <c r="C28" s="2">
        <v>14235</v>
      </c>
      <c r="D28" s="2">
        <v>597345</v>
      </c>
      <c r="E28" s="2">
        <v>1303816</v>
      </c>
      <c r="F28" s="2">
        <v>787029</v>
      </c>
      <c r="G28" s="2">
        <v>948808</v>
      </c>
      <c r="H28" s="2">
        <v>47411</v>
      </c>
      <c r="I28" s="2">
        <v>1137503</v>
      </c>
      <c r="J28" s="2">
        <v>139393</v>
      </c>
      <c r="K28" s="2">
        <v>26269</v>
      </c>
      <c r="L28" s="2">
        <v>676906</v>
      </c>
      <c r="M28" s="2">
        <v>427805</v>
      </c>
      <c r="N28" s="2">
        <v>95962</v>
      </c>
      <c r="O28" s="2">
        <v>289320</v>
      </c>
      <c r="P28" s="2">
        <v>60801</v>
      </c>
      <c r="Q28" s="2">
        <v>1374915</v>
      </c>
      <c r="R28" s="2">
        <v>680024</v>
      </c>
      <c r="S28" s="2">
        <v>46484</v>
      </c>
      <c r="T28" s="2">
        <v>650622</v>
      </c>
      <c r="U28" s="2">
        <v>698793</v>
      </c>
      <c r="V28" s="2">
        <v>2231958</v>
      </c>
      <c r="W28" s="2">
        <v>178368</v>
      </c>
      <c r="X28" s="2">
        <v>55207</v>
      </c>
      <c r="Y28" s="2">
        <v>39783</v>
      </c>
      <c r="Z28" s="2">
        <v>495420</v>
      </c>
      <c r="AA28" s="2">
        <v>120981</v>
      </c>
      <c r="AB28" s="2">
        <v>40014</v>
      </c>
      <c r="AC28" s="2">
        <v>1322322</v>
      </c>
      <c r="AD28" s="2">
        <v>176356</v>
      </c>
      <c r="AE28" s="2">
        <v>279732</v>
      </c>
      <c r="AF28" s="2">
        <v>349277</v>
      </c>
      <c r="AG28" s="2">
        <v>2063591</v>
      </c>
      <c r="AH28" s="2">
        <v>184590</v>
      </c>
      <c r="AI28" s="2">
        <v>629723</v>
      </c>
      <c r="AJ28" s="2">
        <v>2757293</v>
      </c>
      <c r="AK28" s="2">
        <v>229267</v>
      </c>
      <c r="AL28" s="2">
        <v>34070</v>
      </c>
      <c r="AM28" s="2">
        <v>21639331</v>
      </c>
      <c r="AN28" s="17">
        <v>901931</v>
      </c>
      <c r="AO28" s="17">
        <v>28346734</v>
      </c>
      <c r="AP28" s="17">
        <v>-220</v>
      </c>
      <c r="AQ28" s="17">
        <v>181221</v>
      </c>
      <c r="AR28" s="17">
        <v>3314969</v>
      </c>
      <c r="AS28" s="17">
        <v>1363752</v>
      </c>
      <c r="AT28" s="17">
        <v>34108387</v>
      </c>
      <c r="AU28" s="17">
        <v>55747718</v>
      </c>
      <c r="AV28" s="17">
        <v>9415950</v>
      </c>
      <c r="AW28" s="17">
        <v>43524337</v>
      </c>
      <c r="AX28" s="17">
        <v>65163668</v>
      </c>
      <c r="AY28" s="17">
        <v>-18690157</v>
      </c>
      <c r="AZ28" s="17">
        <v>24834180</v>
      </c>
      <c r="BA28" s="17">
        <v>46473511</v>
      </c>
    </row>
    <row r="29" spans="1:53" x14ac:dyDescent="0.2">
      <c r="A29" t="s">
        <v>290</v>
      </c>
      <c r="B29" s="2">
        <v>58371</v>
      </c>
      <c r="C29" s="2">
        <v>26316</v>
      </c>
      <c r="D29" s="2">
        <v>29373</v>
      </c>
      <c r="E29" s="2">
        <v>428247</v>
      </c>
      <c r="F29" s="2">
        <v>93319</v>
      </c>
      <c r="G29" s="2">
        <v>136484</v>
      </c>
      <c r="H29" s="2">
        <v>1808</v>
      </c>
      <c r="I29" s="2">
        <v>70859</v>
      </c>
      <c r="J29" s="2">
        <v>48210</v>
      </c>
      <c r="K29" s="2">
        <v>4684</v>
      </c>
      <c r="L29" s="2">
        <v>74071</v>
      </c>
      <c r="M29" s="2">
        <v>109484</v>
      </c>
      <c r="N29" s="2">
        <v>15237</v>
      </c>
      <c r="O29" s="2">
        <v>56143</v>
      </c>
      <c r="P29" s="2">
        <v>9174</v>
      </c>
      <c r="Q29" s="2">
        <v>243728</v>
      </c>
      <c r="R29" s="2">
        <v>109244</v>
      </c>
      <c r="S29" s="2">
        <v>4351</v>
      </c>
      <c r="T29" s="2">
        <v>41019</v>
      </c>
      <c r="U29" s="2">
        <v>224749</v>
      </c>
      <c r="V29" s="2">
        <v>588987</v>
      </c>
      <c r="W29" s="2">
        <v>319641</v>
      </c>
      <c r="X29" s="2">
        <v>75208</v>
      </c>
      <c r="Y29" s="2">
        <v>66679</v>
      </c>
      <c r="Z29" s="2">
        <v>765693</v>
      </c>
      <c r="AA29" s="2">
        <v>847573</v>
      </c>
      <c r="AB29" s="2">
        <v>3058251</v>
      </c>
      <c r="AC29" s="2">
        <v>677485</v>
      </c>
      <c r="AD29" s="2">
        <v>111139</v>
      </c>
      <c r="AE29" s="2">
        <v>587769</v>
      </c>
      <c r="AF29" s="2">
        <v>221308</v>
      </c>
      <c r="AG29" s="2">
        <v>455201</v>
      </c>
      <c r="AH29" s="2">
        <v>120577</v>
      </c>
      <c r="AI29" s="2">
        <v>189601</v>
      </c>
      <c r="AJ29" s="2">
        <v>246352</v>
      </c>
      <c r="AK29" s="2">
        <v>0</v>
      </c>
      <c r="AL29" s="2">
        <v>9671</v>
      </c>
      <c r="AM29" s="2">
        <v>10126006</v>
      </c>
      <c r="AN29" s="17">
        <v>114</v>
      </c>
      <c r="AO29" s="17">
        <v>26190663</v>
      </c>
      <c r="AP29" s="17">
        <v>0</v>
      </c>
      <c r="AQ29" s="17">
        <v>0</v>
      </c>
      <c r="AR29" s="17">
        <v>0</v>
      </c>
      <c r="AS29" s="17">
        <v>0</v>
      </c>
      <c r="AT29" s="17">
        <v>26190777</v>
      </c>
      <c r="AU29" s="17">
        <v>36316783</v>
      </c>
      <c r="AV29" s="17">
        <v>959449</v>
      </c>
      <c r="AW29" s="17">
        <v>27150226</v>
      </c>
      <c r="AX29" s="17">
        <v>37276232</v>
      </c>
      <c r="AY29" s="17">
        <v>-14953882</v>
      </c>
      <c r="AZ29" s="17">
        <v>12196344</v>
      </c>
      <c r="BA29" s="17">
        <v>22322350</v>
      </c>
    </row>
    <row r="30" spans="1:53" x14ac:dyDescent="0.2">
      <c r="A30" t="s">
        <v>291</v>
      </c>
      <c r="B30" s="2">
        <v>10891</v>
      </c>
      <c r="C30" s="2">
        <v>3263</v>
      </c>
      <c r="D30" s="2">
        <v>17379</v>
      </c>
      <c r="E30" s="2">
        <v>62523</v>
      </c>
      <c r="F30" s="2">
        <v>23208</v>
      </c>
      <c r="G30" s="2">
        <v>54854</v>
      </c>
      <c r="H30" s="2">
        <v>1284</v>
      </c>
      <c r="I30" s="2">
        <v>65538</v>
      </c>
      <c r="J30" s="2">
        <v>14484</v>
      </c>
      <c r="K30" s="2">
        <v>2361</v>
      </c>
      <c r="L30" s="2">
        <v>10691</v>
      </c>
      <c r="M30" s="2">
        <v>46524</v>
      </c>
      <c r="N30" s="2">
        <v>8406</v>
      </c>
      <c r="O30" s="2">
        <v>19641</v>
      </c>
      <c r="P30" s="2">
        <v>2470</v>
      </c>
      <c r="Q30" s="2">
        <v>61546</v>
      </c>
      <c r="R30" s="2">
        <v>46260</v>
      </c>
      <c r="S30" s="2">
        <v>4130</v>
      </c>
      <c r="T30" s="2">
        <v>4704</v>
      </c>
      <c r="U30" s="2">
        <v>23497</v>
      </c>
      <c r="V30" s="2">
        <v>154566</v>
      </c>
      <c r="W30" s="2">
        <v>110638</v>
      </c>
      <c r="X30" s="2">
        <v>3266</v>
      </c>
      <c r="Y30" s="2">
        <v>4774</v>
      </c>
      <c r="Z30" s="2">
        <v>1207988</v>
      </c>
      <c r="AA30" s="2">
        <v>337357</v>
      </c>
      <c r="AB30" s="2">
        <v>777748</v>
      </c>
      <c r="AC30" s="2">
        <v>538828</v>
      </c>
      <c r="AD30" s="2">
        <v>235901</v>
      </c>
      <c r="AE30" s="2">
        <v>41086</v>
      </c>
      <c r="AF30" s="2">
        <v>115727</v>
      </c>
      <c r="AG30" s="2">
        <v>668340</v>
      </c>
      <c r="AH30" s="2">
        <v>88916</v>
      </c>
      <c r="AI30" s="2">
        <v>211759</v>
      </c>
      <c r="AJ30" s="2">
        <v>475395</v>
      </c>
      <c r="AK30" s="2">
        <v>0</v>
      </c>
      <c r="AL30" s="2">
        <v>106699</v>
      </c>
      <c r="AM30" s="2">
        <v>5562642</v>
      </c>
      <c r="AN30" s="17">
        <v>0</v>
      </c>
      <c r="AO30" s="17">
        <v>35888918</v>
      </c>
      <c r="AP30" s="17">
        <v>11500</v>
      </c>
      <c r="AQ30" s="17">
        <v>0</v>
      </c>
      <c r="AR30" s="17">
        <v>15800</v>
      </c>
      <c r="AS30" s="17">
        <v>0</v>
      </c>
      <c r="AT30" s="17">
        <v>35916218</v>
      </c>
      <c r="AU30" s="17">
        <v>41478860</v>
      </c>
      <c r="AV30" s="17">
        <v>669</v>
      </c>
      <c r="AW30" s="17">
        <v>35916887</v>
      </c>
      <c r="AX30" s="17">
        <v>41479529</v>
      </c>
      <c r="AY30" s="17">
        <v>-859483</v>
      </c>
      <c r="AZ30" s="17">
        <v>35057404</v>
      </c>
      <c r="BA30" s="17">
        <v>40620046</v>
      </c>
    </row>
    <row r="31" spans="1:53" x14ac:dyDescent="0.2">
      <c r="A31" t="s">
        <v>292</v>
      </c>
      <c r="B31" s="2">
        <v>580051</v>
      </c>
      <c r="C31" s="2">
        <v>266915</v>
      </c>
      <c r="D31" s="2">
        <v>294369</v>
      </c>
      <c r="E31" s="2">
        <v>678181</v>
      </c>
      <c r="F31" s="2">
        <v>466470</v>
      </c>
      <c r="G31" s="2">
        <v>624028</v>
      </c>
      <c r="H31" s="2">
        <v>54060</v>
      </c>
      <c r="I31" s="2">
        <v>411688</v>
      </c>
      <c r="J31" s="2">
        <v>345944</v>
      </c>
      <c r="K31" s="2">
        <v>26429</v>
      </c>
      <c r="L31" s="2">
        <v>518963</v>
      </c>
      <c r="M31" s="2">
        <v>359978</v>
      </c>
      <c r="N31" s="2">
        <v>62156</v>
      </c>
      <c r="O31" s="2">
        <v>179719</v>
      </c>
      <c r="P31" s="2">
        <v>36058</v>
      </c>
      <c r="Q31" s="2">
        <v>680059</v>
      </c>
      <c r="R31" s="2">
        <v>327460</v>
      </c>
      <c r="S31" s="2">
        <v>19591</v>
      </c>
      <c r="T31" s="2">
        <v>194191</v>
      </c>
      <c r="U31" s="2">
        <v>1009073</v>
      </c>
      <c r="V31" s="2">
        <v>2500569</v>
      </c>
      <c r="W31" s="2">
        <v>553205</v>
      </c>
      <c r="X31" s="2">
        <v>79903</v>
      </c>
      <c r="Y31" s="2">
        <v>221947</v>
      </c>
      <c r="Z31" s="2">
        <v>3743763</v>
      </c>
      <c r="AA31" s="2">
        <v>939132</v>
      </c>
      <c r="AB31" s="2">
        <v>122912</v>
      </c>
      <c r="AC31" s="2">
        <v>2578097</v>
      </c>
      <c r="AD31" s="2">
        <v>545621</v>
      </c>
      <c r="AE31" s="2">
        <v>1272016</v>
      </c>
      <c r="AF31" s="2">
        <v>749540</v>
      </c>
      <c r="AG31" s="2">
        <v>896917</v>
      </c>
      <c r="AH31" s="2">
        <v>231457</v>
      </c>
      <c r="AI31" s="2">
        <v>576309</v>
      </c>
      <c r="AJ31" s="2">
        <v>1637907</v>
      </c>
      <c r="AK31" s="2">
        <v>51307</v>
      </c>
      <c r="AL31" s="2">
        <v>356962</v>
      </c>
      <c r="AM31" s="2">
        <v>24192947</v>
      </c>
      <c r="AN31" s="17">
        <v>206630</v>
      </c>
      <c r="AO31" s="17">
        <v>6245496</v>
      </c>
      <c r="AP31" s="17">
        <v>4875</v>
      </c>
      <c r="AQ31" s="17">
        <v>36431</v>
      </c>
      <c r="AR31" s="17">
        <v>555014</v>
      </c>
      <c r="AS31" s="17">
        <v>96728</v>
      </c>
      <c r="AT31" s="17">
        <v>7145174</v>
      </c>
      <c r="AU31" s="17">
        <v>31338121</v>
      </c>
      <c r="AV31" s="17">
        <v>3857371</v>
      </c>
      <c r="AW31" s="17">
        <v>11002545</v>
      </c>
      <c r="AX31" s="17">
        <v>35195492</v>
      </c>
      <c r="AY31" s="17">
        <v>-5904584</v>
      </c>
      <c r="AZ31" s="17">
        <v>5097961</v>
      </c>
      <c r="BA31" s="17">
        <v>29290908</v>
      </c>
    </row>
    <row r="32" spans="1:53" x14ac:dyDescent="0.2">
      <c r="A32" t="s">
        <v>293</v>
      </c>
      <c r="B32" s="2">
        <v>23955</v>
      </c>
      <c r="C32" s="2">
        <v>2500</v>
      </c>
      <c r="D32" s="2">
        <v>31422</v>
      </c>
      <c r="E32" s="2">
        <v>103212</v>
      </c>
      <c r="F32" s="2">
        <v>53544</v>
      </c>
      <c r="G32" s="2">
        <v>277709</v>
      </c>
      <c r="H32" s="2">
        <v>3325</v>
      </c>
      <c r="I32" s="2">
        <v>109282</v>
      </c>
      <c r="J32" s="2">
        <v>22576</v>
      </c>
      <c r="K32" s="2">
        <v>3152</v>
      </c>
      <c r="L32" s="2">
        <v>43321</v>
      </c>
      <c r="M32" s="2">
        <v>62471</v>
      </c>
      <c r="N32" s="2">
        <v>16867</v>
      </c>
      <c r="O32" s="2">
        <v>77553</v>
      </c>
      <c r="P32" s="2">
        <v>7669</v>
      </c>
      <c r="Q32" s="2">
        <v>387191</v>
      </c>
      <c r="R32" s="2">
        <v>153126</v>
      </c>
      <c r="S32" s="2">
        <v>10829</v>
      </c>
      <c r="T32" s="2">
        <v>41040</v>
      </c>
      <c r="U32" s="2">
        <v>74567</v>
      </c>
      <c r="V32" s="2">
        <v>379906</v>
      </c>
      <c r="W32" s="2">
        <v>247614</v>
      </c>
      <c r="X32" s="2">
        <v>121376</v>
      </c>
      <c r="Y32" s="2">
        <v>26605</v>
      </c>
      <c r="Z32" s="2">
        <v>1799513</v>
      </c>
      <c r="AA32" s="2">
        <v>1313944</v>
      </c>
      <c r="AB32" s="2">
        <v>77289</v>
      </c>
      <c r="AC32" s="2">
        <v>247991</v>
      </c>
      <c r="AD32" s="2">
        <v>3146220</v>
      </c>
      <c r="AE32" s="2">
        <v>860450</v>
      </c>
      <c r="AF32" s="2">
        <v>492031</v>
      </c>
      <c r="AG32" s="2">
        <v>699563</v>
      </c>
      <c r="AH32" s="2">
        <v>337335</v>
      </c>
      <c r="AI32" s="2">
        <v>973318</v>
      </c>
      <c r="AJ32" s="2">
        <v>638278</v>
      </c>
      <c r="AK32" s="2">
        <v>0</v>
      </c>
      <c r="AL32" s="2">
        <v>255827</v>
      </c>
      <c r="AM32" s="2">
        <v>13122571</v>
      </c>
      <c r="AN32" s="17">
        <v>129453</v>
      </c>
      <c r="AO32" s="17">
        <v>8913905</v>
      </c>
      <c r="AP32" s="17">
        <v>-140</v>
      </c>
      <c r="AQ32" s="17">
        <v>295955</v>
      </c>
      <c r="AR32" s="17">
        <v>2910447</v>
      </c>
      <c r="AS32" s="17">
        <v>6550</v>
      </c>
      <c r="AT32" s="17">
        <v>12256170</v>
      </c>
      <c r="AU32" s="17">
        <v>25378741</v>
      </c>
      <c r="AV32" s="17">
        <v>134507</v>
      </c>
      <c r="AW32" s="17">
        <v>12390677</v>
      </c>
      <c r="AX32" s="17">
        <v>25513248</v>
      </c>
      <c r="AY32" s="17">
        <v>-9622950</v>
      </c>
      <c r="AZ32" s="17">
        <v>2767727</v>
      </c>
      <c r="BA32" s="17">
        <v>15890298</v>
      </c>
    </row>
    <row r="33" spans="1:53" x14ac:dyDescent="0.2">
      <c r="A33" t="s">
        <v>294</v>
      </c>
      <c r="B33" s="2">
        <v>0</v>
      </c>
      <c r="C33" s="2">
        <v>0</v>
      </c>
      <c r="D33" s="2">
        <v>0</v>
      </c>
      <c r="E33" s="2">
        <v>0</v>
      </c>
      <c r="F33" s="2">
        <v>0</v>
      </c>
      <c r="G33" s="2">
        <v>0</v>
      </c>
      <c r="H33" s="2">
        <v>0</v>
      </c>
      <c r="I33" s="2">
        <v>0</v>
      </c>
      <c r="J33" s="2">
        <v>0</v>
      </c>
      <c r="K33" s="2">
        <v>0</v>
      </c>
      <c r="L33" s="2">
        <v>0</v>
      </c>
      <c r="M33" s="2">
        <v>0</v>
      </c>
      <c r="N33" s="2">
        <v>0</v>
      </c>
      <c r="O33" s="2">
        <v>0</v>
      </c>
      <c r="P33" s="2">
        <v>0</v>
      </c>
      <c r="Q33" s="2">
        <v>0</v>
      </c>
      <c r="R33" s="2">
        <v>0</v>
      </c>
      <c r="S33" s="2">
        <v>0</v>
      </c>
      <c r="T33" s="2">
        <v>0</v>
      </c>
      <c r="U33" s="2">
        <v>0</v>
      </c>
      <c r="V33" s="2">
        <v>0</v>
      </c>
      <c r="W33" s="2">
        <v>0</v>
      </c>
      <c r="X33" s="2">
        <v>0</v>
      </c>
      <c r="Y33" s="2">
        <v>0</v>
      </c>
      <c r="Z33" s="2">
        <v>0</v>
      </c>
      <c r="AA33" s="2">
        <v>0</v>
      </c>
      <c r="AB33" s="2">
        <v>0</v>
      </c>
      <c r="AC33" s="2">
        <v>0</v>
      </c>
      <c r="AD33" s="2">
        <v>0</v>
      </c>
      <c r="AE33" s="2">
        <v>0</v>
      </c>
      <c r="AF33" s="2">
        <v>0</v>
      </c>
      <c r="AG33" s="2">
        <v>0</v>
      </c>
      <c r="AH33" s="2">
        <v>0</v>
      </c>
      <c r="AI33" s="2">
        <v>0</v>
      </c>
      <c r="AJ33" s="2">
        <v>0</v>
      </c>
      <c r="AK33" s="2">
        <v>0</v>
      </c>
      <c r="AL33" s="2">
        <v>835286</v>
      </c>
      <c r="AM33" s="2">
        <v>835286</v>
      </c>
      <c r="AN33" s="17">
        <v>0</v>
      </c>
      <c r="AO33" s="17">
        <v>242487</v>
      </c>
      <c r="AP33" s="17">
        <v>27741296</v>
      </c>
      <c r="AQ33" s="17">
        <v>0</v>
      </c>
      <c r="AR33" s="17">
        <v>0</v>
      </c>
      <c r="AS33" s="17">
        <v>0</v>
      </c>
      <c r="AT33" s="17">
        <v>27983783</v>
      </c>
      <c r="AU33" s="17">
        <v>28819069</v>
      </c>
      <c r="AV33" s="17">
        <v>0</v>
      </c>
      <c r="AW33" s="17">
        <v>27983783</v>
      </c>
      <c r="AX33" s="17">
        <v>28819069</v>
      </c>
      <c r="AY33" s="17">
        <v>0</v>
      </c>
      <c r="AZ33" s="17">
        <v>27983783</v>
      </c>
      <c r="BA33" s="17">
        <v>28819069</v>
      </c>
    </row>
    <row r="34" spans="1:53" x14ac:dyDescent="0.2">
      <c r="A34" t="s">
        <v>295</v>
      </c>
      <c r="B34" s="2">
        <v>218</v>
      </c>
      <c r="C34" s="2">
        <v>92</v>
      </c>
      <c r="D34" s="2">
        <v>2468</v>
      </c>
      <c r="E34" s="2">
        <v>511</v>
      </c>
      <c r="F34" s="2">
        <v>1198</v>
      </c>
      <c r="G34" s="2">
        <v>5455</v>
      </c>
      <c r="H34" s="2">
        <v>0</v>
      </c>
      <c r="I34" s="2">
        <v>2304</v>
      </c>
      <c r="J34" s="2">
        <v>1193</v>
      </c>
      <c r="K34" s="2">
        <v>39</v>
      </c>
      <c r="L34" s="2">
        <v>45</v>
      </c>
      <c r="M34" s="2">
        <v>4070</v>
      </c>
      <c r="N34" s="2">
        <v>1351</v>
      </c>
      <c r="O34" s="2">
        <v>1586</v>
      </c>
      <c r="P34" s="2">
        <v>248</v>
      </c>
      <c r="Q34" s="2">
        <v>47532</v>
      </c>
      <c r="R34" s="2">
        <v>9888</v>
      </c>
      <c r="S34" s="2">
        <v>1179</v>
      </c>
      <c r="T34" s="2">
        <v>1171</v>
      </c>
      <c r="U34" s="2">
        <v>493</v>
      </c>
      <c r="V34" s="2">
        <v>5652</v>
      </c>
      <c r="W34" s="2">
        <v>10831</v>
      </c>
      <c r="X34" s="2">
        <v>197</v>
      </c>
      <c r="Y34" s="2">
        <v>328</v>
      </c>
      <c r="Z34" s="2">
        <v>8454</v>
      </c>
      <c r="AA34" s="2">
        <v>4101</v>
      </c>
      <c r="AB34" s="2">
        <v>21</v>
      </c>
      <c r="AC34" s="2">
        <v>10690</v>
      </c>
      <c r="AD34" s="2">
        <v>52625</v>
      </c>
      <c r="AE34" s="2">
        <v>2557</v>
      </c>
      <c r="AF34" s="2">
        <v>18</v>
      </c>
      <c r="AG34" s="2">
        <v>3913</v>
      </c>
      <c r="AH34" s="2">
        <v>0</v>
      </c>
      <c r="AI34" s="2">
        <v>9560</v>
      </c>
      <c r="AJ34" s="2">
        <v>12020</v>
      </c>
      <c r="AK34" s="2">
        <v>0</v>
      </c>
      <c r="AL34" s="2">
        <v>527</v>
      </c>
      <c r="AM34" s="2">
        <v>202535</v>
      </c>
      <c r="AN34" s="17">
        <v>0</v>
      </c>
      <c r="AO34" s="17">
        <v>2916045</v>
      </c>
      <c r="AP34" s="17">
        <v>15900654</v>
      </c>
      <c r="AQ34" s="17">
        <v>235241</v>
      </c>
      <c r="AR34" s="17">
        <v>9290904</v>
      </c>
      <c r="AS34" s="17">
        <v>0</v>
      </c>
      <c r="AT34" s="17">
        <v>28342844</v>
      </c>
      <c r="AU34" s="17">
        <v>28545379</v>
      </c>
      <c r="AV34" s="17">
        <v>598067</v>
      </c>
      <c r="AW34" s="17">
        <v>28940911</v>
      </c>
      <c r="AX34" s="17">
        <v>29143446</v>
      </c>
      <c r="AY34" s="17">
        <v>-5744539</v>
      </c>
      <c r="AZ34" s="17">
        <v>23196372</v>
      </c>
      <c r="BA34" s="17">
        <v>23398907</v>
      </c>
    </row>
    <row r="35" spans="1:53" x14ac:dyDescent="0.2">
      <c r="A35" t="s">
        <v>296</v>
      </c>
      <c r="B35" s="2">
        <v>2381</v>
      </c>
      <c r="C35" s="2">
        <v>0</v>
      </c>
      <c r="D35" s="2">
        <v>0</v>
      </c>
      <c r="E35" s="2">
        <v>0</v>
      </c>
      <c r="F35" s="2">
        <v>41</v>
      </c>
      <c r="G35" s="2">
        <v>365</v>
      </c>
      <c r="H35" s="2">
        <v>0</v>
      </c>
      <c r="I35" s="2">
        <v>23</v>
      </c>
      <c r="J35" s="2">
        <v>0</v>
      </c>
      <c r="K35" s="2">
        <v>1</v>
      </c>
      <c r="L35" s="2">
        <v>0</v>
      </c>
      <c r="M35" s="2">
        <v>0</v>
      </c>
      <c r="N35" s="2">
        <v>0</v>
      </c>
      <c r="O35" s="2">
        <v>0</v>
      </c>
      <c r="P35" s="2">
        <v>0</v>
      </c>
      <c r="Q35" s="2">
        <v>0</v>
      </c>
      <c r="R35" s="2">
        <v>0</v>
      </c>
      <c r="S35" s="2">
        <v>0</v>
      </c>
      <c r="T35" s="2">
        <v>0</v>
      </c>
      <c r="U35" s="2">
        <v>68</v>
      </c>
      <c r="V35" s="2">
        <v>77</v>
      </c>
      <c r="W35" s="2">
        <v>2024</v>
      </c>
      <c r="X35" s="2">
        <v>663</v>
      </c>
      <c r="Y35" s="2">
        <v>0</v>
      </c>
      <c r="Z35" s="2">
        <v>1275</v>
      </c>
      <c r="AA35" s="2">
        <v>3628</v>
      </c>
      <c r="AB35" s="2">
        <v>161</v>
      </c>
      <c r="AC35" s="2">
        <v>18766</v>
      </c>
      <c r="AD35" s="2">
        <v>13526</v>
      </c>
      <c r="AE35" s="2">
        <v>745</v>
      </c>
      <c r="AF35" s="2">
        <v>297</v>
      </c>
      <c r="AG35" s="2">
        <v>660029</v>
      </c>
      <c r="AH35" s="2">
        <v>63</v>
      </c>
      <c r="AI35" s="2">
        <v>1107</v>
      </c>
      <c r="AJ35" s="2">
        <v>2428</v>
      </c>
      <c r="AK35" s="2">
        <v>0</v>
      </c>
      <c r="AL35" s="2">
        <v>8263</v>
      </c>
      <c r="AM35" s="2">
        <v>715931</v>
      </c>
      <c r="AN35" s="17">
        <v>552070</v>
      </c>
      <c r="AO35" s="17">
        <v>12873714</v>
      </c>
      <c r="AP35" s="17">
        <v>31143590</v>
      </c>
      <c r="AQ35" s="17">
        <v>0</v>
      </c>
      <c r="AR35" s="17">
        <v>0</v>
      </c>
      <c r="AS35" s="17">
        <v>0</v>
      </c>
      <c r="AT35" s="17">
        <v>44569374</v>
      </c>
      <c r="AU35" s="17">
        <v>45285305</v>
      </c>
      <c r="AV35" s="17">
        <v>374053</v>
      </c>
      <c r="AW35" s="17">
        <v>44943427</v>
      </c>
      <c r="AX35" s="17">
        <v>45659358</v>
      </c>
      <c r="AY35" s="17">
        <v>-289052</v>
      </c>
      <c r="AZ35" s="17">
        <v>44654375</v>
      </c>
      <c r="BA35" s="17">
        <v>45370306</v>
      </c>
    </row>
    <row r="36" spans="1:53" x14ac:dyDescent="0.2">
      <c r="A36" t="s">
        <v>317</v>
      </c>
      <c r="B36" s="2">
        <v>5658</v>
      </c>
      <c r="C36" s="2">
        <v>1292</v>
      </c>
      <c r="D36" s="2">
        <v>4523</v>
      </c>
      <c r="E36" s="2">
        <v>9745</v>
      </c>
      <c r="F36" s="2">
        <v>10984</v>
      </c>
      <c r="G36" s="2">
        <v>64411</v>
      </c>
      <c r="H36" s="2">
        <v>803</v>
      </c>
      <c r="I36" s="2">
        <v>9454</v>
      </c>
      <c r="J36" s="2">
        <v>4439</v>
      </c>
      <c r="K36" s="2">
        <v>383</v>
      </c>
      <c r="L36" s="2">
        <v>4671</v>
      </c>
      <c r="M36" s="2">
        <v>8439</v>
      </c>
      <c r="N36" s="2">
        <v>4774</v>
      </c>
      <c r="O36" s="2">
        <v>9736</v>
      </c>
      <c r="P36" s="2">
        <v>2131</v>
      </c>
      <c r="Q36" s="2">
        <v>26972</v>
      </c>
      <c r="R36" s="2">
        <v>11741</v>
      </c>
      <c r="S36" s="2">
        <v>674</v>
      </c>
      <c r="T36" s="2">
        <v>1077</v>
      </c>
      <c r="U36" s="2">
        <v>9148</v>
      </c>
      <c r="V36" s="2">
        <v>50277</v>
      </c>
      <c r="W36" s="2">
        <v>28500</v>
      </c>
      <c r="X36" s="2">
        <v>20625</v>
      </c>
      <c r="Y36" s="2">
        <v>5269</v>
      </c>
      <c r="Z36" s="2">
        <v>29194</v>
      </c>
      <c r="AA36" s="2">
        <v>75308</v>
      </c>
      <c r="AB36" s="2">
        <v>7380</v>
      </c>
      <c r="AC36" s="2">
        <v>31506</v>
      </c>
      <c r="AD36" s="2">
        <v>23394</v>
      </c>
      <c r="AE36" s="2">
        <v>68</v>
      </c>
      <c r="AF36" s="2">
        <v>26409</v>
      </c>
      <c r="AG36" s="2">
        <v>42005</v>
      </c>
      <c r="AH36" s="2">
        <v>0</v>
      </c>
      <c r="AI36" s="2">
        <v>56983</v>
      </c>
      <c r="AJ36" s="2">
        <v>83623</v>
      </c>
      <c r="AK36" s="2">
        <v>0</v>
      </c>
      <c r="AL36" s="2">
        <v>16320</v>
      </c>
      <c r="AM36" s="2">
        <v>687916</v>
      </c>
      <c r="AN36" s="17">
        <v>0</v>
      </c>
      <c r="AO36" s="17">
        <v>3463759</v>
      </c>
      <c r="AP36" s="17">
        <v>0</v>
      </c>
      <c r="AQ36" s="17">
        <v>0</v>
      </c>
      <c r="AR36" s="17">
        <v>0</v>
      </c>
      <c r="AS36" s="17">
        <v>0</v>
      </c>
      <c r="AT36" s="17">
        <v>3463759</v>
      </c>
      <c r="AU36" s="17">
        <v>4151675</v>
      </c>
      <c r="AV36" s="17">
        <v>621694</v>
      </c>
      <c r="AW36" s="17">
        <v>4085453</v>
      </c>
      <c r="AX36" s="17">
        <v>4773369</v>
      </c>
      <c r="AY36" s="17">
        <v>-458</v>
      </c>
      <c r="AZ36" s="17">
        <v>4084995</v>
      </c>
      <c r="BA36" s="17">
        <v>4772911</v>
      </c>
    </row>
    <row r="37" spans="1:53" x14ac:dyDescent="0.2">
      <c r="A37" t="s">
        <v>298</v>
      </c>
      <c r="B37" s="2">
        <v>215829</v>
      </c>
      <c r="C37" s="2">
        <v>18872</v>
      </c>
      <c r="D37" s="2">
        <v>221848</v>
      </c>
      <c r="E37" s="2">
        <v>479871</v>
      </c>
      <c r="F37" s="2">
        <v>228796</v>
      </c>
      <c r="G37" s="2">
        <v>870004</v>
      </c>
      <c r="H37" s="2">
        <v>28804</v>
      </c>
      <c r="I37" s="2">
        <v>735964</v>
      </c>
      <c r="J37" s="2">
        <v>229356</v>
      </c>
      <c r="K37" s="2">
        <v>69595</v>
      </c>
      <c r="L37" s="2">
        <v>208372</v>
      </c>
      <c r="M37" s="2">
        <v>279250</v>
      </c>
      <c r="N37" s="2">
        <v>108907</v>
      </c>
      <c r="O37" s="2">
        <v>248496</v>
      </c>
      <c r="P37" s="2">
        <v>37673</v>
      </c>
      <c r="Q37" s="2">
        <v>1542853</v>
      </c>
      <c r="R37" s="2">
        <v>555513</v>
      </c>
      <c r="S37" s="2">
        <v>40056</v>
      </c>
      <c r="T37" s="2">
        <v>372298</v>
      </c>
      <c r="U37" s="2">
        <v>314741</v>
      </c>
      <c r="V37" s="2">
        <v>4052377</v>
      </c>
      <c r="W37" s="2">
        <v>2033696</v>
      </c>
      <c r="X37" s="2">
        <v>424168</v>
      </c>
      <c r="Y37" s="2">
        <v>171312</v>
      </c>
      <c r="Z37" s="2">
        <v>4171485</v>
      </c>
      <c r="AA37" s="2">
        <v>2584246</v>
      </c>
      <c r="AB37" s="2">
        <v>686442</v>
      </c>
      <c r="AC37" s="2">
        <v>4779754</v>
      </c>
      <c r="AD37" s="2">
        <v>2180601</v>
      </c>
      <c r="AE37" s="2">
        <v>2603757</v>
      </c>
      <c r="AF37" s="2">
        <v>1466562</v>
      </c>
      <c r="AG37" s="2">
        <v>2347150</v>
      </c>
      <c r="AH37" s="2">
        <v>376987</v>
      </c>
      <c r="AI37" s="2">
        <v>3419035</v>
      </c>
      <c r="AJ37" s="2">
        <v>1140373</v>
      </c>
      <c r="AK37" s="2">
        <v>0</v>
      </c>
      <c r="AL37" s="2">
        <v>135241</v>
      </c>
      <c r="AM37" s="2">
        <v>39380284</v>
      </c>
      <c r="AN37" s="17">
        <v>68065</v>
      </c>
      <c r="AO37" s="17">
        <v>2615492</v>
      </c>
      <c r="AP37" s="17">
        <v>0</v>
      </c>
      <c r="AQ37" s="17">
        <v>1133912</v>
      </c>
      <c r="AR37" s="17">
        <v>760789</v>
      </c>
      <c r="AS37" s="17">
        <v>0</v>
      </c>
      <c r="AT37" s="17">
        <v>4578258</v>
      </c>
      <c r="AU37" s="17">
        <v>43958542</v>
      </c>
      <c r="AV37" s="17">
        <v>882355</v>
      </c>
      <c r="AW37" s="17">
        <v>5460613</v>
      </c>
      <c r="AX37" s="17">
        <v>44840897</v>
      </c>
      <c r="AY37" s="17">
        <v>-18403345</v>
      </c>
      <c r="AZ37" s="17">
        <v>-12942732</v>
      </c>
      <c r="BA37" s="17">
        <v>26437552</v>
      </c>
    </row>
    <row r="38" spans="1:53" x14ac:dyDescent="0.2">
      <c r="A38" t="s">
        <v>299</v>
      </c>
      <c r="B38" s="2">
        <v>1953</v>
      </c>
      <c r="C38" s="2">
        <v>100</v>
      </c>
      <c r="D38" s="2">
        <v>1154</v>
      </c>
      <c r="E38" s="2">
        <v>2889</v>
      </c>
      <c r="F38" s="2">
        <v>913</v>
      </c>
      <c r="G38" s="2">
        <v>2584</v>
      </c>
      <c r="H38" s="2">
        <v>83</v>
      </c>
      <c r="I38" s="2">
        <v>1683</v>
      </c>
      <c r="J38" s="2">
        <v>311</v>
      </c>
      <c r="K38" s="2">
        <v>113</v>
      </c>
      <c r="L38" s="2">
        <v>1059</v>
      </c>
      <c r="M38" s="2">
        <v>929</v>
      </c>
      <c r="N38" s="2">
        <v>324</v>
      </c>
      <c r="O38" s="2">
        <v>705</v>
      </c>
      <c r="P38" s="2">
        <v>165</v>
      </c>
      <c r="Q38" s="2">
        <v>6133</v>
      </c>
      <c r="R38" s="2">
        <v>1687</v>
      </c>
      <c r="S38" s="2">
        <v>72</v>
      </c>
      <c r="T38" s="2">
        <v>1446</v>
      </c>
      <c r="U38" s="2">
        <v>1012</v>
      </c>
      <c r="V38" s="2">
        <v>12043</v>
      </c>
      <c r="W38" s="2">
        <v>1752</v>
      </c>
      <c r="X38" s="2">
        <v>828</v>
      </c>
      <c r="Y38" s="2">
        <v>134</v>
      </c>
      <c r="Z38" s="2">
        <v>37415</v>
      </c>
      <c r="AA38" s="2">
        <v>4675</v>
      </c>
      <c r="AB38" s="2">
        <v>17384</v>
      </c>
      <c r="AC38" s="2">
        <v>8682</v>
      </c>
      <c r="AD38" s="2">
        <v>167193</v>
      </c>
      <c r="AE38" s="2">
        <v>13354</v>
      </c>
      <c r="AF38" s="2">
        <v>68603</v>
      </c>
      <c r="AG38" s="2">
        <v>575377</v>
      </c>
      <c r="AH38" s="2">
        <v>12378</v>
      </c>
      <c r="AI38" s="2">
        <v>26571</v>
      </c>
      <c r="AJ38" s="2">
        <v>458050</v>
      </c>
      <c r="AK38" s="2">
        <v>0</v>
      </c>
      <c r="AL38" s="2">
        <v>5638</v>
      </c>
      <c r="AM38" s="2">
        <v>1435392</v>
      </c>
      <c r="AN38" s="17">
        <v>6452107</v>
      </c>
      <c r="AO38" s="17">
        <v>24340278</v>
      </c>
      <c r="AP38" s="17">
        <v>0</v>
      </c>
      <c r="AQ38" s="17">
        <v>0</v>
      </c>
      <c r="AR38" s="17">
        <v>0</v>
      </c>
      <c r="AS38" s="17">
        <v>0</v>
      </c>
      <c r="AT38" s="17">
        <v>30792385</v>
      </c>
      <c r="AU38" s="17">
        <v>32227777</v>
      </c>
      <c r="AV38" s="17">
        <v>3400606</v>
      </c>
      <c r="AW38" s="17">
        <v>34192991</v>
      </c>
      <c r="AX38" s="17">
        <v>35628383</v>
      </c>
      <c r="AY38" s="17">
        <v>-2348600</v>
      </c>
      <c r="AZ38" s="17">
        <v>31844391</v>
      </c>
      <c r="BA38" s="17">
        <v>33279783</v>
      </c>
    </row>
    <row r="39" spans="1:53" x14ac:dyDescent="0.2">
      <c r="A39" t="s">
        <v>300</v>
      </c>
      <c r="B39" s="2">
        <v>6214</v>
      </c>
      <c r="C39" s="2">
        <v>445</v>
      </c>
      <c r="D39" s="2">
        <v>6133</v>
      </c>
      <c r="E39" s="2">
        <v>29267</v>
      </c>
      <c r="F39" s="2">
        <v>7856</v>
      </c>
      <c r="G39" s="2">
        <v>13415</v>
      </c>
      <c r="H39" s="2">
        <v>319</v>
      </c>
      <c r="I39" s="2">
        <v>3127</v>
      </c>
      <c r="J39" s="2">
        <v>7181</v>
      </c>
      <c r="K39" s="2">
        <v>382</v>
      </c>
      <c r="L39" s="2">
        <v>3260</v>
      </c>
      <c r="M39" s="2">
        <v>4772</v>
      </c>
      <c r="N39" s="2">
        <v>2563</v>
      </c>
      <c r="O39" s="2">
        <v>9622</v>
      </c>
      <c r="P39" s="2">
        <v>1439</v>
      </c>
      <c r="Q39" s="2">
        <v>24353</v>
      </c>
      <c r="R39" s="2">
        <v>13412</v>
      </c>
      <c r="S39" s="2">
        <v>1184</v>
      </c>
      <c r="T39" s="2">
        <v>4212</v>
      </c>
      <c r="U39" s="2">
        <v>11365</v>
      </c>
      <c r="V39" s="2">
        <v>47013</v>
      </c>
      <c r="W39" s="2">
        <v>1127</v>
      </c>
      <c r="X39" s="2">
        <v>3583</v>
      </c>
      <c r="Y39" s="2">
        <v>10863</v>
      </c>
      <c r="Z39" s="2">
        <v>120157</v>
      </c>
      <c r="AA39" s="2">
        <v>94132</v>
      </c>
      <c r="AB39" s="2">
        <v>9443</v>
      </c>
      <c r="AC39" s="2">
        <v>52096</v>
      </c>
      <c r="AD39" s="2">
        <v>45010</v>
      </c>
      <c r="AE39" s="2">
        <v>103755</v>
      </c>
      <c r="AF39" s="2">
        <v>89698</v>
      </c>
      <c r="AG39" s="2">
        <v>136041</v>
      </c>
      <c r="AH39" s="2">
        <v>29667</v>
      </c>
      <c r="AI39" s="2">
        <v>51237</v>
      </c>
      <c r="AJ39" s="2">
        <v>65407</v>
      </c>
      <c r="AK39" s="2">
        <v>0</v>
      </c>
      <c r="AL39" s="2">
        <v>1067</v>
      </c>
      <c r="AM39" s="2">
        <v>1010817</v>
      </c>
      <c r="AN39" s="17">
        <v>0</v>
      </c>
      <c r="AO39" s="17">
        <v>0</v>
      </c>
      <c r="AP39" s="17">
        <v>0</v>
      </c>
      <c r="AQ39" s="17">
        <v>0</v>
      </c>
      <c r="AR39" s="17">
        <v>0</v>
      </c>
      <c r="AS39" s="17">
        <v>0</v>
      </c>
      <c r="AT39" s="17">
        <v>0</v>
      </c>
      <c r="AU39" s="17">
        <v>1010817</v>
      </c>
      <c r="AV39" s="17">
        <v>0</v>
      </c>
      <c r="AW39" s="17">
        <v>0</v>
      </c>
      <c r="AX39" s="17">
        <v>1010817</v>
      </c>
      <c r="AY39" s="17">
        <v>0</v>
      </c>
      <c r="AZ39" s="17">
        <v>0</v>
      </c>
      <c r="BA39" s="17">
        <v>1010817</v>
      </c>
    </row>
    <row r="40" spans="1:53" x14ac:dyDescent="0.2">
      <c r="A40" t="s">
        <v>301</v>
      </c>
      <c r="B40" s="2">
        <v>43247</v>
      </c>
      <c r="C40" s="2">
        <v>7530</v>
      </c>
      <c r="D40" s="2">
        <v>42588</v>
      </c>
      <c r="E40" s="2">
        <v>35795</v>
      </c>
      <c r="F40" s="2">
        <v>57233</v>
      </c>
      <c r="G40" s="2">
        <v>35502</v>
      </c>
      <c r="H40" s="2">
        <v>4086</v>
      </c>
      <c r="I40" s="2">
        <v>29042</v>
      </c>
      <c r="J40" s="2">
        <v>26796</v>
      </c>
      <c r="K40" s="2">
        <v>6252</v>
      </c>
      <c r="L40" s="2">
        <v>45495</v>
      </c>
      <c r="M40" s="2">
        <v>31833</v>
      </c>
      <c r="N40" s="2">
        <v>18729</v>
      </c>
      <c r="O40" s="2">
        <v>50462</v>
      </c>
      <c r="P40" s="2">
        <v>3512</v>
      </c>
      <c r="Q40" s="2">
        <v>21816</v>
      </c>
      <c r="R40" s="2">
        <v>39593</v>
      </c>
      <c r="S40" s="2">
        <v>1342</v>
      </c>
      <c r="T40" s="2">
        <v>3248</v>
      </c>
      <c r="U40" s="2">
        <v>13193</v>
      </c>
      <c r="V40" s="2">
        <v>602155</v>
      </c>
      <c r="W40" s="2">
        <v>67514</v>
      </c>
      <c r="X40" s="2">
        <v>25756</v>
      </c>
      <c r="Y40" s="2">
        <v>60091</v>
      </c>
      <c r="Z40" s="2">
        <v>328793</v>
      </c>
      <c r="AA40" s="2">
        <v>119001</v>
      </c>
      <c r="AB40" s="2">
        <v>35455</v>
      </c>
      <c r="AC40" s="2">
        <v>207077</v>
      </c>
      <c r="AD40" s="2">
        <v>51668</v>
      </c>
      <c r="AE40" s="2">
        <v>26016</v>
      </c>
      <c r="AF40" s="2">
        <v>225085</v>
      </c>
      <c r="AG40" s="2">
        <v>191875</v>
      </c>
      <c r="AH40" s="2">
        <v>23055</v>
      </c>
      <c r="AI40" s="2">
        <v>83597</v>
      </c>
      <c r="AJ40" s="2">
        <v>96818</v>
      </c>
      <c r="AK40" s="2">
        <v>504</v>
      </c>
      <c r="AL40" s="2">
        <v>0</v>
      </c>
      <c r="AM40" s="2">
        <v>2661754</v>
      </c>
      <c r="AN40" s="17">
        <v>0</v>
      </c>
      <c r="AO40" s="17">
        <v>398672</v>
      </c>
      <c r="AP40" s="17">
        <v>0</v>
      </c>
      <c r="AQ40" s="17">
        <v>0</v>
      </c>
      <c r="AR40" s="17">
        <v>0</v>
      </c>
      <c r="AS40" s="17">
        <v>0</v>
      </c>
      <c r="AT40" s="17">
        <v>398672</v>
      </c>
      <c r="AU40" s="17">
        <v>3060426</v>
      </c>
      <c r="AV40" s="17">
        <v>358824</v>
      </c>
      <c r="AW40" s="17">
        <v>757496</v>
      </c>
      <c r="AX40" s="17">
        <v>3419250</v>
      </c>
      <c r="AY40" s="17">
        <v>-32033</v>
      </c>
      <c r="AZ40" s="17">
        <v>725463</v>
      </c>
      <c r="BA40" s="17">
        <v>3387217</v>
      </c>
    </row>
    <row r="41" spans="1:53" x14ac:dyDescent="0.2">
      <c r="A41" t="s">
        <v>302</v>
      </c>
      <c r="B41" s="2">
        <v>3514525</v>
      </c>
      <c r="C41" s="2">
        <v>417861</v>
      </c>
      <c r="D41" s="2">
        <v>5002865</v>
      </c>
      <c r="E41" s="2">
        <v>13992088</v>
      </c>
      <c r="F41" s="2">
        <v>6299990</v>
      </c>
      <c r="G41" s="2">
        <v>13459921</v>
      </c>
      <c r="H41" s="2">
        <v>284779</v>
      </c>
      <c r="I41" s="2">
        <v>12624816</v>
      </c>
      <c r="J41" s="2">
        <v>2413918</v>
      </c>
      <c r="K41" s="2">
        <v>761519</v>
      </c>
      <c r="L41" s="2">
        <v>10532879</v>
      </c>
      <c r="M41" s="2">
        <v>5296443</v>
      </c>
      <c r="N41" s="2">
        <v>1329014</v>
      </c>
      <c r="O41" s="2">
        <v>4500158</v>
      </c>
      <c r="P41" s="2">
        <v>747699</v>
      </c>
      <c r="Q41" s="2">
        <v>24588232</v>
      </c>
      <c r="R41" s="2">
        <v>9450857</v>
      </c>
      <c r="S41" s="2">
        <v>646057</v>
      </c>
      <c r="T41" s="2">
        <v>10220634</v>
      </c>
      <c r="U41" s="2">
        <v>5706513</v>
      </c>
      <c r="V41" s="2">
        <v>23159072</v>
      </c>
      <c r="W41" s="2">
        <v>9518170</v>
      </c>
      <c r="X41" s="2">
        <v>1623733</v>
      </c>
      <c r="Y41" s="2">
        <v>923130</v>
      </c>
      <c r="Z41" s="2">
        <v>15987217</v>
      </c>
      <c r="AA41" s="2">
        <v>7413598</v>
      </c>
      <c r="AB41" s="2">
        <v>6058190</v>
      </c>
      <c r="AC41" s="2">
        <v>16118870</v>
      </c>
      <c r="AD41" s="2">
        <v>7860150</v>
      </c>
      <c r="AE41" s="2">
        <v>9055910</v>
      </c>
      <c r="AF41" s="2">
        <v>5955705</v>
      </c>
      <c r="AG41" s="2">
        <v>17025540</v>
      </c>
      <c r="AH41" s="2">
        <v>1996590</v>
      </c>
      <c r="AI41" s="2">
        <v>10036942</v>
      </c>
      <c r="AJ41" s="2">
        <v>16677125</v>
      </c>
      <c r="AK41" s="2">
        <v>1010817</v>
      </c>
      <c r="AL41" s="2">
        <v>2037662</v>
      </c>
      <c r="AM41" s="2">
        <v>284249189</v>
      </c>
      <c r="AN41" s="17">
        <v>9206578</v>
      </c>
      <c r="AO41" s="17">
        <v>186873243</v>
      </c>
      <c r="AP41" s="17">
        <v>75148357</v>
      </c>
      <c r="AQ41" s="17">
        <v>17187638</v>
      </c>
      <c r="AR41" s="17">
        <v>55469774</v>
      </c>
      <c r="AS41" s="17">
        <v>14158200</v>
      </c>
      <c r="AT41" s="17">
        <v>358043790</v>
      </c>
      <c r="AU41" s="17">
        <v>642292979</v>
      </c>
      <c r="AV41" s="17">
        <v>201497866</v>
      </c>
      <c r="AW41" s="17">
        <v>559541656</v>
      </c>
      <c r="AX41" s="17">
        <v>843790845</v>
      </c>
      <c r="AY41" s="17">
        <v>-247875392</v>
      </c>
      <c r="AZ41" s="17">
        <v>311666264</v>
      </c>
      <c r="BA41" s="17">
        <v>595915453</v>
      </c>
    </row>
    <row r="42" spans="1:53" s="17" customFormat="1" x14ac:dyDescent="0.2">
      <c r="A42" s="17" t="s">
        <v>318</v>
      </c>
      <c r="B42" s="17">
        <v>54154</v>
      </c>
      <c r="C42" s="17">
        <v>27066</v>
      </c>
      <c r="D42" s="17">
        <v>75936</v>
      </c>
      <c r="E42" s="17">
        <v>270134</v>
      </c>
      <c r="F42" s="17">
        <v>168341</v>
      </c>
      <c r="G42" s="17">
        <v>354050</v>
      </c>
      <c r="H42" s="17">
        <v>3959</v>
      </c>
      <c r="I42" s="17">
        <v>233820</v>
      </c>
      <c r="J42" s="17">
        <v>82904</v>
      </c>
      <c r="K42" s="17">
        <v>33849</v>
      </c>
      <c r="L42" s="17">
        <v>146692</v>
      </c>
      <c r="M42" s="17">
        <v>168352</v>
      </c>
      <c r="N42" s="17">
        <v>29703</v>
      </c>
      <c r="O42" s="17">
        <v>140814</v>
      </c>
      <c r="P42" s="17">
        <v>32566</v>
      </c>
      <c r="Q42" s="17">
        <v>604254</v>
      </c>
      <c r="R42" s="17">
        <v>364871</v>
      </c>
      <c r="S42" s="17">
        <v>16290</v>
      </c>
      <c r="T42" s="17">
        <v>102797</v>
      </c>
      <c r="U42" s="17">
        <v>249131</v>
      </c>
      <c r="V42" s="17">
        <v>839526</v>
      </c>
      <c r="W42" s="17">
        <v>268524</v>
      </c>
      <c r="X42" s="17">
        <v>33488</v>
      </c>
      <c r="Y42" s="17">
        <v>66949</v>
      </c>
      <c r="Z42" s="17">
        <v>1033551</v>
      </c>
      <c r="AA42" s="17">
        <v>688344</v>
      </c>
      <c r="AB42" s="17">
        <v>90316</v>
      </c>
      <c r="AC42" s="17">
        <v>373627</v>
      </c>
      <c r="AD42" s="17">
        <v>262325</v>
      </c>
      <c r="AE42" s="17">
        <v>299465</v>
      </c>
      <c r="AF42" s="17">
        <v>182220</v>
      </c>
      <c r="AG42" s="17">
        <v>585277</v>
      </c>
      <c r="AH42" s="17">
        <v>177410</v>
      </c>
      <c r="AI42" s="17">
        <v>406768</v>
      </c>
      <c r="AJ42" s="17">
        <v>724987</v>
      </c>
      <c r="AK42" s="17">
        <v>0</v>
      </c>
      <c r="AL42" s="17">
        <v>14118</v>
      </c>
      <c r="AM42" s="17">
        <v>9206578</v>
      </c>
    </row>
    <row r="43" spans="1:53" s="17" customFormat="1" x14ac:dyDescent="0.2">
      <c r="A43" s="17" t="s">
        <v>319</v>
      </c>
      <c r="B43" s="17">
        <v>1433700</v>
      </c>
      <c r="C43" s="17">
        <v>45646</v>
      </c>
      <c r="D43" s="17">
        <v>1131484</v>
      </c>
      <c r="E43" s="17">
        <v>5316529</v>
      </c>
      <c r="F43" s="17">
        <v>1702299</v>
      </c>
      <c r="G43" s="17">
        <v>2074354</v>
      </c>
      <c r="H43" s="17">
        <v>31533</v>
      </c>
      <c r="I43" s="17">
        <v>2566929</v>
      </c>
      <c r="J43" s="17">
        <v>925951</v>
      </c>
      <c r="K43" s="17">
        <v>84661</v>
      </c>
      <c r="L43" s="17">
        <v>1146981</v>
      </c>
      <c r="M43" s="17">
        <v>2467188</v>
      </c>
      <c r="N43" s="17">
        <v>500940</v>
      </c>
      <c r="O43" s="17">
        <v>1816393</v>
      </c>
      <c r="P43" s="17">
        <v>335905</v>
      </c>
      <c r="Q43" s="17">
        <v>8832340</v>
      </c>
      <c r="R43" s="17">
        <v>2813998</v>
      </c>
      <c r="S43" s="17">
        <v>196083</v>
      </c>
      <c r="T43" s="17">
        <v>2148138</v>
      </c>
      <c r="U43" s="17">
        <v>2659948</v>
      </c>
      <c r="V43" s="17">
        <v>10817302</v>
      </c>
      <c r="W43" s="17">
        <v>2906684</v>
      </c>
      <c r="X43" s="17">
        <v>428842</v>
      </c>
      <c r="Y43" s="17">
        <v>1988211</v>
      </c>
      <c r="Z43" s="17">
        <v>14154919</v>
      </c>
      <c r="AA43" s="17">
        <v>5029844</v>
      </c>
      <c r="AB43" s="17">
        <v>980732</v>
      </c>
      <c r="AC43" s="17">
        <v>7278830</v>
      </c>
      <c r="AD43" s="17">
        <v>4530821</v>
      </c>
      <c r="AE43" s="17">
        <v>9712495</v>
      </c>
      <c r="AF43" s="17">
        <v>12693059</v>
      </c>
      <c r="AG43" s="17">
        <v>21192833</v>
      </c>
      <c r="AH43" s="17">
        <v>2383035</v>
      </c>
      <c r="AI43" s="17">
        <v>8833699</v>
      </c>
      <c r="AJ43" s="17">
        <v>7936646</v>
      </c>
      <c r="AK43" s="17">
        <v>0</v>
      </c>
      <c r="AL43" s="17">
        <v>1862204</v>
      </c>
      <c r="AM43" s="17">
        <v>150961156</v>
      </c>
    </row>
    <row r="44" spans="1:53" s="17" customFormat="1" x14ac:dyDescent="0.2">
      <c r="A44" s="17" t="s">
        <v>320</v>
      </c>
      <c r="B44" s="17">
        <v>1031431</v>
      </c>
      <c r="C44" s="17">
        <v>-12973</v>
      </c>
      <c r="D44" s="17">
        <v>1092055</v>
      </c>
      <c r="E44" s="17">
        <v>-1678075</v>
      </c>
      <c r="F44" s="17">
        <v>1540335</v>
      </c>
      <c r="G44" s="17">
        <v>2769460</v>
      </c>
      <c r="H44" s="17">
        <v>40390</v>
      </c>
      <c r="I44" s="17">
        <v>-4252298</v>
      </c>
      <c r="J44" s="17">
        <v>652713</v>
      </c>
      <c r="K44" s="17">
        <v>269011</v>
      </c>
      <c r="L44" s="17">
        <v>335868</v>
      </c>
      <c r="M44" s="17">
        <v>690945</v>
      </c>
      <c r="N44" s="17">
        <v>121747</v>
      </c>
      <c r="O44" s="17">
        <v>953482</v>
      </c>
      <c r="P44" s="17">
        <v>721241.00000000012</v>
      </c>
      <c r="Q44" s="17">
        <v>-2411195</v>
      </c>
      <c r="R44" s="17">
        <v>3205114</v>
      </c>
      <c r="S44" s="17">
        <v>-43216</v>
      </c>
      <c r="T44" s="17">
        <v>1502542</v>
      </c>
      <c r="U44" s="17">
        <v>1447389</v>
      </c>
      <c r="V44" s="17">
        <v>5636634</v>
      </c>
      <c r="W44" s="17">
        <v>-4312674</v>
      </c>
      <c r="X44" s="17">
        <v>149725</v>
      </c>
      <c r="Y44" s="17">
        <v>-499305</v>
      </c>
      <c r="Z44" s="17">
        <v>7940930</v>
      </c>
      <c r="AA44" s="17">
        <v>7420094</v>
      </c>
      <c r="AB44" s="17">
        <v>15343606</v>
      </c>
      <c r="AC44" s="17">
        <v>2454812</v>
      </c>
      <c r="AD44" s="17">
        <v>547951</v>
      </c>
      <c r="AE44" s="17">
        <v>0</v>
      </c>
      <c r="AF44" s="17">
        <v>34126</v>
      </c>
      <c r="AG44" s="17">
        <v>3609541</v>
      </c>
      <c r="AH44" s="17">
        <v>-11300</v>
      </c>
      <c r="AI44" s="17">
        <v>3434422</v>
      </c>
      <c r="AJ44" s="17">
        <v>3488009</v>
      </c>
      <c r="AK44" s="17">
        <v>0</v>
      </c>
      <c r="AL44" s="17">
        <v>-734249</v>
      </c>
      <c r="AM44" s="17">
        <v>52478288</v>
      </c>
    </row>
    <row r="45" spans="1:53" s="17" customFormat="1" x14ac:dyDescent="0.2">
      <c r="A45" s="17" t="s">
        <v>321</v>
      </c>
      <c r="B45" s="17">
        <v>1573705</v>
      </c>
      <c r="C45" s="17">
        <v>43629</v>
      </c>
      <c r="D45" s="17">
        <v>338901</v>
      </c>
      <c r="E45" s="17">
        <v>3441323</v>
      </c>
      <c r="F45" s="17">
        <v>645747</v>
      </c>
      <c r="G45" s="17">
        <v>3419960</v>
      </c>
      <c r="H45" s="17">
        <v>42044</v>
      </c>
      <c r="I45" s="17">
        <v>1096489</v>
      </c>
      <c r="J45" s="17">
        <v>661318</v>
      </c>
      <c r="K45" s="17">
        <v>139357</v>
      </c>
      <c r="L45" s="17">
        <v>470338</v>
      </c>
      <c r="M45" s="17">
        <v>815136</v>
      </c>
      <c r="N45" s="17">
        <v>188666</v>
      </c>
      <c r="O45" s="17">
        <v>705575</v>
      </c>
      <c r="P45" s="17">
        <v>255081</v>
      </c>
      <c r="Q45" s="17">
        <v>6196117</v>
      </c>
      <c r="R45" s="17">
        <v>2262539</v>
      </c>
      <c r="S45" s="17">
        <v>139947</v>
      </c>
      <c r="T45" s="17">
        <v>1335467</v>
      </c>
      <c r="U45" s="17">
        <v>1282323</v>
      </c>
      <c r="V45" s="17">
        <v>1870835</v>
      </c>
      <c r="W45" s="17">
        <v>5674963</v>
      </c>
      <c r="X45" s="17">
        <v>513176</v>
      </c>
      <c r="Y45" s="17">
        <v>213547</v>
      </c>
      <c r="Z45" s="17">
        <v>4176266</v>
      </c>
      <c r="AA45" s="17">
        <v>1697295</v>
      </c>
      <c r="AB45" s="17">
        <v>14380068</v>
      </c>
      <c r="AC45" s="17">
        <v>1917581</v>
      </c>
      <c r="AD45" s="17">
        <v>2195950</v>
      </c>
      <c r="AE45" s="17">
        <v>9724887</v>
      </c>
      <c r="AF45" s="17">
        <v>4383710</v>
      </c>
      <c r="AG45" s="17">
        <v>2763132</v>
      </c>
      <c r="AH45" s="17">
        <v>175804</v>
      </c>
      <c r="AI45" s="17">
        <v>2493296</v>
      </c>
      <c r="AJ45" s="17">
        <v>3057920</v>
      </c>
      <c r="AK45" s="17">
        <v>0</v>
      </c>
      <c r="AL45" s="17">
        <v>166109</v>
      </c>
      <c r="AM45" s="17">
        <v>80458201</v>
      </c>
    </row>
    <row r="46" spans="1:53" s="17" customFormat="1" x14ac:dyDescent="0.2">
      <c r="A46" s="17" t="s">
        <v>322</v>
      </c>
      <c r="B46" s="17">
        <v>343761</v>
      </c>
      <c r="C46" s="17">
        <v>24771</v>
      </c>
      <c r="D46" s="17">
        <v>225816</v>
      </c>
      <c r="E46" s="17">
        <v>1088516</v>
      </c>
      <c r="F46" s="17">
        <v>270302</v>
      </c>
      <c r="G46" s="17">
        <v>426291</v>
      </c>
      <c r="H46" s="17">
        <v>7477</v>
      </c>
      <c r="I46" s="17">
        <v>453817</v>
      </c>
      <c r="J46" s="17">
        <v>140559</v>
      </c>
      <c r="K46" s="17">
        <v>57806</v>
      </c>
      <c r="L46" s="17">
        <v>94043</v>
      </c>
      <c r="M46" s="17">
        <v>266997</v>
      </c>
      <c r="N46" s="17">
        <v>16597</v>
      </c>
      <c r="O46" s="17">
        <v>54514</v>
      </c>
      <c r="P46" s="17">
        <v>24779</v>
      </c>
      <c r="Q46" s="17">
        <v>398662</v>
      </c>
      <c r="R46" s="17">
        <v>120595</v>
      </c>
      <c r="S46" s="17">
        <v>9397</v>
      </c>
      <c r="T46" s="17">
        <v>25805</v>
      </c>
      <c r="U46" s="17">
        <v>208298</v>
      </c>
      <c r="V46" s="17">
        <v>1515225</v>
      </c>
      <c r="W46" s="17">
        <v>1959414</v>
      </c>
      <c r="X46" s="17">
        <v>93047</v>
      </c>
      <c r="Y46" s="17">
        <v>48948</v>
      </c>
      <c r="Z46" s="17">
        <v>3216165</v>
      </c>
      <c r="AA46" s="17">
        <v>387740</v>
      </c>
      <c r="AB46" s="17">
        <v>3784451</v>
      </c>
      <c r="AC46" s="17">
        <v>1328784</v>
      </c>
      <c r="AD46" s="17">
        <v>493622</v>
      </c>
      <c r="AE46" s="17">
        <v>26312</v>
      </c>
      <c r="AF46" s="17">
        <v>165474</v>
      </c>
      <c r="AG46" s="17">
        <v>591127</v>
      </c>
      <c r="AH46" s="17">
        <v>144246</v>
      </c>
      <c r="AI46" s="17">
        <v>1233566</v>
      </c>
      <c r="AJ46" s="17">
        <v>1395246</v>
      </c>
      <c r="AK46" s="17">
        <v>0</v>
      </c>
      <c r="AL46" s="17">
        <v>55056</v>
      </c>
      <c r="AM46" s="17">
        <v>20697226</v>
      </c>
    </row>
    <row r="47" spans="1:53" s="17" customFormat="1" x14ac:dyDescent="0.2">
      <c r="A47" s="17" t="s">
        <v>323</v>
      </c>
      <c r="B47" s="17">
        <v>-641448</v>
      </c>
      <c r="C47" s="17">
        <v>13</v>
      </c>
      <c r="D47" s="17">
        <v>-43789</v>
      </c>
      <c r="E47" s="17">
        <v>-1176</v>
      </c>
      <c r="F47" s="17">
        <v>-269</v>
      </c>
      <c r="G47" s="17">
        <v>-178</v>
      </c>
      <c r="H47" s="17">
        <v>-122</v>
      </c>
      <c r="I47" s="17">
        <v>-155</v>
      </c>
      <c r="J47" s="17">
        <v>-96</v>
      </c>
      <c r="K47" s="17">
        <v>-25</v>
      </c>
      <c r="L47" s="17">
        <v>-125</v>
      </c>
      <c r="M47" s="17">
        <v>-214</v>
      </c>
      <c r="N47" s="17">
        <v>-38</v>
      </c>
      <c r="O47" s="17">
        <v>-147</v>
      </c>
      <c r="P47" s="17">
        <v>-49</v>
      </c>
      <c r="Q47" s="17">
        <v>-823</v>
      </c>
      <c r="R47" s="17">
        <v>-264</v>
      </c>
      <c r="S47" s="17">
        <v>-23</v>
      </c>
      <c r="T47" s="17">
        <v>-152</v>
      </c>
      <c r="U47" s="17">
        <v>-272</v>
      </c>
      <c r="V47" s="17">
        <v>-210948</v>
      </c>
      <c r="W47" s="17">
        <v>-3361</v>
      </c>
      <c r="X47" s="17">
        <v>-161592</v>
      </c>
      <c r="Y47" s="17">
        <v>-17</v>
      </c>
      <c r="Z47" s="17">
        <v>-35537</v>
      </c>
      <c r="AA47" s="17">
        <v>-314565</v>
      </c>
      <c r="AB47" s="17">
        <v>-17317</v>
      </c>
      <c r="AC47" s="17">
        <v>-181596</v>
      </c>
      <c r="AD47" s="17">
        <v>-521</v>
      </c>
      <c r="AE47" s="17">
        <v>0</v>
      </c>
      <c r="AF47" s="17">
        <v>-15387</v>
      </c>
      <c r="AG47" s="17">
        <v>-397144</v>
      </c>
      <c r="AH47" s="17">
        <v>-92874</v>
      </c>
      <c r="AI47" s="17">
        <v>-1141</v>
      </c>
      <c r="AJ47" s="17">
        <v>-150</v>
      </c>
      <c r="AK47" s="17">
        <v>0</v>
      </c>
      <c r="AL47" s="17">
        <v>-13683</v>
      </c>
      <c r="AM47" s="17">
        <v>-2135185</v>
      </c>
    </row>
    <row r="48" spans="1:53" s="17" customFormat="1" x14ac:dyDescent="0.2">
      <c r="A48" s="17" t="s">
        <v>324</v>
      </c>
      <c r="B48" s="17">
        <v>3795303</v>
      </c>
      <c r="C48" s="17">
        <v>128152</v>
      </c>
      <c r="D48" s="17">
        <v>2820403</v>
      </c>
      <c r="E48" s="17">
        <v>8437251</v>
      </c>
      <c r="F48" s="17">
        <v>4326755</v>
      </c>
      <c r="G48" s="17">
        <v>9043937</v>
      </c>
      <c r="H48" s="17">
        <v>125281</v>
      </c>
      <c r="I48" s="17">
        <v>98602</v>
      </c>
      <c r="J48" s="17">
        <v>2463349</v>
      </c>
      <c r="K48" s="17">
        <v>584659</v>
      </c>
      <c r="L48" s="17">
        <v>2193797</v>
      </c>
      <c r="M48" s="17">
        <v>4408404</v>
      </c>
      <c r="N48" s="17">
        <v>857615</v>
      </c>
      <c r="O48" s="17">
        <v>3670631</v>
      </c>
      <c r="P48" s="17">
        <v>1369523</v>
      </c>
      <c r="Q48" s="17">
        <v>13619355</v>
      </c>
      <c r="R48" s="17">
        <v>8766853</v>
      </c>
      <c r="S48" s="17">
        <v>318478</v>
      </c>
      <c r="T48" s="17">
        <v>5114597</v>
      </c>
      <c r="U48" s="17">
        <v>5846817</v>
      </c>
      <c r="V48" s="17">
        <v>20468574</v>
      </c>
      <c r="W48" s="17">
        <v>6493550</v>
      </c>
      <c r="X48" s="17">
        <v>1056686</v>
      </c>
      <c r="Y48" s="17">
        <v>1818333</v>
      </c>
      <c r="Z48" s="17">
        <v>30486294</v>
      </c>
      <c r="AA48" s="17">
        <v>14908752</v>
      </c>
      <c r="AB48" s="17">
        <v>34561856</v>
      </c>
      <c r="AC48" s="17">
        <v>13172038</v>
      </c>
      <c r="AD48" s="17">
        <v>8030148</v>
      </c>
      <c r="AE48" s="17">
        <v>19763159</v>
      </c>
      <c r="AF48" s="17">
        <v>17443202</v>
      </c>
      <c r="AG48" s="17">
        <v>28344766</v>
      </c>
      <c r="AH48" s="17">
        <v>2776321</v>
      </c>
      <c r="AI48" s="17">
        <v>16400610</v>
      </c>
      <c r="AJ48" s="17">
        <v>16602658</v>
      </c>
      <c r="AK48" s="17">
        <v>0</v>
      </c>
      <c r="AL48" s="17">
        <v>1349555</v>
      </c>
      <c r="AM48" s="17">
        <v>311666264</v>
      </c>
    </row>
    <row r="49" spans="1:39" s="17" customFormat="1" x14ac:dyDescent="0.2">
      <c r="A49" s="17" t="s">
        <v>325</v>
      </c>
      <c r="B49" s="17">
        <v>7309828</v>
      </c>
      <c r="C49" s="17">
        <v>546013</v>
      </c>
      <c r="D49" s="17">
        <v>7823268</v>
      </c>
      <c r="E49" s="17">
        <v>22429339</v>
      </c>
      <c r="F49" s="17">
        <v>10626745</v>
      </c>
      <c r="G49" s="17">
        <v>22503858</v>
      </c>
      <c r="H49" s="17">
        <v>410060</v>
      </c>
      <c r="I49" s="17">
        <v>12723418</v>
      </c>
      <c r="J49" s="17">
        <v>4877267</v>
      </c>
      <c r="K49" s="17">
        <v>1346178</v>
      </c>
      <c r="L49" s="17">
        <v>12726676</v>
      </c>
      <c r="M49" s="17">
        <v>9704847</v>
      </c>
      <c r="N49" s="17">
        <v>2186629</v>
      </c>
      <c r="O49" s="17">
        <v>8170789</v>
      </c>
      <c r="P49" s="17">
        <v>2117222</v>
      </c>
      <c r="Q49" s="17">
        <v>38207587</v>
      </c>
      <c r="R49" s="17">
        <v>18217710</v>
      </c>
      <c r="S49" s="17">
        <v>964535</v>
      </c>
      <c r="T49" s="17">
        <v>15335231</v>
      </c>
      <c r="U49" s="17">
        <v>11553330</v>
      </c>
      <c r="V49" s="17">
        <v>43627646</v>
      </c>
      <c r="W49" s="17">
        <v>16011720</v>
      </c>
      <c r="X49" s="17">
        <v>2680419</v>
      </c>
      <c r="Y49" s="17">
        <v>2741463</v>
      </c>
      <c r="Z49" s="17">
        <v>46473511</v>
      </c>
      <c r="AA49" s="17">
        <v>22322350</v>
      </c>
      <c r="AB49" s="17">
        <v>40620046</v>
      </c>
      <c r="AC49" s="17">
        <v>29290908</v>
      </c>
      <c r="AD49" s="17">
        <v>15890298</v>
      </c>
      <c r="AE49" s="17">
        <v>28819069</v>
      </c>
      <c r="AF49" s="17">
        <v>23398907</v>
      </c>
      <c r="AG49" s="17">
        <v>45370306</v>
      </c>
      <c r="AH49" s="17">
        <v>4772911</v>
      </c>
      <c r="AI49" s="17">
        <v>26437552</v>
      </c>
      <c r="AJ49" s="17">
        <v>33279783</v>
      </c>
      <c r="AK49" s="17">
        <v>1010817</v>
      </c>
      <c r="AL49" s="17">
        <v>3387217</v>
      </c>
      <c r="AM49" s="17">
        <v>595915453</v>
      </c>
    </row>
    <row r="54" spans="1:39" x14ac:dyDescent="0.2">
      <c r="A54" s="17" t="s">
        <v>326</v>
      </c>
      <c r="B54">
        <f>B48/B49</f>
        <v>0.51920551345394172</v>
      </c>
      <c r="C54">
        <f t="shared" ref="C54:AL54" si="0">C48/C49</f>
        <v>0.23470503449551566</v>
      </c>
      <c r="D54">
        <f t="shared" si="0"/>
        <v>0.36051468516737506</v>
      </c>
      <c r="E54">
        <f t="shared" si="0"/>
        <v>0.37617029195554985</v>
      </c>
      <c r="F54">
        <f t="shared" si="0"/>
        <v>0.40715713042893192</v>
      </c>
      <c r="G54">
        <f t="shared" si="0"/>
        <v>0.40188384587211667</v>
      </c>
      <c r="H54">
        <f t="shared" si="0"/>
        <v>0.30551870457981761</v>
      </c>
      <c r="I54">
        <f t="shared" si="0"/>
        <v>7.749647146702246E-3</v>
      </c>
      <c r="J54">
        <f t="shared" si="0"/>
        <v>0.50506748964122739</v>
      </c>
      <c r="K54">
        <f t="shared" si="0"/>
        <v>0.43431032151765964</v>
      </c>
      <c r="L54">
        <f t="shared" si="0"/>
        <v>0.17237784634416717</v>
      </c>
      <c r="M54">
        <f t="shared" si="0"/>
        <v>0.45424765583630528</v>
      </c>
      <c r="N54">
        <f t="shared" si="0"/>
        <v>0.39220873774197634</v>
      </c>
      <c r="O54">
        <f>O48/O49</f>
        <v>0.44923825593831879</v>
      </c>
      <c r="P54">
        <f t="shared" si="0"/>
        <v>0.64684903141947325</v>
      </c>
      <c r="Q54">
        <f t="shared" si="0"/>
        <v>0.35645682099735848</v>
      </c>
      <c r="R54">
        <f t="shared" si="0"/>
        <v>0.48122694894144213</v>
      </c>
      <c r="S54">
        <f t="shared" si="0"/>
        <v>0.33018812173741752</v>
      </c>
      <c r="T54">
        <f t="shared" si="0"/>
        <v>0.33351939726242141</v>
      </c>
      <c r="U54">
        <f t="shared" si="0"/>
        <v>0.50607201560069692</v>
      </c>
      <c r="V54">
        <f t="shared" si="0"/>
        <v>0.4691652169360685</v>
      </c>
      <c r="W54">
        <f t="shared" si="0"/>
        <v>0.40554980976434762</v>
      </c>
      <c r="X54">
        <f t="shared" si="0"/>
        <v>0.39422418659172315</v>
      </c>
      <c r="Y54">
        <f t="shared" si="0"/>
        <v>0.66327103448049451</v>
      </c>
      <c r="Z54">
        <f t="shared" si="0"/>
        <v>0.65599291605060783</v>
      </c>
      <c r="AA54">
        <f t="shared" si="0"/>
        <v>0.66788451932704218</v>
      </c>
      <c r="AB54">
        <f t="shared" si="0"/>
        <v>0.85085713590772394</v>
      </c>
      <c r="AC54">
        <f t="shared" si="0"/>
        <v>0.44969715517183695</v>
      </c>
      <c r="AD54">
        <f t="shared" si="0"/>
        <v>0.50534911302481555</v>
      </c>
      <c r="AE54">
        <f t="shared" si="0"/>
        <v>0.68576674007061089</v>
      </c>
      <c r="AF54">
        <f t="shared" si="0"/>
        <v>0.74547080340120164</v>
      </c>
      <c r="AG54">
        <f t="shared" si="0"/>
        <v>0.62474266759408681</v>
      </c>
      <c r="AH54">
        <f t="shared" si="0"/>
        <v>0.58168296035689748</v>
      </c>
      <c r="AI54">
        <f t="shared" si="0"/>
        <v>0.62035282237931866</v>
      </c>
      <c r="AJ54">
        <f t="shared" si="0"/>
        <v>0.49888119763280908</v>
      </c>
      <c r="AK54">
        <f t="shared" si="0"/>
        <v>0</v>
      </c>
      <c r="AL54">
        <f t="shared" si="0"/>
        <v>0.39842590539667228</v>
      </c>
    </row>
    <row r="55" spans="1:39" x14ac:dyDescent="0.2">
      <c r="A55" s="17" t="s">
        <v>327</v>
      </c>
      <c r="B55">
        <f>RANK(B54,$B$54:$AL$54,0)</f>
        <v>11</v>
      </c>
      <c r="C55">
        <f t="shared" ref="C55:AL55" si="1">RANK(C54,$B$54:$AL$54,0)</f>
        <v>34</v>
      </c>
      <c r="D55">
        <f t="shared" si="1"/>
        <v>29</v>
      </c>
      <c r="E55">
        <f t="shared" si="1"/>
        <v>28</v>
      </c>
      <c r="F55">
        <f t="shared" si="1"/>
        <v>22</v>
      </c>
      <c r="G55">
        <f t="shared" si="1"/>
        <v>24</v>
      </c>
      <c r="H55">
        <f t="shared" si="1"/>
        <v>33</v>
      </c>
      <c r="I55">
        <f t="shared" si="1"/>
        <v>36</v>
      </c>
      <c r="J55">
        <f t="shared" si="1"/>
        <v>14</v>
      </c>
      <c r="K55">
        <f t="shared" si="1"/>
        <v>21</v>
      </c>
      <c r="L55">
        <f t="shared" si="1"/>
        <v>35</v>
      </c>
      <c r="M55">
        <f t="shared" si="1"/>
        <v>18</v>
      </c>
      <c r="N55">
        <f t="shared" si="1"/>
        <v>27</v>
      </c>
      <c r="O55">
        <f t="shared" si="1"/>
        <v>20</v>
      </c>
      <c r="P55">
        <f t="shared" si="1"/>
        <v>7</v>
      </c>
      <c r="Q55">
        <f t="shared" si="1"/>
        <v>30</v>
      </c>
      <c r="R55">
        <f t="shared" si="1"/>
        <v>16</v>
      </c>
      <c r="S55">
        <f t="shared" si="1"/>
        <v>32</v>
      </c>
      <c r="T55">
        <f t="shared" si="1"/>
        <v>31</v>
      </c>
      <c r="U55">
        <f t="shared" si="1"/>
        <v>12</v>
      </c>
      <c r="V55">
        <f t="shared" si="1"/>
        <v>17</v>
      </c>
      <c r="W55">
        <f t="shared" si="1"/>
        <v>23</v>
      </c>
      <c r="X55">
        <f t="shared" si="1"/>
        <v>26</v>
      </c>
      <c r="Y55">
        <f t="shared" si="1"/>
        <v>5</v>
      </c>
      <c r="Z55">
        <f t="shared" si="1"/>
        <v>6</v>
      </c>
      <c r="AA55">
        <f t="shared" si="1"/>
        <v>4</v>
      </c>
      <c r="AB55">
        <f t="shared" si="1"/>
        <v>1</v>
      </c>
      <c r="AC55">
        <f t="shared" si="1"/>
        <v>19</v>
      </c>
      <c r="AD55">
        <f t="shared" si="1"/>
        <v>13</v>
      </c>
      <c r="AE55">
        <f t="shared" si="1"/>
        <v>3</v>
      </c>
      <c r="AF55">
        <f t="shared" si="1"/>
        <v>2</v>
      </c>
      <c r="AG55">
        <f t="shared" si="1"/>
        <v>8</v>
      </c>
      <c r="AH55">
        <f t="shared" si="1"/>
        <v>10</v>
      </c>
      <c r="AI55">
        <f t="shared" si="1"/>
        <v>9</v>
      </c>
      <c r="AJ55">
        <f t="shared" si="1"/>
        <v>15</v>
      </c>
      <c r="AK55">
        <f t="shared" si="1"/>
        <v>37</v>
      </c>
      <c r="AL55">
        <f t="shared" si="1"/>
        <v>25</v>
      </c>
    </row>
    <row r="56" spans="1:39" x14ac:dyDescent="0.2">
      <c r="A56" s="17" t="s">
        <v>328</v>
      </c>
      <c r="B56">
        <f>B43/B49</f>
        <v>0.19613320587023389</v>
      </c>
      <c r="C56">
        <f>C43/C49</f>
        <v>8.3598742154490827E-2</v>
      </c>
      <c r="D56">
        <f t="shared" ref="D56:AL56" si="2">D43/D49</f>
        <v>0.1446306070557726</v>
      </c>
      <c r="E56">
        <f t="shared" si="2"/>
        <v>0.2370345822496151</v>
      </c>
      <c r="F56">
        <f t="shared" si="2"/>
        <v>0.16019006760771995</v>
      </c>
      <c r="G56">
        <f t="shared" si="2"/>
        <v>9.2177705707172528E-2</v>
      </c>
      <c r="H56">
        <f t="shared" si="2"/>
        <v>7.6898502658147586E-2</v>
      </c>
      <c r="I56">
        <f t="shared" si="2"/>
        <v>0.20174838239221568</v>
      </c>
      <c r="J56">
        <f t="shared" si="2"/>
        <v>0.18985038137137047</v>
      </c>
      <c r="K56">
        <f t="shared" si="2"/>
        <v>6.2889900146934505E-2</v>
      </c>
      <c r="L56">
        <f t="shared" si="2"/>
        <v>9.0124161249960325E-2</v>
      </c>
      <c r="M56">
        <f t="shared" si="2"/>
        <v>0.25422224585302583</v>
      </c>
      <c r="N56">
        <f t="shared" si="2"/>
        <v>0.22909236088975313</v>
      </c>
      <c r="O56">
        <f>O43/O49</f>
        <v>0.22230325614821286</v>
      </c>
      <c r="P56">
        <f t="shared" si="2"/>
        <v>0.15865365086892164</v>
      </c>
      <c r="Q56">
        <f t="shared" si="2"/>
        <v>0.23116717629930411</v>
      </c>
      <c r="R56">
        <f t="shared" si="2"/>
        <v>0.15446496842907259</v>
      </c>
      <c r="S56">
        <f t="shared" si="2"/>
        <v>0.2032927783854396</v>
      </c>
      <c r="T56">
        <f t="shared" si="2"/>
        <v>0.14007862026988704</v>
      </c>
      <c r="U56">
        <f>U43/U49</f>
        <v>0.23023214951879675</v>
      </c>
      <c r="V56">
        <f>V43/V49</f>
        <v>0.2479460386196404</v>
      </c>
      <c r="W56">
        <f>W43/W49</f>
        <v>0.18153477577674354</v>
      </c>
      <c r="X56">
        <f t="shared" si="2"/>
        <v>0.15999065817694921</v>
      </c>
      <c r="Y56">
        <f t="shared" si="2"/>
        <v>0.72523721822982834</v>
      </c>
      <c r="Z56">
        <f t="shared" si="2"/>
        <v>0.30458036622195384</v>
      </c>
      <c r="AA56">
        <f t="shared" si="2"/>
        <v>0.22532770967214474</v>
      </c>
      <c r="AB56">
        <f>AB43/AB49</f>
        <v>2.4144039620240705E-2</v>
      </c>
      <c r="AC56">
        <f>AC43/AC49</f>
        <v>0.24850134382996936</v>
      </c>
      <c r="AD56">
        <f>AD43/AD49</f>
        <v>0.28513127947631944</v>
      </c>
      <c r="AE56">
        <f>AE43/AE49</f>
        <v>0.33701626516803856</v>
      </c>
      <c r="AF56">
        <f t="shared" si="2"/>
        <v>0.5424637569609555</v>
      </c>
      <c r="AG56">
        <f t="shared" si="2"/>
        <v>0.46710800231323102</v>
      </c>
      <c r="AH56">
        <f t="shared" si="2"/>
        <v>0.49928335139708241</v>
      </c>
      <c r="AI56">
        <f t="shared" si="2"/>
        <v>0.33413452955099626</v>
      </c>
      <c r="AJ56">
        <f t="shared" si="2"/>
        <v>0.23848250452834985</v>
      </c>
      <c r="AK56">
        <f t="shared" si="2"/>
        <v>0</v>
      </c>
      <c r="AL56">
        <f t="shared" si="2"/>
        <v>0.5497740475440458</v>
      </c>
    </row>
    <row r="57" spans="1:39" x14ac:dyDescent="0.2">
      <c r="A57" s="17" t="s">
        <v>327</v>
      </c>
      <c r="B57">
        <f>RANK(B56,$B$56:$AL$56,0)</f>
        <v>22</v>
      </c>
      <c r="C57">
        <f t="shared" ref="C57:AL57" si="3">RANK(C56,$B$56:$AL$56,0)</f>
        <v>33</v>
      </c>
      <c r="D57">
        <f t="shared" si="3"/>
        <v>29</v>
      </c>
      <c r="E57">
        <f t="shared" si="3"/>
        <v>14</v>
      </c>
      <c r="F57">
        <f t="shared" si="3"/>
        <v>25</v>
      </c>
      <c r="G57">
        <f t="shared" si="3"/>
        <v>31</v>
      </c>
      <c r="H57">
        <f t="shared" si="3"/>
        <v>34</v>
      </c>
      <c r="I57">
        <f t="shared" si="3"/>
        <v>21</v>
      </c>
      <c r="J57">
        <f t="shared" si="3"/>
        <v>23</v>
      </c>
      <c r="K57">
        <f t="shared" si="3"/>
        <v>35</v>
      </c>
      <c r="L57">
        <f t="shared" si="3"/>
        <v>32</v>
      </c>
      <c r="M57">
        <f t="shared" si="3"/>
        <v>10</v>
      </c>
      <c r="N57">
        <f t="shared" si="3"/>
        <v>17</v>
      </c>
      <c r="O57">
        <f t="shared" si="3"/>
        <v>19</v>
      </c>
      <c r="P57">
        <f t="shared" si="3"/>
        <v>27</v>
      </c>
      <c r="Q57">
        <f t="shared" si="3"/>
        <v>15</v>
      </c>
      <c r="R57">
        <f t="shared" si="3"/>
        <v>28</v>
      </c>
      <c r="S57">
        <f t="shared" si="3"/>
        <v>20</v>
      </c>
      <c r="T57">
        <f t="shared" si="3"/>
        <v>30</v>
      </c>
      <c r="U57">
        <f t="shared" si="3"/>
        <v>16</v>
      </c>
      <c r="V57">
        <f t="shared" si="3"/>
        <v>12</v>
      </c>
      <c r="W57">
        <f t="shared" si="3"/>
        <v>24</v>
      </c>
      <c r="X57">
        <f t="shared" si="3"/>
        <v>26</v>
      </c>
      <c r="Y57">
        <f t="shared" si="3"/>
        <v>1</v>
      </c>
      <c r="Z57">
        <f t="shared" si="3"/>
        <v>8</v>
      </c>
      <c r="AA57">
        <f t="shared" si="3"/>
        <v>18</v>
      </c>
      <c r="AB57">
        <f t="shared" si="3"/>
        <v>36</v>
      </c>
      <c r="AC57">
        <f>RANK(AC56,$B$56:$AL$56,0)</f>
        <v>11</v>
      </c>
      <c r="AD57">
        <f t="shared" si="3"/>
        <v>9</v>
      </c>
      <c r="AE57">
        <f t="shared" si="3"/>
        <v>6</v>
      </c>
      <c r="AF57">
        <f t="shared" si="3"/>
        <v>3</v>
      </c>
      <c r="AG57">
        <f t="shared" si="3"/>
        <v>5</v>
      </c>
      <c r="AH57">
        <f t="shared" si="3"/>
        <v>4</v>
      </c>
      <c r="AI57">
        <f t="shared" si="3"/>
        <v>7</v>
      </c>
      <c r="AJ57">
        <f t="shared" si="3"/>
        <v>13</v>
      </c>
      <c r="AK57">
        <f t="shared" si="3"/>
        <v>37</v>
      </c>
      <c r="AL57">
        <f t="shared" si="3"/>
        <v>2</v>
      </c>
    </row>
    <row r="59" spans="1:39" x14ac:dyDescent="0.2">
      <c r="A59" s="17" t="s">
        <v>329</v>
      </c>
      <c r="B59">
        <f>(B48-B42)/B49</f>
        <v>0.51179713120472881</v>
      </c>
      <c r="C59">
        <f t="shared" ref="C59:AL59" si="4">(C48-C42)/C49</f>
        <v>0.18513478616809489</v>
      </c>
      <c r="D59">
        <f t="shared" si="4"/>
        <v>0.35080825557810369</v>
      </c>
      <c r="E59">
        <f t="shared" si="4"/>
        <v>0.36412651304614907</v>
      </c>
      <c r="F59">
        <f t="shared" si="4"/>
        <v>0.39131587329892642</v>
      </c>
      <c r="G59">
        <f t="shared" si="4"/>
        <v>0.3861509879772615</v>
      </c>
      <c r="H59">
        <f t="shared" si="4"/>
        <v>0.29586401989952688</v>
      </c>
      <c r="I59">
        <f t="shared" si="4"/>
        <v>-1.062749019170792E-2</v>
      </c>
      <c r="J59">
        <f t="shared" si="4"/>
        <v>0.48806944544967501</v>
      </c>
      <c r="K59">
        <f t="shared" si="4"/>
        <v>0.40916580125362323</v>
      </c>
      <c r="L59">
        <f t="shared" si="4"/>
        <v>0.16085150592346345</v>
      </c>
      <c r="M59">
        <f t="shared" si="4"/>
        <v>0.43690044778655451</v>
      </c>
      <c r="N59">
        <f t="shared" si="4"/>
        <v>0.37862481472622928</v>
      </c>
      <c r="O59">
        <f t="shared" si="4"/>
        <v>0.43200442454210969</v>
      </c>
      <c r="P59">
        <f t="shared" si="4"/>
        <v>0.63146755512648178</v>
      </c>
      <c r="Q59">
        <f t="shared" si="4"/>
        <v>0.34064179452107246</v>
      </c>
      <c r="R59">
        <f t="shared" si="4"/>
        <v>0.46119858094129285</v>
      </c>
      <c r="S59">
        <f t="shared" si="4"/>
        <v>0.31329915451486984</v>
      </c>
      <c r="T59">
        <f t="shared" si="4"/>
        <v>0.32681607469753798</v>
      </c>
      <c r="U59">
        <f t="shared" si="4"/>
        <v>0.48450844907918322</v>
      </c>
      <c r="V59">
        <f t="shared" si="4"/>
        <v>0.44992223508919094</v>
      </c>
      <c r="W59">
        <f t="shared" si="4"/>
        <v>0.38877934413042448</v>
      </c>
      <c r="X59">
        <f t="shared" si="4"/>
        <v>0.38173061748928061</v>
      </c>
      <c r="Y59">
        <f t="shared" si="4"/>
        <v>0.6388501322104293</v>
      </c>
      <c r="Z59">
        <f t="shared" si="4"/>
        <v>0.63375334392101346</v>
      </c>
      <c r="AA59">
        <f t="shared" si="4"/>
        <v>0.63704798105934191</v>
      </c>
      <c r="AB59">
        <f t="shared" si="4"/>
        <v>0.84863370169497099</v>
      </c>
      <c r="AC59">
        <f t="shared" si="4"/>
        <v>0.43694142223245519</v>
      </c>
      <c r="AD59">
        <f t="shared" si="4"/>
        <v>0.48884061205145429</v>
      </c>
      <c r="AE59">
        <f t="shared" si="4"/>
        <v>0.67537553000063955</v>
      </c>
      <c r="AF59">
        <f t="shared" si="4"/>
        <v>0.7376832601625366</v>
      </c>
      <c r="AG59">
        <f t="shared" si="4"/>
        <v>0.61184266643473817</v>
      </c>
      <c r="AH59">
        <f t="shared" si="4"/>
        <v>0.54451277218452221</v>
      </c>
      <c r="AI59">
        <f t="shared" si="4"/>
        <v>0.6049668290014143</v>
      </c>
      <c r="AJ59">
        <f t="shared" si="4"/>
        <v>0.47709659044351344</v>
      </c>
      <c r="AK59">
        <f t="shared" si="4"/>
        <v>0</v>
      </c>
      <c r="AL59">
        <f t="shared" si="4"/>
        <v>0.39425788191308675</v>
      </c>
    </row>
  </sheetData>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P44"/>
  <sheetViews>
    <sheetView workbookViewId="0">
      <pane xSplit="1" ySplit="3" topLeftCell="B4" activePane="bottomRight" state="frozenSplit"/>
      <selection pane="topRight" sqref="A1:J1"/>
      <selection pane="bottomLeft" sqref="A1:J1"/>
      <selection pane="bottomRight" activeCell="H55" sqref="H55"/>
    </sheetView>
  </sheetViews>
  <sheetFormatPr defaultRowHeight="13.2" x14ac:dyDescent="0.2"/>
  <cols>
    <col min="1" max="1" width="14.33203125" bestFit="1" customWidth="1"/>
    <col min="2" max="40" width="10.33203125" style="38" customWidth="1"/>
    <col min="41" max="41" width="9.88671875" customWidth="1"/>
    <col min="42" max="42" width="9.88671875" style="39" customWidth="1"/>
    <col min="43" max="43" width="11.109375" bestFit="1" customWidth="1"/>
    <col min="44" max="44" width="14.33203125" bestFit="1" customWidth="1"/>
    <col min="45" max="45" width="12.44140625" bestFit="1" customWidth="1"/>
  </cols>
  <sheetData>
    <row r="1" spans="1:42" x14ac:dyDescent="0.2">
      <c r="A1" t="s">
        <v>330</v>
      </c>
      <c r="D1" s="38" t="s">
        <v>331</v>
      </c>
    </row>
    <row r="3" spans="1:42" x14ac:dyDescent="0.2">
      <c r="A3" t="s">
        <v>82</v>
      </c>
      <c r="B3" s="38" t="s">
        <v>89</v>
      </c>
      <c r="C3" s="38" t="s">
        <v>332</v>
      </c>
      <c r="D3" s="38" t="s">
        <v>333</v>
      </c>
      <c r="E3" s="38" t="s">
        <v>100</v>
      </c>
      <c r="F3" s="38" t="s">
        <v>103</v>
      </c>
      <c r="G3" s="38" t="s">
        <v>106</v>
      </c>
      <c r="H3" s="38" t="s">
        <v>109</v>
      </c>
      <c r="I3" s="38" t="s">
        <v>114</v>
      </c>
      <c r="J3" s="38" t="s">
        <v>118</v>
      </c>
      <c r="K3" s="38" t="s">
        <v>122</v>
      </c>
      <c r="L3" s="38" t="s">
        <v>126</v>
      </c>
      <c r="M3" s="38" t="s">
        <v>130</v>
      </c>
      <c r="N3" s="38" t="s">
        <v>334</v>
      </c>
      <c r="O3" s="38" t="s">
        <v>335</v>
      </c>
      <c r="P3" s="38" t="s">
        <v>336</v>
      </c>
      <c r="Q3" s="38" t="s">
        <v>337</v>
      </c>
      <c r="R3" s="38" t="s">
        <v>144</v>
      </c>
      <c r="S3" s="38" t="s">
        <v>338</v>
      </c>
      <c r="T3" s="38" t="s">
        <v>150</v>
      </c>
      <c r="U3" s="38" t="s">
        <v>153</v>
      </c>
      <c r="V3" s="38" t="s">
        <v>156</v>
      </c>
      <c r="W3" s="38" t="s">
        <v>159</v>
      </c>
      <c r="X3" s="38" t="s">
        <v>162</v>
      </c>
      <c r="Y3" s="38" t="s">
        <v>165</v>
      </c>
      <c r="Z3" s="38" t="s">
        <v>168</v>
      </c>
      <c r="AA3" s="38" t="s">
        <v>171</v>
      </c>
      <c r="AB3" s="38" t="s">
        <v>174</v>
      </c>
      <c r="AC3" s="38" t="s">
        <v>339</v>
      </c>
      <c r="AD3" s="38" t="s">
        <v>340</v>
      </c>
      <c r="AE3" s="38" t="s">
        <v>183</v>
      </c>
      <c r="AF3" s="38" t="s">
        <v>186</v>
      </c>
      <c r="AG3" s="38" t="s">
        <v>341</v>
      </c>
      <c r="AH3" s="38" t="s">
        <v>342</v>
      </c>
      <c r="AI3" s="38" t="s">
        <v>192</v>
      </c>
      <c r="AJ3" s="38" t="s">
        <v>343</v>
      </c>
      <c r="AK3" s="38" t="s">
        <v>344</v>
      </c>
      <c r="AL3" s="38" t="s">
        <v>345</v>
      </c>
      <c r="AN3" s="38" t="s">
        <v>346</v>
      </c>
      <c r="AO3" t="s">
        <v>347</v>
      </c>
      <c r="AP3" s="39" t="s">
        <v>327</v>
      </c>
    </row>
    <row r="4" spans="1:42" x14ac:dyDescent="0.2">
      <c r="A4" t="s">
        <v>89</v>
      </c>
      <c r="B4" s="38">
        <v>1.0601934407954807</v>
      </c>
      <c r="C4" s="38">
        <v>8.5364978141589553E-5</v>
      </c>
      <c r="D4" s="38">
        <v>0.13382754416757553</v>
      </c>
      <c r="E4" s="38">
        <v>4.1884670381854838E-3</v>
      </c>
      <c r="F4" s="38">
        <v>2.1817026745664398E-2</v>
      </c>
      <c r="G4" s="38">
        <v>1.1945283578489875E-3</v>
      </c>
      <c r="H4" s="38">
        <v>7.3755348996382806E-5</v>
      </c>
      <c r="I4" s="38">
        <v>7.121724973138887E-4</v>
      </c>
      <c r="J4" s="38">
        <v>1.1649822659096104E-4</v>
      </c>
      <c r="K4" s="38">
        <v>4.825249333648972E-5</v>
      </c>
      <c r="L4" s="38">
        <v>6.1788230975352531E-5</v>
      </c>
      <c r="M4" s="38">
        <v>3.9151960754964895E-5</v>
      </c>
      <c r="N4" s="38">
        <v>3.4928289685963411E-5</v>
      </c>
      <c r="O4" s="38">
        <v>2.9070956990794431E-5</v>
      </c>
      <c r="P4" s="38">
        <v>2.8400320082183458E-5</v>
      </c>
      <c r="Q4" s="38">
        <v>6.8881496206353303E-5</v>
      </c>
      <c r="R4" s="38">
        <v>4.1120074663163536E-5</v>
      </c>
      <c r="S4" s="38">
        <v>8.4666842657712209E-5</v>
      </c>
      <c r="T4" s="38">
        <v>2.3167600796435625E-5</v>
      </c>
      <c r="U4" s="38">
        <v>2.738401617527609E-3</v>
      </c>
      <c r="V4" s="38">
        <v>7.7006430920683797E-4</v>
      </c>
      <c r="W4" s="38">
        <v>5.9239385952989559E-5</v>
      </c>
      <c r="X4" s="38">
        <v>1.3402282042991855E-4</v>
      </c>
      <c r="Y4" s="38">
        <v>5.3418778940665945E-5</v>
      </c>
      <c r="Z4" s="38">
        <v>1.7225937853204018E-4</v>
      </c>
      <c r="AA4" s="38">
        <v>6.8005540309043922E-5</v>
      </c>
      <c r="AB4" s="38">
        <v>3.5329258066350143E-5</v>
      </c>
      <c r="AC4" s="38">
        <v>6.1406043722331095E-5</v>
      </c>
      <c r="AD4" s="38">
        <v>3.0454006193180935E-4</v>
      </c>
      <c r="AE4" s="38">
        <v>8.9369696502914769E-5</v>
      </c>
      <c r="AF4" s="38">
        <v>1.7006264780991289E-3</v>
      </c>
      <c r="AG4" s="38">
        <v>2.2678867432517841E-3</v>
      </c>
      <c r="AH4" s="38">
        <v>1.4122236145093748E-3</v>
      </c>
      <c r="AI4" s="38">
        <v>6.7003573420077679E-5</v>
      </c>
      <c r="AJ4" s="38">
        <v>1.7578578929022346E-2</v>
      </c>
      <c r="AK4" s="38">
        <v>1.5897316866111337E-3</v>
      </c>
      <c r="AL4" s="38">
        <v>1.5908553932295815E-4</v>
      </c>
      <c r="AN4" s="38">
        <v>1.6888308966062278</v>
      </c>
      <c r="AO4" s="38">
        <v>0.75458227745870621</v>
      </c>
      <c r="AP4" s="39">
        <f>RANK(AO4,$AO$4:$AO$40,0)</f>
        <v>19</v>
      </c>
    </row>
    <row r="5" spans="1:42" x14ac:dyDescent="0.2">
      <c r="A5" t="s">
        <v>332</v>
      </c>
      <c r="B5" s="38">
        <v>2.5562666487625806E-4</v>
      </c>
      <c r="C5" s="38">
        <v>1.0007586912299431</v>
      </c>
      <c r="D5" s="38">
        <v>4.0590455325881865E-4</v>
      </c>
      <c r="E5" s="38">
        <v>1.0403349183791071E-3</v>
      </c>
      <c r="F5" s="38">
        <v>6.2261480511646965E-4</v>
      </c>
      <c r="G5" s="38">
        <v>1.2445287818866634E-3</v>
      </c>
      <c r="H5" s="38">
        <v>1.3813918832034078E-2</v>
      </c>
      <c r="I5" s="38">
        <v>8.8094456571121283E-4</v>
      </c>
      <c r="J5" s="38">
        <v>8.6523643659345839E-3</v>
      </c>
      <c r="K5" s="38">
        <v>6.4962843933282456E-3</v>
      </c>
      <c r="L5" s="38">
        <v>7.0434295843659483E-3</v>
      </c>
      <c r="M5" s="38">
        <v>5.164158919823093E-4</v>
      </c>
      <c r="N5" s="38">
        <v>3.2359146448522543E-4</v>
      </c>
      <c r="O5" s="38">
        <v>3.8941853074817159E-4</v>
      </c>
      <c r="P5" s="38">
        <v>1.9939338196960093E-4</v>
      </c>
      <c r="Q5" s="38">
        <v>6.2828786803469929E-4</v>
      </c>
      <c r="R5" s="38">
        <v>3.711570045070487E-4</v>
      </c>
      <c r="S5" s="38">
        <v>2.0112672650772517E-4</v>
      </c>
      <c r="T5" s="38">
        <v>3.9565950294194262E-4</v>
      </c>
      <c r="U5" s="38">
        <v>5.2310859326996657E-4</v>
      </c>
      <c r="V5" s="38">
        <v>8.9513703920513627E-4</v>
      </c>
      <c r="W5" s="38">
        <v>2.0734705050243607E-2</v>
      </c>
      <c r="X5" s="38">
        <v>1.1002666209752833E-3</v>
      </c>
      <c r="Y5" s="38">
        <v>9.6865101456615325E-4</v>
      </c>
      <c r="Z5" s="38">
        <v>5.4277201316954246E-4</v>
      </c>
      <c r="AA5" s="38">
        <v>1.5216321125850982E-4</v>
      </c>
      <c r="AB5" s="38">
        <v>8.2670498871519364E-5</v>
      </c>
      <c r="AC5" s="38">
        <v>2.7677561332299514E-4</v>
      </c>
      <c r="AD5" s="38">
        <v>2.1840565111709573E-4</v>
      </c>
      <c r="AE5" s="38">
        <v>3.0703282536084721E-4</v>
      </c>
      <c r="AF5" s="38">
        <v>4.9399809701777093E-4</v>
      </c>
      <c r="AG5" s="38">
        <v>3.5227643253559051E-4</v>
      </c>
      <c r="AH5" s="38">
        <v>1.6550752366240504E-4</v>
      </c>
      <c r="AI5" s="38">
        <v>1.5134725331748903E-4</v>
      </c>
      <c r="AJ5" s="38">
        <v>7.9960705554738465E-4</v>
      </c>
      <c r="AK5" s="38">
        <v>1.7752727432908871E-4</v>
      </c>
      <c r="AL5" s="38">
        <v>2.694358678792974E-4</v>
      </c>
      <c r="AN5" s="38">
        <v>2.5313035977472622</v>
      </c>
      <c r="AO5" s="38">
        <v>1.1310053822238335</v>
      </c>
      <c r="AP5" s="39">
        <f t="shared" ref="AP5:AP40" si="0">RANK(AO5,$AO$4:$AO$40,0)</f>
        <v>12</v>
      </c>
    </row>
    <row r="6" spans="1:42" x14ac:dyDescent="0.2">
      <c r="A6" t="s">
        <v>333</v>
      </c>
      <c r="B6" s="38">
        <v>6.6965469128501612E-3</v>
      </c>
      <c r="C6" s="38">
        <v>3.0963099385261415E-5</v>
      </c>
      <c r="D6" s="38">
        <v>1.0288365221838753</v>
      </c>
      <c r="E6" s="38">
        <v>1.5407882918846784E-4</v>
      </c>
      <c r="F6" s="38">
        <v>4.0231891422684162E-4</v>
      </c>
      <c r="G6" s="38">
        <v>1.1492034532569035E-3</v>
      </c>
      <c r="H6" s="38">
        <v>3.9327508084958402E-5</v>
      </c>
      <c r="I6" s="38">
        <v>8.8656563758227302E-5</v>
      </c>
      <c r="J6" s="38">
        <v>4.7972647321402021E-5</v>
      </c>
      <c r="K6" s="38">
        <v>1.1629463553048304E-5</v>
      </c>
      <c r="L6" s="38">
        <v>1.3514906214166758E-5</v>
      </c>
      <c r="M6" s="38">
        <v>1.2473833742103062E-5</v>
      </c>
      <c r="N6" s="38">
        <v>1.6268040373401593E-5</v>
      </c>
      <c r="O6" s="38">
        <v>1.2251681598606124E-5</v>
      </c>
      <c r="P6" s="38">
        <v>8.4833376345088962E-6</v>
      </c>
      <c r="Q6" s="38">
        <v>1.5352646771559403E-5</v>
      </c>
      <c r="R6" s="38">
        <v>1.2100642061089631E-5</v>
      </c>
      <c r="S6" s="38">
        <v>1.4613554586990447E-5</v>
      </c>
      <c r="T6" s="38">
        <v>8.9322007859940698E-6</v>
      </c>
      <c r="U6" s="38">
        <v>4.1261129764618034E-4</v>
      </c>
      <c r="V6" s="38">
        <v>3.7631624329439959E-5</v>
      </c>
      <c r="W6" s="38">
        <v>1.6997418442847907E-5</v>
      </c>
      <c r="X6" s="38">
        <v>3.7089407651170859E-5</v>
      </c>
      <c r="Y6" s="38">
        <v>2.4519466797864092E-5</v>
      </c>
      <c r="Z6" s="38">
        <v>5.7697421870797783E-5</v>
      </c>
      <c r="AA6" s="38">
        <v>2.5377906449418744E-5</v>
      </c>
      <c r="AB6" s="38">
        <v>1.2869198291274637E-5</v>
      </c>
      <c r="AC6" s="38">
        <v>2.2856962176561085E-5</v>
      </c>
      <c r="AD6" s="38">
        <v>2.7168755406982046E-4</v>
      </c>
      <c r="AE6" s="38">
        <v>6.9150957486983621E-5</v>
      </c>
      <c r="AF6" s="38">
        <v>1.067355059261965E-3</v>
      </c>
      <c r="AG6" s="38">
        <v>1.7654245969927634E-3</v>
      </c>
      <c r="AH6" s="38">
        <v>3.0636122304958141E-4</v>
      </c>
      <c r="AI6" s="38">
        <v>3.8208592205284686E-5</v>
      </c>
      <c r="AJ6" s="38">
        <v>2.2924803320002494E-2</v>
      </c>
      <c r="AK6" s="38">
        <v>5.0950936655534552E-5</v>
      </c>
      <c r="AL6" s="38">
        <v>5.6107859417618331E-4</v>
      </c>
      <c r="AN6" s="38">
        <v>1.562731473655316</v>
      </c>
      <c r="AO6" s="38">
        <v>0.69824011203069325</v>
      </c>
      <c r="AP6" s="39">
        <f t="shared" si="0"/>
        <v>23</v>
      </c>
    </row>
    <row r="7" spans="1:42" x14ac:dyDescent="0.2">
      <c r="A7" t="s">
        <v>100</v>
      </c>
      <c r="B7" s="38">
        <v>3.3146737779633575E-3</v>
      </c>
      <c r="C7" s="38">
        <v>2.0216973329011956E-3</v>
      </c>
      <c r="D7" s="38">
        <v>9.6521722893356946E-4</v>
      </c>
      <c r="E7" s="38">
        <v>1.0884161914916468</v>
      </c>
      <c r="F7" s="38">
        <v>3.1756127208300037E-3</v>
      </c>
      <c r="G7" s="38">
        <v>1.0249601211586652E-3</v>
      </c>
      <c r="H7" s="38">
        <v>5.5308730558727224E-4</v>
      </c>
      <c r="I7" s="38">
        <v>1.1259856070379055E-3</v>
      </c>
      <c r="J7" s="38">
        <v>8.1019540786631049E-4</v>
      </c>
      <c r="K7" s="38">
        <v>3.4671857406783047E-4</v>
      </c>
      <c r="L7" s="38">
        <v>4.0113175887543357E-4</v>
      </c>
      <c r="M7" s="38">
        <v>5.8008009969807159E-4</v>
      </c>
      <c r="N7" s="38">
        <v>6.7941123500278513E-4</v>
      </c>
      <c r="O7" s="38">
        <v>4.5552617177478872E-4</v>
      </c>
      <c r="P7" s="38">
        <v>3.1209516080753322E-4</v>
      </c>
      <c r="Q7" s="38">
        <v>1.5363209296614859E-3</v>
      </c>
      <c r="R7" s="38">
        <v>5.8436054440985739E-4</v>
      </c>
      <c r="S7" s="38">
        <v>1.023689731998774E-3</v>
      </c>
      <c r="T7" s="38">
        <v>5.5529001214525231E-4</v>
      </c>
      <c r="U7" s="38">
        <v>1.6561423561462169E-3</v>
      </c>
      <c r="V7" s="38">
        <v>1.3004391206008685E-3</v>
      </c>
      <c r="W7" s="38">
        <v>3.3207717256996576E-4</v>
      </c>
      <c r="X7" s="38">
        <v>8.2552356889150941E-4</v>
      </c>
      <c r="Y7" s="38">
        <v>9.117554062099179E-4</v>
      </c>
      <c r="Z7" s="38">
        <v>1.788740257187564E-3</v>
      </c>
      <c r="AA7" s="38">
        <v>7.07191324057569E-4</v>
      </c>
      <c r="AB7" s="38">
        <v>9.1594620539707636E-5</v>
      </c>
      <c r="AC7" s="38">
        <v>7.3128702261117829E-4</v>
      </c>
      <c r="AD7" s="38">
        <v>5.5322298000904096E-4</v>
      </c>
      <c r="AE7" s="38">
        <v>1.4911086355263092E-3</v>
      </c>
      <c r="AF7" s="38">
        <v>3.1435611055278818E-4</v>
      </c>
      <c r="AG7" s="38">
        <v>1.403927418695237E-3</v>
      </c>
      <c r="AH7" s="38">
        <v>9.9899949677051195E-3</v>
      </c>
      <c r="AI7" s="38">
        <v>8.8814322925612741E-4</v>
      </c>
      <c r="AJ7" s="38">
        <v>1.6976500097519171E-3</v>
      </c>
      <c r="AK7" s="38">
        <v>7.7593021423657772E-3</v>
      </c>
      <c r="AL7" s="38">
        <v>7.6260644738809801E-4</v>
      </c>
      <c r="AN7" s="38">
        <v>1.6041185885566465</v>
      </c>
      <c r="AO7" s="38">
        <v>0.71673218455402821</v>
      </c>
      <c r="AP7" s="39">
        <f t="shared" si="0"/>
        <v>21</v>
      </c>
    </row>
    <row r="8" spans="1:42" x14ac:dyDescent="0.2">
      <c r="A8" t="s">
        <v>103</v>
      </c>
      <c r="B8" s="38">
        <v>2.8816966715651117E-3</v>
      </c>
      <c r="C8" s="38">
        <v>1.1280346187195879E-3</v>
      </c>
      <c r="D8" s="38">
        <v>3.0410681213394403E-3</v>
      </c>
      <c r="E8" s="38">
        <v>1.3071583337928652E-3</v>
      </c>
      <c r="F8" s="38">
        <v>1.0394316551139509</v>
      </c>
      <c r="G8" s="38">
        <v>2.5046465151526806E-3</v>
      </c>
      <c r="H8" s="38">
        <v>6.9005727583353938E-4</v>
      </c>
      <c r="I8" s="38">
        <v>2.2616520773604382E-3</v>
      </c>
      <c r="J8" s="38">
        <v>3.5427088744977692E-3</v>
      </c>
      <c r="K8" s="38">
        <v>5.3394185755712255E-4</v>
      </c>
      <c r="L8" s="38">
        <v>7.7896526730328254E-4</v>
      </c>
      <c r="M8" s="38">
        <v>7.3107843642138972E-4</v>
      </c>
      <c r="N8" s="38">
        <v>5.4026086163289663E-4</v>
      </c>
      <c r="O8" s="38">
        <v>4.8553195920361273E-4</v>
      </c>
      <c r="P8" s="38">
        <v>6.6801932518234259E-4</v>
      </c>
      <c r="Q8" s="38">
        <v>1.7202507290346319E-3</v>
      </c>
      <c r="R8" s="38">
        <v>1.0059477170293355E-3</v>
      </c>
      <c r="S8" s="38">
        <v>2.6500663980584568E-3</v>
      </c>
      <c r="T8" s="38">
        <v>3.8266979161726835E-4</v>
      </c>
      <c r="U8" s="38">
        <v>1.152892057776979E-2</v>
      </c>
      <c r="V8" s="38">
        <v>7.1470482389932059E-3</v>
      </c>
      <c r="W8" s="38">
        <v>7.3890562983940002E-4</v>
      </c>
      <c r="X8" s="38">
        <v>1.7349843567699434E-3</v>
      </c>
      <c r="Y8" s="38">
        <v>1.1303150510140838E-3</v>
      </c>
      <c r="Z8" s="38">
        <v>1.800042554671962E-3</v>
      </c>
      <c r="AA8" s="38">
        <v>1.4046693716642865E-3</v>
      </c>
      <c r="AB8" s="38">
        <v>3.4330175039485868E-4</v>
      </c>
      <c r="AC8" s="38">
        <v>1.0869262371518494E-3</v>
      </c>
      <c r="AD8" s="38">
        <v>3.4106844443862632E-3</v>
      </c>
      <c r="AE8" s="38">
        <v>8.8824675896471029E-4</v>
      </c>
      <c r="AF8" s="38">
        <v>1.4248810396312037E-3</v>
      </c>
      <c r="AG8" s="38">
        <v>1.5403724775664516E-3</v>
      </c>
      <c r="AH8" s="38">
        <v>3.8539918676585684E-3</v>
      </c>
      <c r="AI8" s="38">
        <v>1.0476202948770201E-3</v>
      </c>
      <c r="AJ8" s="38">
        <v>1.561286753684878E-3</v>
      </c>
      <c r="AK8" s="38">
        <v>7.0126580426438254E-2</v>
      </c>
      <c r="AL8" s="38">
        <v>8.1451036085126213E-4</v>
      </c>
      <c r="AN8" s="38">
        <v>2.8245471002531044</v>
      </c>
      <c r="AO8" s="38">
        <v>1.2620287726742863</v>
      </c>
      <c r="AP8" s="39">
        <f t="shared" si="0"/>
        <v>8</v>
      </c>
    </row>
    <row r="9" spans="1:42" x14ac:dyDescent="0.2">
      <c r="A9" t="s">
        <v>106</v>
      </c>
      <c r="B9" s="38">
        <v>1.5941371038569012E-2</v>
      </c>
      <c r="C9" s="38">
        <v>4.3024456744236083E-3</v>
      </c>
      <c r="D9" s="38">
        <v>3.4529130039393382E-3</v>
      </c>
      <c r="E9" s="38">
        <v>3.2389621778477255E-2</v>
      </c>
      <c r="F9" s="38">
        <v>9.823448965183763E-3</v>
      </c>
      <c r="G9" s="38">
        <v>1.0674683888657222</v>
      </c>
      <c r="H9" s="38">
        <v>1.5765261420582221E-2</v>
      </c>
      <c r="I9" s="38">
        <v>6.1758824137239113E-2</v>
      </c>
      <c r="J9" s="38">
        <v>5.3101501469427579E-3</v>
      </c>
      <c r="K9" s="38">
        <v>8.4656623118675722E-4</v>
      </c>
      <c r="L9" s="38">
        <v>1.0151621243853076E-3</v>
      </c>
      <c r="M9" s="38">
        <v>2.1616907540060906E-3</v>
      </c>
      <c r="N9" s="38">
        <v>1.0618136263111663E-3</v>
      </c>
      <c r="O9" s="38">
        <v>9.7329040001379263E-4</v>
      </c>
      <c r="P9" s="38">
        <v>1.5208592301981607E-3</v>
      </c>
      <c r="Q9" s="38">
        <v>2.5269557770242258E-3</v>
      </c>
      <c r="R9" s="38">
        <v>2.4439255572981547E-3</v>
      </c>
      <c r="S9" s="38">
        <v>2.4509886624737094E-3</v>
      </c>
      <c r="T9" s="38">
        <v>2.8046177107443615E-3</v>
      </c>
      <c r="U9" s="38">
        <v>7.873318046258777E-3</v>
      </c>
      <c r="V9" s="38">
        <v>1.3269029319781785E-3</v>
      </c>
      <c r="W9" s="38">
        <v>4.1789028446960231E-4</v>
      </c>
      <c r="X9" s="38">
        <v>2.4436295329984957E-3</v>
      </c>
      <c r="Y9" s="38">
        <v>2.9915380887004508E-3</v>
      </c>
      <c r="Z9" s="38">
        <v>2.4645241606111902E-4</v>
      </c>
      <c r="AA9" s="38">
        <v>2.2680750552707469E-4</v>
      </c>
      <c r="AB9" s="38">
        <v>7.2599445908175754E-5</v>
      </c>
      <c r="AC9" s="38">
        <v>4.254566606352795E-4</v>
      </c>
      <c r="AD9" s="38">
        <v>6.5140519641978709E-4</v>
      </c>
      <c r="AE9" s="38">
        <v>4.7138809673446901E-4</v>
      </c>
      <c r="AF9" s="38">
        <v>1.2001491172811617E-3</v>
      </c>
      <c r="AG9" s="38">
        <v>2.2176758396890973E-2</v>
      </c>
      <c r="AH9" s="38">
        <v>1.0456069771589375E-3</v>
      </c>
      <c r="AI9" s="38">
        <v>1.1237898731506258E-3</v>
      </c>
      <c r="AJ9" s="38">
        <v>1.6717422689786537E-3</v>
      </c>
      <c r="AK9" s="38">
        <v>3.0810977563647023E-3</v>
      </c>
      <c r="AL9" s="38">
        <v>1.795490432933772E-3</v>
      </c>
      <c r="AN9" s="38">
        <v>4.9173595310550908</v>
      </c>
      <c r="AO9" s="38">
        <v>2.1971130214892014</v>
      </c>
      <c r="AP9" s="39">
        <f t="shared" si="0"/>
        <v>3</v>
      </c>
    </row>
    <row r="10" spans="1:42" x14ac:dyDescent="0.2">
      <c r="A10" t="s">
        <v>109</v>
      </c>
      <c r="B10" s="38">
        <v>1.0843854390580234E-3</v>
      </c>
      <c r="C10" s="38">
        <v>3.7170872787866695E-3</v>
      </c>
      <c r="D10" s="38">
        <v>5.792447773314115E-4</v>
      </c>
      <c r="E10" s="38">
        <v>8.9432046803271663E-4</v>
      </c>
      <c r="F10" s="38">
        <v>6.3527895609709545E-4</v>
      </c>
      <c r="G10" s="38">
        <v>6.7363179346895271E-4</v>
      </c>
      <c r="H10" s="38">
        <v>1.0026845581891615</v>
      </c>
      <c r="I10" s="38">
        <v>3.6185435943312253E-4</v>
      </c>
      <c r="J10" s="38">
        <v>1.2064817740911503E-3</v>
      </c>
      <c r="K10" s="38">
        <v>1.6055617094208106E-3</v>
      </c>
      <c r="L10" s="38">
        <v>3.7787810219711861E-4</v>
      </c>
      <c r="M10" s="38">
        <v>3.6288017037400993E-4</v>
      </c>
      <c r="N10" s="38">
        <v>2.5928074015421968E-4</v>
      </c>
      <c r="O10" s="38">
        <v>2.4924336904246744E-4</v>
      </c>
      <c r="P10" s="38">
        <v>1.4955225428788224E-4</v>
      </c>
      <c r="Q10" s="38">
        <v>2.3450670934125543E-4</v>
      </c>
      <c r="R10" s="38">
        <v>2.4612176740105061E-4</v>
      </c>
      <c r="S10" s="38">
        <v>1.7714496941389368E-4</v>
      </c>
      <c r="T10" s="38">
        <v>1.9515995163183527E-4</v>
      </c>
      <c r="U10" s="38">
        <v>5.9975872065255915E-4</v>
      </c>
      <c r="V10" s="38">
        <v>8.8076206705846294E-4</v>
      </c>
      <c r="W10" s="38">
        <v>1.2984132187595036E-3</v>
      </c>
      <c r="X10" s="38">
        <v>9.7774016110042375E-4</v>
      </c>
      <c r="Y10" s="38">
        <v>9.7432993383196056E-4</v>
      </c>
      <c r="Z10" s="38">
        <v>5.5148196996113879E-4</v>
      </c>
      <c r="AA10" s="38">
        <v>2.9601777506049455E-4</v>
      </c>
      <c r="AB10" s="38">
        <v>7.0447305905469817E-5</v>
      </c>
      <c r="AC10" s="38">
        <v>6.1010516107345997E-3</v>
      </c>
      <c r="AD10" s="38">
        <v>3.1091237813546629E-4</v>
      </c>
      <c r="AE10" s="38">
        <v>6.9020518198326412E-4</v>
      </c>
      <c r="AF10" s="38">
        <v>3.4693811007207865E-4</v>
      </c>
      <c r="AG10" s="38">
        <v>2.8400375712593336E-4</v>
      </c>
      <c r="AH10" s="38">
        <v>4.6040861125163512E-4</v>
      </c>
      <c r="AI10" s="38">
        <v>2.5629085370207155E-4</v>
      </c>
      <c r="AJ10" s="38">
        <v>5.9067558740348428E-4</v>
      </c>
      <c r="AK10" s="38">
        <v>4.057919835259211E-4</v>
      </c>
      <c r="AL10" s="38">
        <v>1.4916573466689951E-3</v>
      </c>
      <c r="AN10" s="38">
        <v>2.54533194107744</v>
      </c>
      <c r="AO10" s="38">
        <v>1.1372733509590871</v>
      </c>
      <c r="AP10" s="39">
        <f t="shared" si="0"/>
        <v>11</v>
      </c>
    </row>
    <row r="11" spans="1:42" x14ac:dyDescent="0.2">
      <c r="A11" t="s">
        <v>114</v>
      </c>
      <c r="B11" s="38">
        <v>2.2480891641136377E-4</v>
      </c>
      <c r="C11" s="38">
        <v>2.083594621411181E-4</v>
      </c>
      <c r="D11" s="38">
        <v>4.5593377954694804E-4</v>
      </c>
      <c r="E11" s="38">
        <v>2.3771019560945105E-4</v>
      </c>
      <c r="F11" s="38">
        <v>6.8265501015974588E-4</v>
      </c>
      <c r="G11" s="38">
        <v>4.5574312910482231E-4</v>
      </c>
      <c r="H11" s="38">
        <v>1.2458868983857975E-4</v>
      </c>
      <c r="I11" s="38">
        <v>1.0097831285515586</v>
      </c>
      <c r="J11" s="38">
        <v>2.2626901742896582E-4</v>
      </c>
      <c r="K11" s="38">
        <v>6.7453284489472201E-5</v>
      </c>
      <c r="L11" s="38">
        <v>1.5958240636307735E-4</v>
      </c>
      <c r="M11" s="38">
        <v>1.2955060950856973E-4</v>
      </c>
      <c r="N11" s="38">
        <v>4.3670161496300565E-4</v>
      </c>
      <c r="O11" s="38">
        <v>3.2304446803767657E-4</v>
      </c>
      <c r="P11" s="38">
        <v>6.2562912905867547E-4</v>
      </c>
      <c r="Q11" s="38">
        <v>4.4389229008570479E-4</v>
      </c>
      <c r="R11" s="38">
        <v>1.0017131746541904E-3</v>
      </c>
      <c r="S11" s="38">
        <v>1.1002228618603742E-3</v>
      </c>
      <c r="T11" s="38">
        <v>1.021879524174823E-3</v>
      </c>
      <c r="U11" s="38">
        <v>1.5371203744851947E-3</v>
      </c>
      <c r="V11" s="38">
        <v>3.9019019549337079E-4</v>
      </c>
      <c r="W11" s="38">
        <v>8.0249256290194942E-5</v>
      </c>
      <c r="X11" s="38">
        <v>1.2489260374776614E-3</v>
      </c>
      <c r="Y11" s="38">
        <v>3.9982777912179177E-4</v>
      </c>
      <c r="Z11" s="38">
        <v>2.1559719656400654E-4</v>
      </c>
      <c r="AA11" s="38">
        <v>1.436420760666056E-4</v>
      </c>
      <c r="AB11" s="38">
        <v>3.6148338100388791E-5</v>
      </c>
      <c r="AC11" s="38">
        <v>1.8865211990113344E-4</v>
      </c>
      <c r="AD11" s="38">
        <v>1.4222898870864701E-4</v>
      </c>
      <c r="AE11" s="38">
        <v>1.1892398448966515E-4</v>
      </c>
      <c r="AF11" s="38">
        <v>1.1853894501799356E-4</v>
      </c>
      <c r="AG11" s="38">
        <v>1.1289157994435198E-4</v>
      </c>
      <c r="AH11" s="38">
        <v>2.7994383582757821E-4</v>
      </c>
      <c r="AI11" s="38">
        <v>4.7050553575769122E-4</v>
      </c>
      <c r="AJ11" s="38">
        <v>1.4074767036761649E-4</v>
      </c>
      <c r="AK11" s="38">
        <v>1.3342689857072983E-3</v>
      </c>
      <c r="AL11" s="38">
        <v>1.777869142753302E-4</v>
      </c>
      <c r="AN11" s="38">
        <v>3.1982764066001788</v>
      </c>
      <c r="AO11" s="38">
        <v>1.4290138223338746</v>
      </c>
      <c r="AP11" s="39">
        <f t="shared" si="0"/>
        <v>6</v>
      </c>
    </row>
    <row r="12" spans="1:42" x14ac:dyDescent="0.2">
      <c r="A12" t="s">
        <v>118</v>
      </c>
      <c r="B12" s="38">
        <v>7.8918225794473017E-4</v>
      </c>
      <c r="C12" s="38">
        <v>4.1204103808966487E-4</v>
      </c>
      <c r="D12" s="38">
        <v>6.721296779585704E-4</v>
      </c>
      <c r="E12" s="38">
        <v>4.4247251965624302E-4</v>
      </c>
      <c r="F12" s="38">
        <v>8.2957898732225832E-4</v>
      </c>
      <c r="G12" s="38">
        <v>2.5437693781202079E-3</v>
      </c>
      <c r="H12" s="38">
        <v>6.3146342043335947E-3</v>
      </c>
      <c r="I12" s="38">
        <v>1.9223248629219643E-3</v>
      </c>
      <c r="J12" s="38">
        <v>1.019293916651943</v>
      </c>
      <c r="K12" s="38">
        <v>2.9393352576536544E-3</v>
      </c>
      <c r="L12" s="38">
        <v>3.6647991264186493E-4</v>
      </c>
      <c r="M12" s="38">
        <v>1.2342058226464054E-3</v>
      </c>
      <c r="N12" s="38">
        <v>3.0649695475972513E-3</v>
      </c>
      <c r="O12" s="38">
        <v>1.2957892690447256E-3</v>
      </c>
      <c r="P12" s="38">
        <v>3.7440727321005735E-3</v>
      </c>
      <c r="Q12" s="38">
        <v>1.3048930469212556E-2</v>
      </c>
      <c r="R12" s="38">
        <v>2.964928184836001E-3</v>
      </c>
      <c r="S12" s="38">
        <v>2.0043635111366104E-3</v>
      </c>
      <c r="T12" s="38">
        <v>6.4060517298807356E-4</v>
      </c>
      <c r="U12" s="38">
        <v>2.3845700044522636E-3</v>
      </c>
      <c r="V12" s="38">
        <v>1.3664794918754046E-2</v>
      </c>
      <c r="W12" s="38">
        <v>6.3733908136974124E-4</v>
      </c>
      <c r="X12" s="38">
        <v>2.8288741726690799E-3</v>
      </c>
      <c r="Y12" s="38">
        <v>3.9602986718375623E-4</v>
      </c>
      <c r="Z12" s="38">
        <v>2.976807947796357E-4</v>
      </c>
      <c r="AA12" s="38">
        <v>2.090344984209912E-4</v>
      </c>
      <c r="AB12" s="38">
        <v>4.0040099801260916E-4</v>
      </c>
      <c r="AC12" s="38">
        <v>4.4327643045080536E-4</v>
      </c>
      <c r="AD12" s="38">
        <v>3.1523639696945122E-4</v>
      </c>
      <c r="AE12" s="38">
        <v>4.9331308764264032E-4</v>
      </c>
      <c r="AF12" s="38">
        <v>7.5780577042257205E-4</v>
      </c>
      <c r="AG12" s="38">
        <v>4.5838157754811171E-4</v>
      </c>
      <c r="AH12" s="38">
        <v>3.2584130873007286E-4</v>
      </c>
      <c r="AI12" s="38">
        <v>5.3200696893826406E-4</v>
      </c>
      <c r="AJ12" s="38">
        <v>6.145959549125774E-4</v>
      </c>
      <c r="AK12" s="38">
        <v>1.6646093801253709E-3</v>
      </c>
      <c r="AL12" s="38">
        <v>1.5109566828293134E-3</v>
      </c>
      <c r="AN12" s="38">
        <v>1.5902966015734548</v>
      </c>
      <c r="AO12" s="38">
        <v>0.71055641737820219</v>
      </c>
      <c r="AP12" s="39">
        <f t="shared" si="0"/>
        <v>22</v>
      </c>
    </row>
    <row r="13" spans="1:42" x14ac:dyDescent="0.2">
      <c r="A13" t="s">
        <v>122</v>
      </c>
      <c r="B13" s="38">
        <v>6.3874714728913469E-5</v>
      </c>
      <c r="C13" s="38">
        <v>3.4117972727065586E-4</v>
      </c>
      <c r="D13" s="38">
        <v>6.5516709644101011E-5</v>
      </c>
      <c r="E13" s="38">
        <v>6.6455555426596914E-5</v>
      </c>
      <c r="F13" s="38">
        <v>7.6394783647539281E-4</v>
      </c>
      <c r="G13" s="38">
        <v>1.0341643203775463E-4</v>
      </c>
      <c r="H13" s="38">
        <v>1.2694081660645778E-4</v>
      </c>
      <c r="I13" s="38">
        <v>4.3894570238208559E-4</v>
      </c>
      <c r="J13" s="38">
        <v>1.7224116028040318E-3</v>
      </c>
      <c r="K13" s="38">
        <v>1.0303897934536601</v>
      </c>
      <c r="L13" s="38">
        <v>1.1657623292354246E-4</v>
      </c>
      <c r="M13" s="38">
        <v>3.2629490231435208E-2</v>
      </c>
      <c r="N13" s="38">
        <v>1.6213640631589213E-2</v>
      </c>
      <c r="O13" s="38">
        <v>1.3267692343264335E-2</v>
      </c>
      <c r="P13" s="38">
        <v>1.7863787700513215E-3</v>
      </c>
      <c r="Q13" s="38">
        <v>1.8636895667320937E-3</v>
      </c>
      <c r="R13" s="38">
        <v>4.9235617331070359E-3</v>
      </c>
      <c r="S13" s="38">
        <v>1.7443027679029278E-3</v>
      </c>
      <c r="T13" s="38">
        <v>5.87603616582547E-3</v>
      </c>
      <c r="U13" s="38">
        <v>7.3613692539397952E-4</v>
      </c>
      <c r="V13" s="38">
        <v>3.3605676255214515E-3</v>
      </c>
      <c r="W13" s="38">
        <v>1.600877281018722E-4</v>
      </c>
      <c r="X13" s="38">
        <v>3.6993807779144299E-4</v>
      </c>
      <c r="Y13" s="38">
        <v>7.0599274445224596E-5</v>
      </c>
      <c r="Z13" s="38">
        <v>7.3822449198911749E-5</v>
      </c>
      <c r="AA13" s="38">
        <v>5.1684731966892481E-5</v>
      </c>
      <c r="AB13" s="38">
        <v>9.4627222431428542E-5</v>
      </c>
      <c r="AC13" s="38">
        <v>1.2722373823789948E-4</v>
      </c>
      <c r="AD13" s="38">
        <v>7.7663698225292029E-5</v>
      </c>
      <c r="AE13" s="38">
        <v>1.3191635642015816E-4</v>
      </c>
      <c r="AF13" s="38">
        <v>7.063813650724756E-5</v>
      </c>
      <c r="AG13" s="38">
        <v>5.2721203990331014E-5</v>
      </c>
      <c r="AH13" s="38">
        <v>6.1981030984144343E-5</v>
      </c>
      <c r="AI13" s="38">
        <v>1.0871825750753716E-4</v>
      </c>
      <c r="AJ13" s="38">
        <v>6.6033368308534397E-5</v>
      </c>
      <c r="AK13" s="38">
        <v>1.269069682861474E-4</v>
      </c>
      <c r="AL13" s="38">
        <v>7.6465495337886471E-4</v>
      </c>
      <c r="AN13" s="38">
        <v>2.5975560906624247</v>
      </c>
      <c r="AO13" s="38">
        <v>1.1606074916426645</v>
      </c>
      <c r="AP13" s="39">
        <f t="shared" si="0"/>
        <v>10</v>
      </c>
    </row>
    <row r="14" spans="1:42" x14ac:dyDescent="0.2">
      <c r="A14" t="s">
        <v>126</v>
      </c>
      <c r="B14" s="38">
        <v>1.0897770125686346E-5</v>
      </c>
      <c r="C14" s="38">
        <v>2.3949943435932659E-5</v>
      </c>
      <c r="D14" s="38">
        <v>5.1647090349278855E-5</v>
      </c>
      <c r="E14" s="38">
        <v>1.4370447922222989E-5</v>
      </c>
      <c r="F14" s="38">
        <v>5.4680780559553392E-5</v>
      </c>
      <c r="G14" s="38">
        <v>2.4383080096910219E-4</v>
      </c>
      <c r="H14" s="38">
        <v>1.8893743405085297E-5</v>
      </c>
      <c r="I14" s="38">
        <v>1.1971094700266703E-4</v>
      </c>
      <c r="J14" s="38">
        <v>1.1872290970325169E-4</v>
      </c>
      <c r="K14" s="38">
        <v>3.8388748116881748E-4</v>
      </c>
      <c r="L14" s="38">
        <v>1.0131855721318974</v>
      </c>
      <c r="M14" s="38">
        <v>1.5584467217576393E-3</v>
      </c>
      <c r="N14" s="38">
        <v>1.129674870107789E-3</v>
      </c>
      <c r="O14" s="38">
        <v>4.5158433602604249E-4</v>
      </c>
      <c r="P14" s="38">
        <v>3.9469153213035911E-4</v>
      </c>
      <c r="Q14" s="38">
        <v>1.9000370915927174E-3</v>
      </c>
      <c r="R14" s="38">
        <v>1.7996251494262357E-3</v>
      </c>
      <c r="S14" s="38">
        <v>1.1161077085999453E-3</v>
      </c>
      <c r="T14" s="38">
        <v>6.611523260873439E-4</v>
      </c>
      <c r="U14" s="38">
        <v>4.9843788180188109E-4</v>
      </c>
      <c r="V14" s="38">
        <v>3.7220499862167868E-4</v>
      </c>
      <c r="W14" s="38">
        <v>3.650488060240093E-5</v>
      </c>
      <c r="X14" s="38">
        <v>4.9477487075587987E-5</v>
      </c>
      <c r="Y14" s="38">
        <v>1.122036120244572E-5</v>
      </c>
      <c r="Z14" s="38">
        <v>1.0524985720379637E-5</v>
      </c>
      <c r="AA14" s="38">
        <v>9.2165768227971833E-6</v>
      </c>
      <c r="AB14" s="38">
        <v>1.0855267583437977E-5</v>
      </c>
      <c r="AC14" s="38">
        <v>1.4350111991909524E-5</v>
      </c>
      <c r="AD14" s="38">
        <v>1.6567457160957706E-5</v>
      </c>
      <c r="AE14" s="38">
        <v>2.1887833288086562E-5</v>
      </c>
      <c r="AF14" s="38">
        <v>1.2943549195572243E-5</v>
      </c>
      <c r="AG14" s="38">
        <v>4.2033953761060176E-5</v>
      </c>
      <c r="AH14" s="38">
        <v>1.7122177157629956E-5</v>
      </c>
      <c r="AI14" s="38">
        <v>3.2943940987876133E-5</v>
      </c>
      <c r="AJ14" s="38">
        <v>1.8626590291215963E-5</v>
      </c>
      <c r="AK14" s="38">
        <v>6.3693051399138785E-5</v>
      </c>
      <c r="AL14" s="38">
        <v>1.0680972349665109E-4</v>
      </c>
      <c r="AN14" s="38">
        <v>3.7959806017736595</v>
      </c>
      <c r="AO14" s="38">
        <v>1.6960725277063098</v>
      </c>
      <c r="AP14" s="39">
        <f t="shared" si="0"/>
        <v>5</v>
      </c>
    </row>
    <row r="15" spans="1:42" x14ac:dyDescent="0.2">
      <c r="A15" t="s">
        <v>130</v>
      </c>
      <c r="B15" s="38">
        <v>5.1960486747698945E-4</v>
      </c>
      <c r="C15" s="38">
        <v>3.9294051414206594E-3</v>
      </c>
      <c r="D15" s="38">
        <v>1.1511344519731174E-3</v>
      </c>
      <c r="E15" s="38">
        <v>3.8758912629010699E-4</v>
      </c>
      <c r="F15" s="38">
        <v>1.5963665984540429E-3</v>
      </c>
      <c r="G15" s="38">
        <v>1.6231549441534934E-3</v>
      </c>
      <c r="H15" s="38">
        <v>5.6183191090947127E-4</v>
      </c>
      <c r="I15" s="38">
        <v>9.7142506568133769E-4</v>
      </c>
      <c r="J15" s="38">
        <v>1.6939724184893085E-3</v>
      </c>
      <c r="K15" s="38">
        <v>9.5379677699831739E-4</v>
      </c>
      <c r="L15" s="38">
        <v>3.5593415485348157E-4</v>
      </c>
      <c r="M15" s="38">
        <v>1.0088152664893688</v>
      </c>
      <c r="N15" s="38">
        <v>5.5900674701099802E-3</v>
      </c>
      <c r="O15" s="38">
        <v>4.3795779454450269E-3</v>
      </c>
      <c r="P15" s="38">
        <v>3.7834940675075474E-3</v>
      </c>
      <c r="Q15" s="38">
        <v>4.3484980567077107E-3</v>
      </c>
      <c r="R15" s="38">
        <v>2.4565979416690067E-3</v>
      </c>
      <c r="S15" s="38">
        <v>5.7706327469923364E-3</v>
      </c>
      <c r="T15" s="38">
        <v>1.4324172888002464E-3</v>
      </c>
      <c r="U15" s="38">
        <v>3.14280952303745E-3</v>
      </c>
      <c r="V15" s="38">
        <v>1.3544953268697632E-2</v>
      </c>
      <c r="W15" s="38">
        <v>7.4885737110344205E-4</v>
      </c>
      <c r="X15" s="38">
        <v>1.4709948275791001E-3</v>
      </c>
      <c r="Y15" s="38">
        <v>2.7314389105698357E-4</v>
      </c>
      <c r="Z15" s="38">
        <v>6.2434858524229564E-4</v>
      </c>
      <c r="AA15" s="38">
        <v>2.1298407066388888E-4</v>
      </c>
      <c r="AB15" s="38">
        <v>4.2343540474814288E-4</v>
      </c>
      <c r="AC15" s="38">
        <v>5.5410952516765167E-4</v>
      </c>
      <c r="AD15" s="38">
        <v>3.6822476270324616E-4</v>
      </c>
      <c r="AE15" s="38">
        <v>1.0003323583423636E-3</v>
      </c>
      <c r="AF15" s="38">
        <v>2.887855053367964E-4</v>
      </c>
      <c r="AG15" s="38">
        <v>2.7582087274213E-4</v>
      </c>
      <c r="AH15" s="38">
        <v>5.6650678103310065E-4</v>
      </c>
      <c r="AI15" s="38">
        <v>3.439954535585613E-4</v>
      </c>
      <c r="AJ15" s="38">
        <v>6.0443742372326035E-4</v>
      </c>
      <c r="AK15" s="38">
        <v>4.4019161403814811E-4</v>
      </c>
      <c r="AL15" s="38">
        <v>1.2460375636922688E-3</v>
      </c>
      <c r="AN15" s="38">
        <v>1.8160243592991625</v>
      </c>
      <c r="AO15" s="38">
        <v>0.81141326802713154</v>
      </c>
      <c r="AP15" s="39">
        <f t="shared" si="0"/>
        <v>18</v>
      </c>
    </row>
    <row r="16" spans="1:42" x14ac:dyDescent="0.2">
      <c r="A16" t="s">
        <v>334</v>
      </c>
      <c r="B16" s="38">
        <v>4.0984787962875001E-5</v>
      </c>
      <c r="C16" s="38">
        <v>3.3640582954764928E-4</v>
      </c>
      <c r="D16" s="38">
        <v>3.7884643101942967E-5</v>
      </c>
      <c r="E16" s="38">
        <v>3.7643144439909345E-5</v>
      </c>
      <c r="F16" s="38">
        <v>1.6685223741859582E-4</v>
      </c>
      <c r="G16" s="38">
        <v>4.8606903585719528E-5</v>
      </c>
      <c r="H16" s="38">
        <v>9.0783236784102391E-5</v>
      </c>
      <c r="I16" s="38">
        <v>1.451574675745736E-4</v>
      </c>
      <c r="J16" s="38">
        <v>1.6781588998836494E-4</v>
      </c>
      <c r="K16" s="38">
        <v>9.0934963879944685E-5</v>
      </c>
      <c r="L16" s="38">
        <v>3.9789060247207127E-5</v>
      </c>
      <c r="M16" s="38">
        <v>1.4229155354862147E-4</v>
      </c>
      <c r="N16" s="38">
        <v>1.0186776378627249</v>
      </c>
      <c r="O16" s="38">
        <v>3.4571958347821494E-3</v>
      </c>
      <c r="P16" s="38">
        <v>1.1241167160945455E-3</v>
      </c>
      <c r="Q16" s="38">
        <v>3.7453963878241505E-4</v>
      </c>
      <c r="R16" s="38">
        <v>8.2834850665706311E-4</v>
      </c>
      <c r="S16" s="38">
        <v>3.5444521102382867E-4</v>
      </c>
      <c r="T16" s="38">
        <v>1.112947759361774E-3</v>
      </c>
      <c r="U16" s="38">
        <v>6.3233974684714662E-5</v>
      </c>
      <c r="V16" s="38">
        <v>7.5762124048883684E-4</v>
      </c>
      <c r="W16" s="38">
        <v>1.2401199688264399E-4</v>
      </c>
      <c r="X16" s="38">
        <v>1.6833459542559288E-3</v>
      </c>
      <c r="Y16" s="38">
        <v>7.5543630530042761E-5</v>
      </c>
      <c r="Z16" s="38">
        <v>8.1062060616289648E-5</v>
      </c>
      <c r="AA16" s="38">
        <v>8.7356845431188187E-5</v>
      </c>
      <c r="AB16" s="38">
        <v>3.497997767477901E-5</v>
      </c>
      <c r="AC16" s="38">
        <v>1.3801480644283525E-4</v>
      </c>
      <c r="AD16" s="38">
        <v>1.1541926149818944E-4</v>
      </c>
      <c r="AE16" s="38">
        <v>1.2144034320508481E-4</v>
      </c>
      <c r="AF16" s="38">
        <v>7.0536815552065405E-5</v>
      </c>
      <c r="AG16" s="38">
        <v>5.8193020104188933E-5</v>
      </c>
      <c r="AH16" s="38">
        <v>6.965923007662708E-5</v>
      </c>
      <c r="AI16" s="38">
        <v>9.8072859205584504E-4</v>
      </c>
      <c r="AJ16" s="38">
        <v>6.059655100679E-5</v>
      </c>
      <c r="AK16" s="38">
        <v>4.4047920634363293E-5</v>
      </c>
      <c r="AL16" s="38">
        <v>7.873408596949561E-5</v>
      </c>
      <c r="AN16" s="38">
        <v>1.4517003867462728</v>
      </c>
      <c r="AO16" s="38">
        <v>0.64863059186090899</v>
      </c>
      <c r="AP16" s="39">
        <f t="shared" si="0"/>
        <v>24</v>
      </c>
    </row>
    <row r="17" spans="1:42" x14ac:dyDescent="0.2">
      <c r="A17" t="s">
        <v>335</v>
      </c>
      <c r="B17" s="38">
        <v>2.1871914932427117E-5</v>
      </c>
      <c r="C17" s="38">
        <v>1.8263113449068697E-4</v>
      </c>
      <c r="D17" s="38">
        <v>2.0628253516993175E-5</v>
      </c>
      <c r="E17" s="38">
        <v>1.7867021654912035E-5</v>
      </c>
      <c r="F17" s="38">
        <v>2.0476075663081484E-5</v>
      </c>
      <c r="G17" s="38">
        <v>2.2527886114914744E-5</v>
      </c>
      <c r="H17" s="38">
        <v>5.5353228337652968E-5</v>
      </c>
      <c r="I17" s="38">
        <v>2.8161796283751649E-4</v>
      </c>
      <c r="J17" s="38">
        <v>7.2468056688222257E-5</v>
      </c>
      <c r="K17" s="38">
        <v>3.8695744843473271E-5</v>
      </c>
      <c r="L17" s="38">
        <v>1.652701452967484E-5</v>
      </c>
      <c r="M17" s="38">
        <v>3.545659373331028E-5</v>
      </c>
      <c r="N17" s="38">
        <v>3.9412915108994205E-4</v>
      </c>
      <c r="O17" s="38">
        <v>1.0089154255845694</v>
      </c>
      <c r="P17" s="38">
        <v>6.5070005306843776E-5</v>
      </c>
      <c r="Q17" s="38">
        <v>1.61110492126785E-4</v>
      </c>
      <c r="R17" s="38">
        <v>8.1504413857261149E-5</v>
      </c>
      <c r="S17" s="38">
        <v>5.3175565804810114E-5</v>
      </c>
      <c r="T17" s="38">
        <v>5.9163708319883123E-5</v>
      </c>
      <c r="U17" s="38">
        <v>2.4796190419762106E-5</v>
      </c>
      <c r="V17" s="38">
        <v>4.8264810478954915E-5</v>
      </c>
      <c r="W17" s="38">
        <v>6.2828375919420405E-5</v>
      </c>
      <c r="X17" s="38">
        <v>9.6920774798285724E-5</v>
      </c>
      <c r="Y17" s="38">
        <v>3.5550776037912164E-5</v>
      </c>
      <c r="Z17" s="38">
        <v>4.4799088033445736E-5</v>
      </c>
      <c r="AA17" s="38">
        <v>5.2206165105364684E-5</v>
      </c>
      <c r="AB17" s="38">
        <v>1.074882469539807E-5</v>
      </c>
      <c r="AC17" s="38">
        <v>7.4517108677512171E-5</v>
      </c>
      <c r="AD17" s="38">
        <v>6.5767354033237401E-5</v>
      </c>
      <c r="AE17" s="38">
        <v>4.3721745115817913E-5</v>
      </c>
      <c r="AF17" s="38">
        <v>3.1266332042301384E-5</v>
      </c>
      <c r="AG17" s="38">
        <v>2.6902614810496209E-5</v>
      </c>
      <c r="AH17" s="38">
        <v>3.9788116927400378E-5</v>
      </c>
      <c r="AI17" s="38">
        <v>6.5917544089421482E-4</v>
      </c>
      <c r="AJ17" s="38">
        <v>2.5366297069813069E-5</v>
      </c>
      <c r="AK17" s="38">
        <v>1.4456349881563096E-5</v>
      </c>
      <c r="AL17" s="38">
        <v>3.7802383229979578E-5</v>
      </c>
      <c r="AN17" s="38">
        <v>1.3764235107633291</v>
      </c>
      <c r="AO17" s="38">
        <v>0.6149963205828709</v>
      </c>
      <c r="AP17" s="39">
        <f t="shared" si="0"/>
        <v>26</v>
      </c>
    </row>
    <row r="18" spans="1:42" x14ac:dyDescent="0.2">
      <c r="A18" t="s">
        <v>336</v>
      </c>
      <c r="B18" s="38">
        <v>1.8601650630479879E-4</v>
      </c>
      <c r="C18" s="38">
        <v>1.4917458315813305E-4</v>
      </c>
      <c r="D18" s="38">
        <v>9.364287769191426E-5</v>
      </c>
      <c r="E18" s="38">
        <v>7.2960361717389906E-5</v>
      </c>
      <c r="F18" s="38">
        <v>7.2029467011435448E-5</v>
      </c>
      <c r="G18" s="38">
        <v>7.260688891411723E-5</v>
      </c>
      <c r="H18" s="38">
        <v>1.4579334403152586E-4</v>
      </c>
      <c r="I18" s="38">
        <v>1.047261782894949E-4</v>
      </c>
      <c r="J18" s="38">
        <v>9.375043756760261E-5</v>
      </c>
      <c r="K18" s="38">
        <v>8.3988201323266593E-5</v>
      </c>
      <c r="L18" s="38">
        <v>5.0938425471070708E-5</v>
      </c>
      <c r="M18" s="38">
        <v>6.8342530896626117E-5</v>
      </c>
      <c r="N18" s="38">
        <v>1.1238930311026837E-3</v>
      </c>
      <c r="O18" s="38">
        <v>1.7868553981558964E-3</v>
      </c>
      <c r="P18" s="38">
        <v>1.0234342656963424</v>
      </c>
      <c r="Q18" s="38">
        <v>7.3134032832513612E-5</v>
      </c>
      <c r="R18" s="38">
        <v>1.2180434716141398E-4</v>
      </c>
      <c r="S18" s="38">
        <v>1.0499595040973878E-3</v>
      </c>
      <c r="T18" s="38">
        <v>1.8762648346382652E-4</v>
      </c>
      <c r="U18" s="38">
        <v>2.0817440199469869E-4</v>
      </c>
      <c r="V18" s="38">
        <v>1.969126100885232E-4</v>
      </c>
      <c r="W18" s="38">
        <v>1.5632014836240664E-4</v>
      </c>
      <c r="X18" s="38">
        <v>2.6705762472891044E-4</v>
      </c>
      <c r="Y18" s="38">
        <v>1.4090505754687458E-4</v>
      </c>
      <c r="Z18" s="38">
        <v>4.4188823807721211E-4</v>
      </c>
      <c r="AA18" s="38">
        <v>1.7347797426875181E-4</v>
      </c>
      <c r="AB18" s="38">
        <v>3.279915080644516E-5</v>
      </c>
      <c r="AC18" s="38">
        <v>2.1179486812775692E-4</v>
      </c>
      <c r="AD18" s="38">
        <v>2.5417503256860584E-4</v>
      </c>
      <c r="AE18" s="38">
        <v>1.0593394031089354E-3</v>
      </c>
      <c r="AF18" s="38">
        <v>1.179777888080638E-4</v>
      </c>
      <c r="AG18" s="38">
        <v>3.4371389797342579E-3</v>
      </c>
      <c r="AH18" s="38">
        <v>1.660811018711478E-4</v>
      </c>
      <c r="AI18" s="38">
        <v>1.573884625862409E-3</v>
      </c>
      <c r="AJ18" s="38">
        <v>3.3864427089370778E-4</v>
      </c>
      <c r="AK18" s="38">
        <v>8.3918478203593317E-3</v>
      </c>
      <c r="AL18" s="38">
        <v>3.4818736961328054E-4</v>
      </c>
      <c r="AN18" s="38">
        <v>1.1738512315879095</v>
      </c>
      <c r="AO18" s="38">
        <v>0.52448551095867346</v>
      </c>
      <c r="AP18" s="39">
        <f t="shared" si="0"/>
        <v>31</v>
      </c>
    </row>
    <row r="19" spans="1:42" x14ac:dyDescent="0.2">
      <c r="A19" t="s">
        <v>337</v>
      </c>
      <c r="B19" s="38">
        <v>1.5299620838216368E-4</v>
      </c>
      <c r="C19" s="38">
        <v>3.2763527928987259E-4</v>
      </c>
      <c r="D19" s="38">
        <v>1.4129995078527736E-4</v>
      </c>
      <c r="E19" s="38">
        <v>1.2958913315409538E-4</v>
      </c>
      <c r="F19" s="38">
        <v>1.255422684648885E-4</v>
      </c>
      <c r="G19" s="38">
        <v>1.5078011023687062E-4</v>
      </c>
      <c r="H19" s="38">
        <v>2.8471203769601201E-4</v>
      </c>
      <c r="I19" s="38">
        <v>2.0823003207286279E-4</v>
      </c>
      <c r="J19" s="38">
        <v>1.9679048161887731E-4</v>
      </c>
      <c r="K19" s="38">
        <v>1.9236353894966997E-4</v>
      </c>
      <c r="L19" s="38">
        <v>1.1976770822614705E-4</v>
      </c>
      <c r="M19" s="38">
        <v>1.5500274038306882E-4</v>
      </c>
      <c r="N19" s="38">
        <v>3.2409860686743795E-3</v>
      </c>
      <c r="O19" s="38">
        <v>2.7536215200984538E-3</v>
      </c>
      <c r="P19" s="38">
        <v>2.2032973762281419E-2</v>
      </c>
      <c r="Q19" s="38">
        <v>1.0764294721433607</v>
      </c>
      <c r="R19" s="38">
        <v>4.1999581888711529E-2</v>
      </c>
      <c r="S19" s="38">
        <v>8.7594079000031549E-2</v>
      </c>
      <c r="T19" s="38">
        <v>6.3410264300633569E-3</v>
      </c>
      <c r="U19" s="38">
        <v>6.7277875944801344E-4</v>
      </c>
      <c r="V19" s="38">
        <v>5.1461979738981088E-4</v>
      </c>
      <c r="W19" s="38">
        <v>3.7882147590527872E-4</v>
      </c>
      <c r="X19" s="38">
        <v>5.4158946070748983E-4</v>
      </c>
      <c r="Y19" s="38">
        <v>2.640780539365925E-4</v>
      </c>
      <c r="Z19" s="38">
        <v>3.3205636032661903E-4</v>
      </c>
      <c r="AA19" s="38">
        <v>3.8860781503463024E-4</v>
      </c>
      <c r="AB19" s="38">
        <v>7.7484751964886455E-5</v>
      </c>
      <c r="AC19" s="38">
        <v>4.6940738597648653E-4</v>
      </c>
      <c r="AD19" s="38">
        <v>8.0149747827354791E-4</v>
      </c>
      <c r="AE19" s="38">
        <v>9.0175099835879211E-4</v>
      </c>
      <c r="AF19" s="38">
        <v>5.0361947111558585E-4</v>
      </c>
      <c r="AG19" s="38">
        <v>2.7598172903696536E-4</v>
      </c>
      <c r="AH19" s="38">
        <v>3.2931001960024642E-4</v>
      </c>
      <c r="AI19" s="38">
        <v>3.9142285346106072E-3</v>
      </c>
      <c r="AJ19" s="38">
        <v>1.9748666988894548E-4</v>
      </c>
      <c r="AK19" s="38">
        <v>1.0183207034414946E-2</v>
      </c>
      <c r="AL19" s="38">
        <v>4.2869682703142517E-4</v>
      </c>
      <c r="AN19" s="38">
        <v>2.5188860281599319</v>
      </c>
      <c r="AO19" s="38">
        <v>1.1254571192458531</v>
      </c>
      <c r="AP19" s="39">
        <f t="shared" si="0"/>
        <v>13</v>
      </c>
    </row>
    <row r="20" spans="1:42" x14ac:dyDescent="0.2">
      <c r="A20" t="s">
        <v>144</v>
      </c>
      <c r="B20" s="38">
        <v>2.804980803407827E-4</v>
      </c>
      <c r="C20" s="38">
        <v>4.5545215555915943E-4</v>
      </c>
      <c r="D20" s="38">
        <v>1.5480284281513745E-4</v>
      </c>
      <c r="E20" s="38">
        <v>1.371232535325298E-4</v>
      </c>
      <c r="F20" s="38">
        <v>1.8867439612884655E-4</v>
      </c>
      <c r="G20" s="38">
        <v>1.6983833650113087E-4</v>
      </c>
      <c r="H20" s="38">
        <v>3.4320606414293617E-4</v>
      </c>
      <c r="I20" s="38">
        <v>2.6345695279580056E-4</v>
      </c>
      <c r="J20" s="38">
        <v>2.4619985607484817E-4</v>
      </c>
      <c r="K20" s="38">
        <v>2.9895939216179914E-4</v>
      </c>
      <c r="L20" s="38">
        <v>1.2351984090525273E-4</v>
      </c>
      <c r="M20" s="38">
        <v>4.355358640153904E-4</v>
      </c>
      <c r="N20" s="38">
        <v>6.3009661406966755E-3</v>
      </c>
      <c r="O20" s="38">
        <v>1.1037381326710019E-2</v>
      </c>
      <c r="P20" s="38">
        <v>4.9376436023287808E-3</v>
      </c>
      <c r="Q20" s="38">
        <v>7.2630760554276211E-3</v>
      </c>
      <c r="R20" s="38">
        <v>1.0213554253047497</v>
      </c>
      <c r="S20" s="38">
        <v>9.1001702668411493E-3</v>
      </c>
      <c r="T20" s="38">
        <v>8.4738434239068211E-3</v>
      </c>
      <c r="U20" s="38">
        <v>5.8246593922659125E-4</v>
      </c>
      <c r="V20" s="38">
        <v>3.4232067990645756E-3</v>
      </c>
      <c r="W20" s="38">
        <v>4.6599380100276991E-4</v>
      </c>
      <c r="X20" s="38">
        <v>8.4355673458091332E-4</v>
      </c>
      <c r="Y20" s="38">
        <v>2.5245445010349434E-4</v>
      </c>
      <c r="Z20" s="38">
        <v>3.7718541279433706E-4</v>
      </c>
      <c r="AA20" s="38">
        <v>3.2712122538596048E-4</v>
      </c>
      <c r="AB20" s="38">
        <v>1.4786348438986947E-4</v>
      </c>
      <c r="AC20" s="38">
        <v>5.2865080438937594E-4</v>
      </c>
      <c r="AD20" s="38">
        <v>5.1476452113599701E-4</v>
      </c>
      <c r="AE20" s="38">
        <v>9.8015753589963993E-4</v>
      </c>
      <c r="AF20" s="38">
        <v>4.4530261094251854E-4</v>
      </c>
      <c r="AG20" s="38">
        <v>2.2713833982300613E-4</v>
      </c>
      <c r="AH20" s="38">
        <v>2.5865467385643249E-4</v>
      </c>
      <c r="AI20" s="38">
        <v>3.5748597702229619E-3</v>
      </c>
      <c r="AJ20" s="38">
        <v>2.3516958640258138E-4</v>
      </c>
      <c r="AK20" s="38">
        <v>2.1566841675398066E-4</v>
      </c>
      <c r="AL20" s="38">
        <v>8.7414080995126104E-4</v>
      </c>
      <c r="AN20" s="38">
        <v>1.3391322801754115</v>
      </c>
      <c r="AO20" s="38">
        <v>0.59833431980895346</v>
      </c>
      <c r="AP20" s="39">
        <f t="shared" si="0"/>
        <v>28</v>
      </c>
    </row>
    <row r="21" spans="1:42" x14ac:dyDescent="0.2">
      <c r="A21" t="s">
        <v>338</v>
      </c>
      <c r="B21" s="38">
        <v>2.6246796747102975E-5</v>
      </c>
      <c r="C21" s="38">
        <v>5.5013454707068015E-5</v>
      </c>
      <c r="D21" s="38">
        <v>2.3347824865064716E-5</v>
      </c>
      <c r="E21" s="38">
        <v>2.1746319028870441E-5</v>
      </c>
      <c r="F21" s="38">
        <v>2.1743249367289823E-5</v>
      </c>
      <c r="G21" s="38">
        <v>2.9822374509592707E-5</v>
      </c>
      <c r="H21" s="38">
        <v>5.1995069681070388E-5</v>
      </c>
      <c r="I21" s="38">
        <v>3.2498708855873596E-5</v>
      </c>
      <c r="J21" s="38">
        <v>3.1079088110515661E-5</v>
      </c>
      <c r="K21" s="38">
        <v>3.650424942928017E-5</v>
      </c>
      <c r="L21" s="38">
        <v>1.7051415600254281E-5</v>
      </c>
      <c r="M21" s="38">
        <v>3.6263007555376811E-5</v>
      </c>
      <c r="N21" s="38">
        <v>4.4297071610266376E-4</v>
      </c>
      <c r="O21" s="38">
        <v>7.8575438991167242E-5</v>
      </c>
      <c r="P21" s="38">
        <v>1.4103029788164955E-5</v>
      </c>
      <c r="Q21" s="38">
        <v>3.4885823892417074E-5</v>
      </c>
      <c r="R21" s="38">
        <v>2.435892176797166E-5</v>
      </c>
      <c r="S21" s="38">
        <v>1.0051031614357009</v>
      </c>
      <c r="T21" s="38">
        <v>3.376516275235156E-5</v>
      </c>
      <c r="U21" s="38">
        <v>3.1747711108730039E-5</v>
      </c>
      <c r="V21" s="38">
        <v>4.6017091720824022E-4</v>
      </c>
      <c r="W21" s="38">
        <v>5.646509437162077E-5</v>
      </c>
      <c r="X21" s="38">
        <v>8.9620578467104823E-5</v>
      </c>
      <c r="Y21" s="38">
        <v>3.5043271693652659E-5</v>
      </c>
      <c r="Z21" s="38">
        <v>1.0654581874135996E-4</v>
      </c>
      <c r="AA21" s="38">
        <v>6.7720091439170196E-5</v>
      </c>
      <c r="AB21" s="38">
        <v>2.8615489208982765E-5</v>
      </c>
      <c r="AC21" s="38">
        <v>7.9257509059110936E-5</v>
      </c>
      <c r="AD21" s="38">
        <v>9.5271347765635289E-5</v>
      </c>
      <c r="AE21" s="38">
        <v>3.8163514168861198E-4</v>
      </c>
      <c r="AF21" s="38">
        <v>4.5131656124313442E-5</v>
      </c>
      <c r="AG21" s="38">
        <v>3.1198815568516315E-5</v>
      </c>
      <c r="AH21" s="38">
        <v>5.0229326329483749E-5</v>
      </c>
      <c r="AI21" s="38">
        <v>3.3574643190312556E-4</v>
      </c>
      <c r="AJ21" s="38">
        <v>6.2906190652013583E-5</v>
      </c>
      <c r="AK21" s="38">
        <v>2.2380781875707627E-5</v>
      </c>
      <c r="AL21" s="38">
        <v>1.1737862409939353E-4</v>
      </c>
      <c r="AN21" s="38">
        <v>1.0423659242630219</v>
      </c>
      <c r="AO21" s="38">
        <v>0.46573689210467745</v>
      </c>
      <c r="AP21" s="39">
        <f t="shared" si="0"/>
        <v>35</v>
      </c>
    </row>
    <row r="22" spans="1:42" x14ac:dyDescent="0.2">
      <c r="A22" t="s">
        <v>150</v>
      </c>
      <c r="B22" s="38">
        <v>6.9680703962724116E-5</v>
      </c>
      <c r="C22" s="38">
        <v>3.5550936471940748E-5</v>
      </c>
      <c r="D22" s="38">
        <v>1.9855509283252044E-5</v>
      </c>
      <c r="E22" s="38">
        <v>1.1169653127545581E-5</v>
      </c>
      <c r="F22" s="38">
        <v>1.1890193224742043E-5</v>
      </c>
      <c r="G22" s="38">
        <v>1.3564653034157529E-5</v>
      </c>
      <c r="H22" s="38">
        <v>2.757862394978666E-5</v>
      </c>
      <c r="I22" s="38">
        <v>1.9522720455457812E-5</v>
      </c>
      <c r="J22" s="38">
        <v>1.7796748544668792E-5</v>
      </c>
      <c r="K22" s="38">
        <v>1.7777062271554442E-5</v>
      </c>
      <c r="L22" s="38">
        <v>8.4885379693448738E-6</v>
      </c>
      <c r="M22" s="38">
        <v>1.1094198998870949E-5</v>
      </c>
      <c r="N22" s="38">
        <v>1.5367819620957459E-5</v>
      </c>
      <c r="O22" s="38">
        <v>1.170857662751671E-5</v>
      </c>
      <c r="P22" s="38">
        <v>6.5466365913238541E-6</v>
      </c>
      <c r="Q22" s="38">
        <v>1.3595060164034481E-5</v>
      </c>
      <c r="R22" s="38">
        <v>1.0432035522451176E-5</v>
      </c>
      <c r="S22" s="38">
        <v>1.3526086882417289E-5</v>
      </c>
      <c r="T22" s="38">
        <v>1.0026961487721806</v>
      </c>
      <c r="U22" s="38">
        <v>1.3476139947124506E-5</v>
      </c>
      <c r="V22" s="38">
        <v>2.6623486180666502E-5</v>
      </c>
      <c r="W22" s="38">
        <v>3.6097019194710434E-5</v>
      </c>
      <c r="X22" s="38">
        <v>4.7134636338453562E-5</v>
      </c>
      <c r="Y22" s="38">
        <v>2.2113263893232878E-5</v>
      </c>
      <c r="Z22" s="38">
        <v>2.7438004530128152E-5</v>
      </c>
      <c r="AA22" s="38">
        <v>3.1445024115849564E-5</v>
      </c>
      <c r="AB22" s="38">
        <v>6.3713686948305893E-6</v>
      </c>
      <c r="AC22" s="38">
        <v>6.0467054362256412E-5</v>
      </c>
      <c r="AD22" s="38">
        <v>3.9274553276462673E-5</v>
      </c>
      <c r="AE22" s="38">
        <v>5.9361509385988586E-5</v>
      </c>
      <c r="AF22" s="38">
        <v>1.9329596034778747E-5</v>
      </c>
      <c r="AG22" s="38">
        <v>1.6180671223454677E-5</v>
      </c>
      <c r="AH22" s="38">
        <v>2.4241128533983658E-5</v>
      </c>
      <c r="AI22" s="38">
        <v>3.8944332538416715E-4</v>
      </c>
      <c r="AJ22" s="38">
        <v>1.6622750288531436E-5</v>
      </c>
      <c r="AK22" s="38">
        <v>8.1124706042829949E-6</v>
      </c>
      <c r="AL22" s="38">
        <v>3.195971515836073E-5</v>
      </c>
      <c r="AN22" s="38">
        <v>2.1714831944506514</v>
      </c>
      <c r="AO22" s="38">
        <v>0.97023493448908094</v>
      </c>
      <c r="AP22" s="39">
        <f t="shared" si="0"/>
        <v>14</v>
      </c>
    </row>
    <row r="23" spans="1:42" x14ac:dyDescent="0.2">
      <c r="A23" t="s">
        <v>153</v>
      </c>
      <c r="B23" s="38">
        <v>6.6539975070612552E-4</v>
      </c>
      <c r="C23" s="38">
        <v>1.5810065558910108E-3</v>
      </c>
      <c r="D23" s="38">
        <v>1.867171777679622E-3</v>
      </c>
      <c r="E23" s="38">
        <v>1.408493460542582E-3</v>
      </c>
      <c r="F23" s="38">
        <v>2.9095030377098464E-3</v>
      </c>
      <c r="G23" s="38">
        <v>7.9464520276380094E-4</v>
      </c>
      <c r="H23" s="38">
        <v>9.0934934642275772E-4</v>
      </c>
      <c r="I23" s="38">
        <v>9.607615070394899E-4</v>
      </c>
      <c r="J23" s="38">
        <v>2.2909649901047E-3</v>
      </c>
      <c r="K23" s="38">
        <v>9.2961286016532343E-4</v>
      </c>
      <c r="L23" s="38">
        <v>9.0374303062259222E-3</v>
      </c>
      <c r="M23" s="38">
        <v>4.570043220355181E-4</v>
      </c>
      <c r="N23" s="38">
        <v>4.9548220727400677E-4</v>
      </c>
      <c r="O23" s="38">
        <v>7.3894880368057577E-4</v>
      </c>
      <c r="P23" s="38">
        <v>1.0505272089448426E-3</v>
      </c>
      <c r="Q23" s="38">
        <v>8.9094024046860348E-4</v>
      </c>
      <c r="R23" s="38">
        <v>4.3409641504137917E-4</v>
      </c>
      <c r="S23" s="38">
        <v>2.053385397997928E-3</v>
      </c>
      <c r="T23" s="38">
        <v>3.8586452159768136E-4</v>
      </c>
      <c r="U23" s="38">
        <v>1.005649194234649</v>
      </c>
      <c r="V23" s="38">
        <v>9.5220130289935313E-4</v>
      </c>
      <c r="W23" s="38">
        <v>1.2965890676312295E-3</v>
      </c>
      <c r="X23" s="38">
        <v>1.4559081856295232E-3</v>
      </c>
      <c r="Y23" s="38">
        <v>1.1048291431348565E-3</v>
      </c>
      <c r="Z23" s="38">
        <v>1.6028360871139641E-3</v>
      </c>
      <c r="AA23" s="38">
        <v>3.4609413182754641E-3</v>
      </c>
      <c r="AB23" s="38">
        <v>2.2393443510761076E-4</v>
      </c>
      <c r="AC23" s="38">
        <v>7.7890930419677827E-4</v>
      </c>
      <c r="AD23" s="38">
        <v>4.2065918081731959E-3</v>
      </c>
      <c r="AE23" s="38">
        <v>1.9792893139053414E-3</v>
      </c>
      <c r="AF23" s="38">
        <v>2.8907418759312217E-3</v>
      </c>
      <c r="AG23" s="38">
        <v>1.2463188813468687E-3</v>
      </c>
      <c r="AH23" s="38">
        <v>8.9433486717515002E-3</v>
      </c>
      <c r="AI23" s="38">
        <v>1.4978101530755523E-3</v>
      </c>
      <c r="AJ23" s="38">
        <v>1.5418401172667942E-3</v>
      </c>
      <c r="AK23" s="38">
        <v>2.6764866290249194E-2</v>
      </c>
      <c r="AL23" s="38">
        <v>1.1961691432214746E-3</v>
      </c>
      <c r="AN23" s="38">
        <v>1.8750923193042726</v>
      </c>
      <c r="AO23" s="38">
        <v>0.83780527439974362</v>
      </c>
      <c r="AP23" s="39">
        <f t="shared" si="0"/>
        <v>17</v>
      </c>
    </row>
    <row r="24" spans="1:42" x14ac:dyDescent="0.2">
      <c r="A24" t="s">
        <v>156</v>
      </c>
      <c r="B24" s="38">
        <v>1.0147970811046758E-2</v>
      </c>
      <c r="C24" s="38">
        <v>2.1185962269663395E-2</v>
      </c>
      <c r="D24" s="38">
        <v>5.1108481387276399E-3</v>
      </c>
      <c r="E24" s="38">
        <v>1.0393463755869222E-2</v>
      </c>
      <c r="F24" s="38">
        <v>1.0729169159840858E-2</v>
      </c>
      <c r="G24" s="38">
        <v>1.3266436548294685E-2</v>
      </c>
      <c r="H24" s="38">
        <v>2.7700200624406403E-2</v>
      </c>
      <c r="I24" s="38">
        <v>1.8877846213794292E-2</v>
      </c>
      <c r="J24" s="38">
        <v>2.202200616427779E-2</v>
      </c>
      <c r="K24" s="38">
        <v>4.1979813807045505E-2</v>
      </c>
      <c r="L24" s="38">
        <v>1.1299028034477894E-2</v>
      </c>
      <c r="M24" s="38">
        <v>1.3938757265621307E-2</v>
      </c>
      <c r="N24" s="38">
        <v>7.8850527249894296E-3</v>
      </c>
      <c r="O24" s="38">
        <v>7.5553493413636433E-3</v>
      </c>
      <c r="P24" s="38">
        <v>2.9221954860144152E-3</v>
      </c>
      <c r="Q24" s="38">
        <v>1.6433744404964586E-2</v>
      </c>
      <c r="R24" s="38">
        <v>7.2558355382169653E-3</v>
      </c>
      <c r="S24" s="38">
        <v>8.9574440839795093E-3</v>
      </c>
      <c r="T24" s="38">
        <v>3.1004182258573473E-3</v>
      </c>
      <c r="U24" s="38">
        <v>6.8052073516807095E-3</v>
      </c>
      <c r="V24" s="38">
        <v>1.0049077483089133</v>
      </c>
      <c r="W24" s="38">
        <v>4.130304451393594E-2</v>
      </c>
      <c r="X24" s="38">
        <v>9.3318653636299667E-2</v>
      </c>
      <c r="Y24" s="38">
        <v>1.310374827107833E-2</v>
      </c>
      <c r="Z24" s="38">
        <v>1.2944307027571642E-2</v>
      </c>
      <c r="AA24" s="38">
        <v>1.0367533710004427E-2</v>
      </c>
      <c r="AB24" s="38">
        <v>2.7000594290678987E-2</v>
      </c>
      <c r="AC24" s="38">
        <v>2.3796471112352984E-2</v>
      </c>
      <c r="AD24" s="38">
        <v>1.6442709130156306E-2</v>
      </c>
      <c r="AE24" s="38">
        <v>2.737040899834349E-2</v>
      </c>
      <c r="AF24" s="38">
        <v>1.5328893011406129E-2</v>
      </c>
      <c r="AG24" s="38">
        <v>9.6582205101608132E-3</v>
      </c>
      <c r="AH24" s="38">
        <v>8.4538331837085805E-3</v>
      </c>
      <c r="AI24" s="38">
        <v>5.3695936696991691E-3</v>
      </c>
      <c r="AJ24" s="38">
        <v>1.0621878359377602E-2</v>
      </c>
      <c r="AK24" s="38">
        <v>4.1518679438084021E-3</v>
      </c>
      <c r="AL24" s="38">
        <v>1.3674049049429631E-2</v>
      </c>
      <c r="AN24" s="38">
        <v>2.0066532968052599</v>
      </c>
      <c r="AO24" s="38">
        <v>0.89658770325445181</v>
      </c>
      <c r="AP24" s="39">
        <f t="shared" si="0"/>
        <v>16</v>
      </c>
    </row>
    <row r="25" spans="1:42" x14ac:dyDescent="0.2">
      <c r="A25" t="s">
        <v>159</v>
      </c>
      <c r="B25" s="38">
        <v>1.0963718011200836E-2</v>
      </c>
      <c r="C25" s="38">
        <v>3.0900534557109716E-2</v>
      </c>
      <c r="D25" s="38">
        <v>1.8884869695353974E-2</v>
      </c>
      <c r="E25" s="38">
        <v>4.7706593604324443E-2</v>
      </c>
      <c r="F25" s="38">
        <v>2.3393469576050499E-2</v>
      </c>
      <c r="G25" s="38">
        <v>2.2409469036078097E-2</v>
      </c>
      <c r="H25" s="38">
        <v>3.3782467581651439E-2</v>
      </c>
      <c r="I25" s="38">
        <v>4.120625434836539E-2</v>
      </c>
      <c r="J25" s="38">
        <v>4.0878140832389477E-2</v>
      </c>
      <c r="K25" s="38">
        <v>8.3268820616494557E-2</v>
      </c>
      <c r="L25" s="38">
        <v>2.422476058608037E-2</v>
      </c>
      <c r="M25" s="38">
        <v>1.5943457190343811E-2</v>
      </c>
      <c r="N25" s="38">
        <v>1.0244649329372841E-2</v>
      </c>
      <c r="O25" s="38">
        <v>1.5711405698802684E-2</v>
      </c>
      <c r="P25" s="38">
        <v>7.8683979183909007E-3</v>
      </c>
      <c r="Q25" s="38">
        <v>2.4331372422834733E-2</v>
      </c>
      <c r="R25" s="38">
        <v>1.5367092375898964E-2</v>
      </c>
      <c r="S25" s="38">
        <v>8.181412441970402E-3</v>
      </c>
      <c r="T25" s="38">
        <v>1.7550695234738074E-2</v>
      </c>
      <c r="U25" s="38">
        <v>2.1142596369332384E-2</v>
      </c>
      <c r="V25" s="38">
        <v>6.191073134188995E-3</v>
      </c>
      <c r="W25" s="38">
        <v>1.0708878424863073</v>
      </c>
      <c r="X25" s="38">
        <v>5.1867164111300657E-2</v>
      </c>
      <c r="Y25" s="38">
        <v>4.8714320303430945E-2</v>
      </c>
      <c r="Z25" s="38">
        <v>2.709977447275622E-2</v>
      </c>
      <c r="AA25" s="38">
        <v>7.188698517383769E-3</v>
      </c>
      <c r="AB25" s="38">
        <v>3.1463178290760735E-3</v>
      </c>
      <c r="AC25" s="38">
        <v>9.1516009123452889E-3</v>
      </c>
      <c r="AD25" s="38">
        <v>1.0328049685002673E-2</v>
      </c>
      <c r="AE25" s="38">
        <v>1.4204654898373272E-2</v>
      </c>
      <c r="AF25" s="38">
        <v>2.4313082947379001E-2</v>
      </c>
      <c r="AG25" s="38">
        <v>1.6611222320274698E-2</v>
      </c>
      <c r="AH25" s="38">
        <v>7.3570608051366088E-3</v>
      </c>
      <c r="AI25" s="38">
        <v>7.1444061451344781E-3</v>
      </c>
      <c r="AJ25" s="38">
        <v>4.0176340138311832E-2</v>
      </c>
      <c r="AK25" s="38">
        <v>7.3283109816171923E-3</v>
      </c>
      <c r="AL25" s="38">
        <v>1.0509269544229214E-2</v>
      </c>
      <c r="AN25" s="38">
        <v>2.7999196751632445</v>
      </c>
      <c r="AO25" s="38">
        <v>1.2510250549251651</v>
      </c>
      <c r="AP25" s="39">
        <f t="shared" si="0"/>
        <v>9</v>
      </c>
    </row>
    <row r="26" spans="1:42" x14ac:dyDescent="0.2">
      <c r="A26" t="s">
        <v>162</v>
      </c>
      <c r="B26" s="38">
        <v>9.9750535688603536E-4</v>
      </c>
      <c r="C26" s="38">
        <v>4.8147127641287694E-3</v>
      </c>
      <c r="D26" s="38">
        <v>2.3797100267139689E-3</v>
      </c>
      <c r="E26" s="38">
        <v>2.7176203356545901E-3</v>
      </c>
      <c r="F26" s="38">
        <v>2.1603387705042007E-3</v>
      </c>
      <c r="G26" s="38">
        <v>3.0092696288094144E-3</v>
      </c>
      <c r="H26" s="38">
        <v>2.3416749103687927E-3</v>
      </c>
      <c r="I26" s="38">
        <v>2.0079623021749503E-3</v>
      </c>
      <c r="J26" s="38">
        <v>1.6016392167765351E-3</v>
      </c>
      <c r="K26" s="38">
        <v>1.0514282832418886E-3</v>
      </c>
      <c r="L26" s="38">
        <v>1.2370937408618264E-3</v>
      </c>
      <c r="M26" s="38">
        <v>1.0304133463491178E-3</v>
      </c>
      <c r="N26" s="38">
        <v>1.1837770418873549E-3</v>
      </c>
      <c r="O26" s="38">
        <v>9.7392567234184501E-4</v>
      </c>
      <c r="P26" s="38">
        <v>4.6003099112950681E-4</v>
      </c>
      <c r="Q26" s="38">
        <v>1.632220156149858E-3</v>
      </c>
      <c r="R26" s="38">
        <v>8.3574472971858582E-4</v>
      </c>
      <c r="S26" s="38">
        <v>7.2199027186036337E-4</v>
      </c>
      <c r="T26" s="38">
        <v>4.3240231382308945E-4</v>
      </c>
      <c r="U26" s="38">
        <v>1.2000460626641514E-3</v>
      </c>
      <c r="V26" s="38">
        <v>1.3664903349958691E-3</v>
      </c>
      <c r="W26" s="38">
        <v>1.3254524342968326E-3</v>
      </c>
      <c r="X26" s="38">
        <v>1.079772527108914</v>
      </c>
      <c r="Y26" s="38">
        <v>9.8150178815166571E-3</v>
      </c>
      <c r="Z26" s="38">
        <v>3.4659208622989713E-3</v>
      </c>
      <c r="AA26" s="38">
        <v>1.880152602087595E-3</v>
      </c>
      <c r="AB26" s="38">
        <v>4.5787434662480941E-4</v>
      </c>
      <c r="AC26" s="38">
        <v>5.5824592830343413E-3</v>
      </c>
      <c r="AD26" s="38">
        <v>4.0888113065046571E-3</v>
      </c>
      <c r="AE26" s="38">
        <v>4.9149955689903315E-3</v>
      </c>
      <c r="AF26" s="38">
        <v>9.6339000679916496E-3</v>
      </c>
      <c r="AG26" s="38">
        <v>5.8419788499603957E-3</v>
      </c>
      <c r="AH26" s="38">
        <v>2.9996135823363071E-3</v>
      </c>
      <c r="AI26" s="38">
        <v>1.230627760816252E-3</v>
      </c>
      <c r="AJ26" s="38">
        <v>1.049639114329058E-2</v>
      </c>
      <c r="AK26" s="38">
        <v>9.7641173306477213E-4</v>
      </c>
      <c r="AL26" s="38">
        <v>3.5649202995759227E-3</v>
      </c>
      <c r="AN26" s="38">
        <v>1.2492746979446694</v>
      </c>
      <c r="AO26" s="38">
        <v>0.55818527991226341</v>
      </c>
      <c r="AP26" s="39">
        <f t="shared" si="0"/>
        <v>29</v>
      </c>
    </row>
    <row r="27" spans="1:42" x14ac:dyDescent="0.2">
      <c r="A27" t="s">
        <v>165</v>
      </c>
      <c r="B27" s="38">
        <v>9.6113521864811394E-4</v>
      </c>
      <c r="C27" s="38">
        <v>4.0933112635864865E-3</v>
      </c>
      <c r="D27" s="38">
        <v>1.641057369390637E-3</v>
      </c>
      <c r="E27" s="38">
        <v>1.6095522392201905E-3</v>
      </c>
      <c r="F27" s="38">
        <v>1.8720418097421987E-3</v>
      </c>
      <c r="G27" s="38">
        <v>2.4007276394866447E-3</v>
      </c>
      <c r="H27" s="38">
        <v>1.6028056843787413E-3</v>
      </c>
      <c r="I27" s="38">
        <v>1.419325246012482E-3</v>
      </c>
      <c r="J27" s="38">
        <v>3.0804570492293827E-3</v>
      </c>
      <c r="K27" s="38">
        <v>2.1481122927539966E-3</v>
      </c>
      <c r="L27" s="38">
        <v>9.5027627487931712E-4</v>
      </c>
      <c r="M27" s="38">
        <v>7.3982686741239556E-4</v>
      </c>
      <c r="N27" s="38">
        <v>8.2761557520738863E-4</v>
      </c>
      <c r="O27" s="38">
        <v>6.8989687185741933E-4</v>
      </c>
      <c r="P27" s="38">
        <v>4.0266809357335123E-4</v>
      </c>
      <c r="Q27" s="38">
        <v>1.3742349344561162E-3</v>
      </c>
      <c r="R27" s="38">
        <v>1.1177962808881011E-3</v>
      </c>
      <c r="S27" s="38">
        <v>6.8773730406312657E-4</v>
      </c>
      <c r="T27" s="38">
        <v>5.4853236949116522E-4</v>
      </c>
      <c r="U27" s="38">
        <v>1.0537230381942025E-3</v>
      </c>
      <c r="V27" s="38">
        <v>2.7877117215758009E-3</v>
      </c>
      <c r="W27" s="38">
        <v>2.3348120945705375E-2</v>
      </c>
      <c r="X27" s="38">
        <v>3.5531268985488193E-3</v>
      </c>
      <c r="Y27" s="38">
        <v>1.0018493848286709</v>
      </c>
      <c r="Z27" s="38">
        <v>2.3940411615688477E-3</v>
      </c>
      <c r="AA27" s="38">
        <v>3.5054722268535537E-3</v>
      </c>
      <c r="AB27" s="38">
        <v>3.4363554165905481E-4</v>
      </c>
      <c r="AC27" s="38">
        <v>3.0027959812748352E-3</v>
      </c>
      <c r="AD27" s="38">
        <v>6.5819878762669835E-3</v>
      </c>
      <c r="AE27" s="38">
        <v>2.612790112315113E-2</v>
      </c>
      <c r="AF27" s="38">
        <v>5.7841958339854031E-3</v>
      </c>
      <c r="AG27" s="38">
        <v>4.2877301815845981E-3</v>
      </c>
      <c r="AH27" s="38">
        <v>8.8472986155421253E-4</v>
      </c>
      <c r="AI27" s="38">
        <v>8.594371748518215E-4</v>
      </c>
      <c r="AJ27" s="38">
        <v>1.7828009087217562E-2</v>
      </c>
      <c r="AK27" s="38">
        <v>6.8335972844643807E-4</v>
      </c>
      <c r="AL27" s="38">
        <v>1.9593218955405549E-2</v>
      </c>
      <c r="AN27" s="38">
        <v>1.2404899616674412</v>
      </c>
      <c r="AO27" s="38">
        <v>0.55426019403169013</v>
      </c>
      <c r="AP27" s="39">
        <f t="shared" si="0"/>
        <v>30</v>
      </c>
    </row>
    <row r="28" spans="1:42" x14ac:dyDescent="0.2">
      <c r="A28" t="s">
        <v>168</v>
      </c>
      <c r="B28" s="38">
        <v>4.8611491707945202E-2</v>
      </c>
      <c r="C28" s="38">
        <v>3.4688865261933356E-2</v>
      </c>
      <c r="D28" s="38">
        <v>6.1419063197696085E-2</v>
      </c>
      <c r="E28" s="38">
        <v>4.6534098672680747E-2</v>
      </c>
      <c r="F28" s="38">
        <v>5.6081084880611198E-2</v>
      </c>
      <c r="G28" s="38">
        <v>3.3308091190294785E-2</v>
      </c>
      <c r="H28" s="38">
        <v>8.5585418602376437E-2</v>
      </c>
      <c r="I28" s="38">
        <v>6.5918339845136342E-2</v>
      </c>
      <c r="J28" s="38">
        <v>2.4909467913754924E-2</v>
      </c>
      <c r="K28" s="38">
        <v>1.7909771307212243E-2</v>
      </c>
      <c r="L28" s="38">
        <v>3.9251656389574924E-2</v>
      </c>
      <c r="M28" s="38">
        <v>3.3052844815103392E-2</v>
      </c>
      <c r="N28" s="38">
        <v>3.3343177712238568E-2</v>
      </c>
      <c r="O28" s="38">
        <v>2.6923252570056178E-2</v>
      </c>
      <c r="P28" s="38">
        <v>2.2047064688203204E-2</v>
      </c>
      <c r="Q28" s="38">
        <v>2.9331741549532529E-2</v>
      </c>
      <c r="R28" s="38">
        <v>2.8879241430890424E-2</v>
      </c>
      <c r="S28" s="38">
        <v>3.7639451264862255E-2</v>
      </c>
      <c r="T28" s="38">
        <v>3.0460431756136108E-2</v>
      </c>
      <c r="U28" s="38">
        <v>4.5981801947229284E-2</v>
      </c>
      <c r="V28" s="38">
        <v>3.950663467802689E-2</v>
      </c>
      <c r="W28" s="38">
        <v>1.384418828507976E-2</v>
      </c>
      <c r="X28" s="38">
        <v>2.3678670486964273E-2</v>
      </c>
      <c r="Y28" s="38">
        <v>1.5519052711179156E-2</v>
      </c>
      <c r="Z28" s="38">
        <v>1.0126845371207782</v>
      </c>
      <c r="AA28" s="38">
        <v>8.5043335201957296E-3</v>
      </c>
      <c r="AB28" s="38">
        <v>2.5285122675085901E-3</v>
      </c>
      <c r="AC28" s="38">
        <v>3.7160982251464601E-2</v>
      </c>
      <c r="AD28" s="38">
        <v>1.4154085409428989E-2</v>
      </c>
      <c r="AE28" s="38">
        <v>1.1751414116082158E-2</v>
      </c>
      <c r="AF28" s="38">
        <v>1.4336496561757315E-2</v>
      </c>
      <c r="AG28" s="38">
        <v>3.5518346483861929E-2</v>
      </c>
      <c r="AH28" s="38">
        <v>3.1793335564588028E-2</v>
      </c>
      <c r="AI28" s="38">
        <v>1.9734941296712941E-2</v>
      </c>
      <c r="AJ28" s="38">
        <v>6.2509805317389977E-2</v>
      </c>
      <c r="AK28" s="38">
        <v>0.1600973016720191</v>
      </c>
      <c r="AL28" s="38">
        <v>1.5084730931153204E-2</v>
      </c>
      <c r="AN28" s="38">
        <v>4.4726678866265122</v>
      </c>
      <c r="AO28" s="38">
        <v>1.9984214683597035</v>
      </c>
      <c r="AP28" s="39">
        <f t="shared" si="0"/>
        <v>4</v>
      </c>
    </row>
    <row r="29" spans="1:42" x14ac:dyDescent="0.2">
      <c r="A29" t="s">
        <v>171</v>
      </c>
      <c r="B29" s="38">
        <v>7.5813249393813517E-3</v>
      </c>
      <c r="C29" s="38">
        <v>3.7585970932159526E-2</v>
      </c>
      <c r="D29" s="38">
        <v>5.207896508237244E-3</v>
      </c>
      <c r="E29" s="38">
        <v>1.4883808858640768E-2</v>
      </c>
      <c r="F29" s="38">
        <v>7.8900752783798676E-3</v>
      </c>
      <c r="G29" s="38">
        <v>5.7593674802623104E-3</v>
      </c>
      <c r="H29" s="38">
        <v>7.4986387919829395E-3</v>
      </c>
      <c r="I29" s="38">
        <v>6.3368598672470123E-3</v>
      </c>
      <c r="J29" s="38">
        <v>9.0107825665688528E-3</v>
      </c>
      <c r="K29" s="38">
        <v>4.8441118895252008E-3</v>
      </c>
      <c r="L29" s="38">
        <v>5.6252577227508807E-3</v>
      </c>
      <c r="M29" s="38">
        <v>8.7068028200387414E-3</v>
      </c>
      <c r="N29" s="38">
        <v>6.0338731300672889E-3</v>
      </c>
      <c r="O29" s="38">
        <v>5.6597573815912973E-3</v>
      </c>
      <c r="P29" s="38">
        <v>3.7251275742620276E-3</v>
      </c>
      <c r="Q29" s="38">
        <v>5.8531071763609404E-3</v>
      </c>
      <c r="R29" s="38">
        <v>5.2042330192125534E-3</v>
      </c>
      <c r="S29" s="38">
        <v>4.6918637803032345E-3</v>
      </c>
      <c r="T29" s="38">
        <v>2.7160968164703994E-3</v>
      </c>
      <c r="U29" s="38">
        <v>1.4410361693840667E-2</v>
      </c>
      <c r="V29" s="38">
        <v>1.0613680066492263E-2</v>
      </c>
      <c r="W29" s="38">
        <v>1.6092424535978065E-2</v>
      </c>
      <c r="X29" s="38">
        <v>2.1855125926108662E-2</v>
      </c>
      <c r="Y29" s="38">
        <v>1.7580161781268512E-2</v>
      </c>
      <c r="Z29" s="38">
        <v>1.3576513081387949E-2</v>
      </c>
      <c r="AA29" s="38">
        <v>1.0253555636382579</v>
      </c>
      <c r="AB29" s="38">
        <v>4.6740918091107794E-2</v>
      </c>
      <c r="AC29" s="38">
        <v>1.768185208423504E-2</v>
      </c>
      <c r="AD29" s="38">
        <v>7.5438852396124516E-3</v>
      </c>
      <c r="AE29" s="38">
        <v>1.4600166813045502E-2</v>
      </c>
      <c r="AF29" s="38">
        <v>7.7990297403838183E-3</v>
      </c>
      <c r="AG29" s="38">
        <v>8.5884715116693669E-3</v>
      </c>
      <c r="AH29" s="38">
        <v>1.8296246999283759E-2</v>
      </c>
      <c r="AI29" s="38">
        <v>6.1722183152013218E-3</v>
      </c>
      <c r="AJ29" s="38">
        <v>8.3161113408928133E-3</v>
      </c>
      <c r="AK29" s="38">
        <v>3.8956587091158634E-3</v>
      </c>
      <c r="AL29" s="38">
        <v>9.3733996828526487E-3</v>
      </c>
      <c r="AN29" s="38">
        <v>2.1381060430909393</v>
      </c>
      <c r="AO29" s="38">
        <v>0.95532177359256532</v>
      </c>
      <c r="AP29" s="39">
        <f t="shared" si="0"/>
        <v>15</v>
      </c>
    </row>
    <row r="30" spans="1:42" x14ac:dyDescent="0.2">
      <c r="A30" t="s">
        <v>174</v>
      </c>
      <c r="B30" s="38">
        <v>5.28813713328253E-3</v>
      </c>
      <c r="C30" s="38">
        <v>1.7318281655646927E-2</v>
      </c>
      <c r="D30" s="38">
        <v>5.921264806520941E-3</v>
      </c>
      <c r="E30" s="38">
        <v>6.0944567663468816E-3</v>
      </c>
      <c r="F30" s="38">
        <v>5.6392163090770034E-3</v>
      </c>
      <c r="G30" s="38">
        <v>5.0326972783394002E-3</v>
      </c>
      <c r="H30" s="38">
        <v>9.638302999301275E-3</v>
      </c>
      <c r="I30" s="38">
        <v>9.0136436484711691E-3</v>
      </c>
      <c r="J30" s="38">
        <v>6.3711150430695021E-3</v>
      </c>
      <c r="K30" s="38">
        <v>4.3576930196209986E-3</v>
      </c>
      <c r="L30" s="38">
        <v>3.4868038141817053E-3</v>
      </c>
      <c r="M30" s="38">
        <v>7.2872219792683912E-3</v>
      </c>
      <c r="N30" s="38">
        <v>6.4837087782697632E-3</v>
      </c>
      <c r="O30" s="38">
        <v>4.5334632994512751E-3</v>
      </c>
      <c r="P30" s="38">
        <v>2.6409354295507175E-3</v>
      </c>
      <c r="Q30" s="38">
        <v>3.8922780249131994E-3</v>
      </c>
      <c r="R30" s="38">
        <v>4.5479426223880761E-3</v>
      </c>
      <c r="S30" s="38">
        <v>6.6940769786451885E-3</v>
      </c>
      <c r="T30" s="38">
        <v>1.898187198488784E-3</v>
      </c>
      <c r="U30" s="38">
        <v>5.7739230727676151E-3</v>
      </c>
      <c r="V30" s="38">
        <v>7.3029229541813501E-3</v>
      </c>
      <c r="W30" s="38">
        <v>1.0550604134524435E-2</v>
      </c>
      <c r="X30" s="38">
        <v>6.0854509749051619E-3</v>
      </c>
      <c r="Y30" s="38">
        <v>5.7432064590225585E-3</v>
      </c>
      <c r="Z30" s="38">
        <v>2.9535991867594254E-2</v>
      </c>
      <c r="AA30" s="38">
        <v>1.8276819992961785E-2</v>
      </c>
      <c r="AB30" s="38">
        <v>1.0204025826614274</v>
      </c>
      <c r="AC30" s="38">
        <v>2.2864007693420143E-2</v>
      </c>
      <c r="AD30" s="38">
        <v>1.9640793787665256E-2</v>
      </c>
      <c r="AE30" s="38">
        <v>4.1289176235318088E-3</v>
      </c>
      <c r="AF30" s="38">
        <v>7.4442625729505283E-3</v>
      </c>
      <c r="AG30" s="38">
        <v>1.763046215635523E-2</v>
      </c>
      <c r="AH30" s="38">
        <v>2.2373069423554368E-2</v>
      </c>
      <c r="AI30" s="38">
        <v>1.0536380575360313E-2</v>
      </c>
      <c r="AJ30" s="38">
        <v>1.8518219113267859E-2</v>
      </c>
      <c r="AK30" s="38">
        <v>6.0661409968963209E-3</v>
      </c>
      <c r="AL30" s="38">
        <v>3.620563248451817E-2</v>
      </c>
      <c r="AN30" s="38">
        <v>1.6342591121096066</v>
      </c>
      <c r="AO30" s="38">
        <v>0.73019919593574456</v>
      </c>
      <c r="AP30" s="39">
        <f t="shared" si="0"/>
        <v>20</v>
      </c>
    </row>
    <row r="31" spans="1:42" x14ac:dyDescent="0.2">
      <c r="A31" t="s">
        <v>339</v>
      </c>
      <c r="B31" s="38">
        <v>8.1121452850327638E-2</v>
      </c>
      <c r="C31" s="38">
        <v>0.43880487860209139</v>
      </c>
      <c r="D31" s="38">
        <v>5.1110894818030744E-2</v>
      </c>
      <c r="E31" s="38">
        <v>3.7814943072800804E-2</v>
      </c>
      <c r="F31" s="38">
        <v>4.9716908829817268E-2</v>
      </c>
      <c r="G31" s="38">
        <v>3.2741992527050165E-2</v>
      </c>
      <c r="H31" s="38">
        <v>0.13450159327617833</v>
      </c>
      <c r="I31" s="38">
        <v>3.9991018405047464E-2</v>
      </c>
      <c r="J31" s="38">
        <v>7.4303494101132045E-2</v>
      </c>
      <c r="K31" s="38">
        <v>2.9063334318046263E-2</v>
      </c>
      <c r="L31" s="38">
        <v>4.546226136690508E-2</v>
      </c>
      <c r="M31" s="38">
        <v>3.9079719673161095E-2</v>
      </c>
      <c r="N31" s="38">
        <v>3.2092321704048576E-2</v>
      </c>
      <c r="O31" s="38">
        <v>2.5231535067819947E-2</v>
      </c>
      <c r="P31" s="38">
        <v>1.9275527188294974E-2</v>
      </c>
      <c r="Q31" s="38">
        <v>2.3794686747906236E-2</v>
      </c>
      <c r="R31" s="38">
        <v>2.1883644662549159E-2</v>
      </c>
      <c r="S31" s="38">
        <v>2.5288555904573688E-2</v>
      </c>
      <c r="T31" s="38">
        <v>1.5566234623501225E-2</v>
      </c>
      <c r="U31" s="38">
        <v>8.4450683380941874E-2</v>
      </c>
      <c r="V31" s="38">
        <v>5.9764539578337862E-2</v>
      </c>
      <c r="W31" s="38">
        <v>5.0188746846432403E-2</v>
      </c>
      <c r="X31" s="38">
        <v>4.3917883747340764E-2</v>
      </c>
      <c r="Y31" s="38">
        <v>8.0010450306952627E-2</v>
      </c>
      <c r="Z31" s="38">
        <v>7.7688587388181088E-2</v>
      </c>
      <c r="AA31" s="38">
        <v>4.3990055812692677E-2</v>
      </c>
      <c r="AB31" s="38">
        <v>6.9030573477643674E-3</v>
      </c>
      <c r="AC31" s="38">
        <v>1.0869230660946667</v>
      </c>
      <c r="AD31" s="38">
        <v>4.153013154956546E-2</v>
      </c>
      <c r="AE31" s="38">
        <v>4.6927804934647321E-2</v>
      </c>
      <c r="AF31" s="38">
        <v>3.5282758608210923E-2</v>
      </c>
      <c r="AG31" s="38">
        <v>2.5646189946678281E-2</v>
      </c>
      <c r="AH31" s="38">
        <v>5.1521850147083624E-2</v>
      </c>
      <c r="AI31" s="38">
        <v>2.5139445958033923E-2</v>
      </c>
      <c r="AJ31" s="38">
        <v>5.6457811540186593E-2</v>
      </c>
      <c r="AK31" s="38">
        <v>6.289915335067453E-2</v>
      </c>
      <c r="AL31" s="38">
        <v>0.11006090995417855</v>
      </c>
      <c r="AN31" s="38">
        <v>5.9335537799263305</v>
      </c>
      <c r="AO31" s="38">
        <v>2.6511562132585009</v>
      </c>
      <c r="AP31" s="39">
        <f t="shared" si="0"/>
        <v>2</v>
      </c>
    </row>
    <row r="32" spans="1:42" x14ac:dyDescent="0.2">
      <c r="A32" t="s">
        <v>340</v>
      </c>
      <c r="B32" s="38">
        <v>6.442410414652649E-3</v>
      </c>
      <c r="C32" s="38">
        <v>1.2467698875402987E-2</v>
      </c>
      <c r="D32" s="38">
        <v>7.2193172547319025E-3</v>
      </c>
      <c r="E32" s="38">
        <v>7.662291912642713E-3</v>
      </c>
      <c r="F32" s="38">
        <v>7.6752345970011763E-3</v>
      </c>
      <c r="G32" s="38">
        <v>1.2456606671247268E-2</v>
      </c>
      <c r="H32" s="38">
        <v>1.2807214304018976E-2</v>
      </c>
      <c r="I32" s="38">
        <v>1.136089363807583E-2</v>
      </c>
      <c r="J32" s="38">
        <v>7.3378996139977616E-3</v>
      </c>
      <c r="K32" s="38">
        <v>5.5400085721175876E-3</v>
      </c>
      <c r="L32" s="38">
        <v>5.3706648022422802E-3</v>
      </c>
      <c r="M32" s="38">
        <v>7.5927298077526559E-3</v>
      </c>
      <c r="N32" s="38">
        <v>9.0717747290771887E-3</v>
      </c>
      <c r="O32" s="38">
        <v>9.5611604540893295E-3</v>
      </c>
      <c r="P32" s="38">
        <v>4.5284675460173602E-3</v>
      </c>
      <c r="Q32" s="38">
        <v>1.0644403743250236E-2</v>
      </c>
      <c r="R32" s="38">
        <v>8.8150475210027057E-3</v>
      </c>
      <c r="S32" s="38">
        <v>1.1490919591806719E-2</v>
      </c>
      <c r="T32" s="38">
        <v>3.9631473728907966E-3</v>
      </c>
      <c r="U32" s="38">
        <v>8.5504558631469968E-3</v>
      </c>
      <c r="V32" s="38">
        <v>1.125829347790853E-2</v>
      </c>
      <c r="W32" s="38">
        <v>1.6757781341633846E-2</v>
      </c>
      <c r="X32" s="38">
        <v>4.2324840614548637E-2</v>
      </c>
      <c r="Y32" s="38">
        <v>1.2518507691418867E-2</v>
      </c>
      <c r="Z32" s="38">
        <v>3.1852999037821406E-2</v>
      </c>
      <c r="AA32" s="38">
        <v>4.634009694786273E-2</v>
      </c>
      <c r="AB32" s="38">
        <v>4.2436879470150171E-3</v>
      </c>
      <c r="AC32" s="38">
        <v>1.2568006503463104E-2</v>
      </c>
      <c r="AD32" s="38">
        <v>1.1450052299673292</v>
      </c>
      <c r="AE32" s="38">
        <v>2.509483046018968E-2</v>
      </c>
      <c r="AF32" s="38">
        <v>1.8663519084471666E-2</v>
      </c>
      <c r="AG32" s="38">
        <v>1.4974613435164243E-2</v>
      </c>
      <c r="AH32" s="38">
        <v>5.4479551618137265E-2</v>
      </c>
      <c r="AI32" s="38">
        <v>3.0010944758776584E-2</v>
      </c>
      <c r="AJ32" s="38">
        <v>1.8811390817287676E-2</v>
      </c>
      <c r="AK32" s="38">
        <v>6.3176922157911018E-3</v>
      </c>
      <c r="AL32" s="38">
        <v>6.2765733769043514E-2</v>
      </c>
      <c r="AN32" s="38">
        <v>2.8671868816200057</v>
      </c>
      <c r="AO32" s="38">
        <v>1.2810805459446801</v>
      </c>
      <c r="AP32" s="39">
        <f t="shared" si="0"/>
        <v>7</v>
      </c>
    </row>
    <row r="33" spans="1:42" x14ac:dyDescent="0.2">
      <c r="A33" t="s">
        <v>183</v>
      </c>
      <c r="B33" s="38">
        <v>1.8790169298080837E-3</v>
      </c>
      <c r="C33" s="38">
        <v>4.4700281363621724E-3</v>
      </c>
      <c r="D33" s="38">
        <v>1.8589504248500326E-3</v>
      </c>
      <c r="E33" s="38">
        <v>7.4736846388687953E-4</v>
      </c>
      <c r="F33" s="38">
        <v>1.711399084324005E-3</v>
      </c>
      <c r="G33" s="38">
        <v>6.8273557223448469E-4</v>
      </c>
      <c r="H33" s="38">
        <v>3.1051874666355602E-3</v>
      </c>
      <c r="I33" s="38">
        <v>9.6345573876212439E-4</v>
      </c>
      <c r="J33" s="38">
        <v>1.7761071749192088E-3</v>
      </c>
      <c r="K33" s="38">
        <v>1.5733322181032087E-3</v>
      </c>
      <c r="L33" s="38">
        <v>1.1614132226701723E-3</v>
      </c>
      <c r="M33" s="38">
        <v>1.0914983331218337E-3</v>
      </c>
      <c r="N33" s="38">
        <v>2.3765013082369269E-3</v>
      </c>
      <c r="O33" s="38">
        <v>1.7369814286254802E-3</v>
      </c>
      <c r="P33" s="38">
        <v>5.5319527788969534E-4</v>
      </c>
      <c r="Q33" s="38">
        <v>4.1984731087374406E-4</v>
      </c>
      <c r="R33" s="38">
        <v>7.4269460630777332E-4</v>
      </c>
      <c r="S33" s="38">
        <v>5.7896639390524272E-4</v>
      </c>
      <c r="T33" s="38">
        <v>2.097236042566884E-4</v>
      </c>
      <c r="U33" s="38">
        <v>6.4830808459611408E-4</v>
      </c>
      <c r="V33" s="38">
        <v>3.7178154719821588E-3</v>
      </c>
      <c r="W33" s="38">
        <v>1.6746371762178019E-3</v>
      </c>
      <c r="X33" s="38">
        <v>3.2326899128856399E-3</v>
      </c>
      <c r="Y33" s="38">
        <v>5.7355026996103245E-3</v>
      </c>
      <c r="Z33" s="38">
        <v>2.0931452978120669E-3</v>
      </c>
      <c r="AA33" s="38">
        <v>1.6096524203483211E-3</v>
      </c>
      <c r="AB33" s="38">
        <v>4.1180898349614867E-4</v>
      </c>
      <c r="AC33" s="38">
        <v>2.2133699149560087E-3</v>
      </c>
      <c r="AD33" s="38">
        <v>1.2425917139711926E-3</v>
      </c>
      <c r="AE33" s="38">
        <v>1.0006844903205276</v>
      </c>
      <c r="AF33" s="38">
        <v>2.64596812849248E-3</v>
      </c>
      <c r="AG33" s="38">
        <v>1.3326261360490233E-3</v>
      </c>
      <c r="AH33" s="38">
        <v>1.5144787057550521E-3</v>
      </c>
      <c r="AI33" s="38">
        <v>1.0024614300113523E-3</v>
      </c>
      <c r="AJ33" s="38">
        <v>1.2536398963587264E-3</v>
      </c>
      <c r="AK33" s="38">
        <v>6.7802391495385729E-4</v>
      </c>
      <c r="AL33" s="38">
        <v>0.24718164877538693</v>
      </c>
      <c r="AN33" s="38">
        <v>1.3460969492170409</v>
      </c>
      <c r="AO33" s="38">
        <v>0.60144618603412725</v>
      </c>
      <c r="AP33" s="39">
        <f t="shared" si="0"/>
        <v>27</v>
      </c>
    </row>
    <row r="34" spans="1:42" x14ac:dyDescent="0.2">
      <c r="A34" t="s">
        <v>186</v>
      </c>
      <c r="B34" s="38">
        <v>9.8342262508485491E-5</v>
      </c>
      <c r="C34" s="38">
        <v>3.5439085915460363E-4</v>
      </c>
      <c r="D34" s="38">
        <v>3.298934376993338E-4</v>
      </c>
      <c r="E34" s="38">
        <v>1.0328524264337579E-4</v>
      </c>
      <c r="F34" s="38">
        <v>1.6471820920327629E-4</v>
      </c>
      <c r="G34" s="38">
        <v>2.8188006147835835E-4</v>
      </c>
      <c r="H34" s="38">
        <v>1.3747338666181611E-4</v>
      </c>
      <c r="I34" s="38">
        <v>2.5219983081497843E-4</v>
      </c>
      <c r="J34" s="38">
        <v>2.8808788589887609E-4</v>
      </c>
      <c r="K34" s="38">
        <v>1.1727464209814321E-4</v>
      </c>
      <c r="L34" s="38">
        <v>6.0212762835105493E-5</v>
      </c>
      <c r="M34" s="38">
        <v>3.9688638505060484E-4</v>
      </c>
      <c r="N34" s="38">
        <v>5.7152720093350785E-4</v>
      </c>
      <c r="O34" s="38">
        <v>2.242185755439439E-4</v>
      </c>
      <c r="P34" s="38">
        <v>1.5429370253593062E-4</v>
      </c>
      <c r="Q34" s="38">
        <v>1.1442627640565217E-3</v>
      </c>
      <c r="R34" s="38">
        <v>5.3980562228733188E-4</v>
      </c>
      <c r="S34" s="38">
        <v>1.1363739008864891E-3</v>
      </c>
      <c r="T34" s="38">
        <v>1.094389433787641E-4</v>
      </c>
      <c r="U34" s="38">
        <v>1.1833352738863601E-4</v>
      </c>
      <c r="V34" s="38">
        <v>1.9640119078178804E-4</v>
      </c>
      <c r="W34" s="38">
        <v>6.8224652970313906E-4</v>
      </c>
      <c r="X34" s="38">
        <v>2.7641820062677638E-4</v>
      </c>
      <c r="Y34" s="38">
        <v>2.069261023872087E-4</v>
      </c>
      <c r="Z34" s="38">
        <v>2.9653263609664439E-4</v>
      </c>
      <c r="AA34" s="38">
        <v>3.1964311752850157E-4</v>
      </c>
      <c r="AB34" s="38">
        <v>3.1361779631768351E-5</v>
      </c>
      <c r="AC34" s="38">
        <v>4.0369707290323462E-4</v>
      </c>
      <c r="AD34" s="38">
        <v>3.0897084416491799E-3</v>
      </c>
      <c r="AE34" s="38">
        <v>1.9161926485336138E-4</v>
      </c>
      <c r="AF34" s="38">
        <v>1.0000983480463317</v>
      </c>
      <c r="AG34" s="38">
        <v>1.5710147341792017E-4</v>
      </c>
      <c r="AH34" s="38">
        <v>1.9418401267221633E-4</v>
      </c>
      <c r="AI34" s="38">
        <v>4.1806924826805821E-4</v>
      </c>
      <c r="AJ34" s="38">
        <v>4.1401719317268437E-4</v>
      </c>
      <c r="AK34" s="38">
        <v>8.9267353355422001E-5</v>
      </c>
      <c r="AL34" s="38">
        <v>3.739717746694047E-4</v>
      </c>
      <c r="AN34" s="38">
        <v>1.029531118581249</v>
      </c>
      <c r="AO34" s="38">
        <v>0.46000220491867538</v>
      </c>
      <c r="AP34" s="39">
        <f t="shared" si="0"/>
        <v>36</v>
      </c>
    </row>
    <row r="35" spans="1:42" x14ac:dyDescent="0.2">
      <c r="A35" t="s">
        <v>341</v>
      </c>
      <c r="B35" s="38">
        <v>4.3093681539966249E-4</v>
      </c>
      <c r="C35" s="38">
        <v>3.5471378986714445E-4</v>
      </c>
      <c r="D35" s="38">
        <v>1.0886367183877116E-4</v>
      </c>
      <c r="E35" s="38">
        <v>5.2175512169430769E-5</v>
      </c>
      <c r="F35" s="38">
        <v>7.4815913757990518E-5</v>
      </c>
      <c r="G35" s="38">
        <v>6.3648138866156825E-5</v>
      </c>
      <c r="H35" s="38">
        <v>1.4084976556183115E-4</v>
      </c>
      <c r="I35" s="38">
        <v>5.9270186924377418E-5</v>
      </c>
      <c r="J35" s="38">
        <v>8.2040104371044516E-5</v>
      </c>
      <c r="K35" s="38">
        <v>5.4393300250850461E-5</v>
      </c>
      <c r="L35" s="38">
        <v>5.2055748032029455E-5</v>
      </c>
      <c r="M35" s="38">
        <v>4.8706765963318072E-5</v>
      </c>
      <c r="N35" s="38">
        <v>5.7689067884020063E-5</v>
      </c>
      <c r="O35" s="38">
        <v>4.7082258578024872E-5</v>
      </c>
      <c r="P35" s="38">
        <v>2.5033047406906545E-5</v>
      </c>
      <c r="Q35" s="38">
        <v>3.5718582020597698E-5</v>
      </c>
      <c r="R35" s="38">
        <v>3.4267919529682678E-5</v>
      </c>
      <c r="S35" s="38">
        <v>3.6751644554541936E-5</v>
      </c>
      <c r="T35" s="38">
        <v>2.0192736176132142E-5</v>
      </c>
      <c r="U35" s="38">
        <v>8.3525090511930522E-5</v>
      </c>
      <c r="V35" s="38">
        <v>9.4609059073124378E-5</v>
      </c>
      <c r="W35" s="38">
        <v>2.0776414684231341E-4</v>
      </c>
      <c r="X35" s="38">
        <v>3.8309539504133739E-4</v>
      </c>
      <c r="Y35" s="38">
        <v>1.3436556685250645E-4</v>
      </c>
      <c r="Z35" s="38">
        <v>1.3641383111649951E-4</v>
      </c>
      <c r="AA35" s="38">
        <v>2.5779793858211799E-4</v>
      </c>
      <c r="AB35" s="38">
        <v>2.5384956829470954E-5</v>
      </c>
      <c r="AC35" s="38">
        <v>7.4677558392225818E-4</v>
      </c>
      <c r="AD35" s="38">
        <v>1.0315666072653047E-3</v>
      </c>
      <c r="AE35" s="38">
        <v>9.3655865304331047E-5</v>
      </c>
      <c r="AF35" s="38">
        <v>8.8290839823825781E-5</v>
      </c>
      <c r="AG35" s="38">
        <v>1.0147194335294203</v>
      </c>
      <c r="AH35" s="38">
        <v>1.1769200879909479E-4</v>
      </c>
      <c r="AI35" s="38">
        <v>1.0104769020869953E-4</v>
      </c>
      <c r="AJ35" s="38">
        <v>1.5816861888330255E-4</v>
      </c>
      <c r="AK35" s="38">
        <v>6.0962723025681898E-5</v>
      </c>
      <c r="AL35" s="38">
        <v>2.6039377201092528E-3</v>
      </c>
      <c r="AN35" s="38">
        <v>1.0268298507279894</v>
      </c>
      <c r="AO35" s="38">
        <v>0.45879525823571576</v>
      </c>
      <c r="AP35" s="39">
        <f t="shared" si="0"/>
        <v>37</v>
      </c>
    </row>
    <row r="36" spans="1:42" x14ac:dyDescent="0.2">
      <c r="A36" t="s">
        <v>342</v>
      </c>
      <c r="B36" s="38">
        <v>1.1871427691730139E-3</v>
      </c>
      <c r="C36" s="38">
        <v>3.4214035348659817E-3</v>
      </c>
      <c r="D36" s="38">
        <v>1.011115852967856E-3</v>
      </c>
      <c r="E36" s="38">
        <v>9.0803245764526285E-4</v>
      </c>
      <c r="F36" s="38">
        <v>1.4253348478475787E-3</v>
      </c>
      <c r="G36" s="38">
        <v>3.3396213194368265E-3</v>
      </c>
      <c r="H36" s="38">
        <v>2.6225432219866142E-3</v>
      </c>
      <c r="I36" s="38">
        <v>1.3089054389651125E-3</v>
      </c>
      <c r="J36" s="38">
        <v>1.3644214421989424E-3</v>
      </c>
      <c r="K36" s="38">
        <v>7.3218798185168256E-4</v>
      </c>
      <c r="L36" s="38">
        <v>6.398874864608305E-4</v>
      </c>
      <c r="M36" s="38">
        <v>1.1424118835037594E-3</v>
      </c>
      <c r="N36" s="38">
        <v>2.5161636947136322E-3</v>
      </c>
      <c r="O36" s="38">
        <v>1.4537411885683651E-3</v>
      </c>
      <c r="P36" s="38">
        <v>1.1908143458418993E-3</v>
      </c>
      <c r="Q36" s="38">
        <v>1.0428365653756052E-3</v>
      </c>
      <c r="R36" s="38">
        <v>9.013322114747802E-4</v>
      </c>
      <c r="S36" s="38">
        <v>1.0021037349430945E-3</v>
      </c>
      <c r="T36" s="38">
        <v>2.3958975047289657E-4</v>
      </c>
      <c r="U36" s="38">
        <v>1.1681863912126683E-3</v>
      </c>
      <c r="V36" s="38">
        <v>1.6031710821892487E-3</v>
      </c>
      <c r="W36" s="38">
        <v>2.4568076252789676E-3</v>
      </c>
      <c r="X36" s="38">
        <v>9.0842910063149915E-3</v>
      </c>
      <c r="Y36" s="38">
        <v>2.5318491332192339E-3</v>
      </c>
      <c r="Z36" s="38">
        <v>1.1234784456973222E-3</v>
      </c>
      <c r="AA36" s="38">
        <v>3.8558379893189583E-3</v>
      </c>
      <c r="AB36" s="38">
        <v>4.4847230584458078E-4</v>
      </c>
      <c r="AC36" s="38">
        <v>1.6897087689147214E-3</v>
      </c>
      <c r="AD36" s="38">
        <v>2.1525920246894493E-3</v>
      </c>
      <c r="AE36" s="38">
        <v>4.6995972473125585E-4</v>
      </c>
      <c r="AF36" s="38">
        <v>1.5591993260084952E-3</v>
      </c>
      <c r="AG36" s="38">
        <v>1.3643129036074817E-3</v>
      </c>
      <c r="AH36" s="38">
        <v>1.0004700552650301</v>
      </c>
      <c r="AI36" s="38">
        <v>2.5266625205818908E-3</v>
      </c>
      <c r="AJ36" s="38">
        <v>3.0562325021493714E-3</v>
      </c>
      <c r="AK36" s="38">
        <v>4.0178936289346636E-4</v>
      </c>
      <c r="AL36" s="38">
        <v>5.3442923499218515E-3</v>
      </c>
      <c r="AN36" s="38">
        <v>1.1157287201114132</v>
      </c>
      <c r="AO36" s="38">
        <v>0.49851593806082489</v>
      </c>
      <c r="AP36" s="39">
        <f t="shared" si="0"/>
        <v>32</v>
      </c>
    </row>
    <row r="37" spans="1:42" x14ac:dyDescent="0.2">
      <c r="A37" t="s">
        <v>192</v>
      </c>
      <c r="B37" s="38">
        <v>3.4607661210253937E-2</v>
      </c>
      <c r="C37" s="38">
        <v>7.8444846702623763E-2</v>
      </c>
      <c r="D37" s="38">
        <v>3.3347875535506694E-2</v>
      </c>
      <c r="E37" s="38">
        <v>2.8888451258051877E-2</v>
      </c>
      <c r="F37" s="38">
        <v>2.7670295088084159E-2</v>
      </c>
      <c r="G37" s="38">
        <v>3.6277305355416255E-2</v>
      </c>
      <c r="H37" s="38">
        <v>7.0852085109293111E-2</v>
      </c>
      <c r="I37" s="38">
        <v>5.2686009149267313E-2</v>
      </c>
      <c r="J37" s="38">
        <v>4.6299467786491293E-2</v>
      </c>
      <c r="K37" s="38">
        <v>4.8328300356864563E-2</v>
      </c>
      <c r="L37" s="38">
        <v>2.1596038464121406E-2</v>
      </c>
      <c r="M37" s="38">
        <v>2.9200942410052513E-2</v>
      </c>
      <c r="N37" s="38">
        <v>4.1370351555953408E-2</v>
      </c>
      <c r="O37" s="38">
        <v>2.7909565168099934E-2</v>
      </c>
      <c r="P37" s="38">
        <v>1.741085390248092E-2</v>
      </c>
      <c r="Q37" s="38">
        <v>3.695863298846444E-2</v>
      </c>
      <c r="R37" s="38">
        <v>2.8158230217197766E-2</v>
      </c>
      <c r="S37" s="38">
        <v>3.6681114349538774E-2</v>
      </c>
      <c r="T37" s="38">
        <v>2.1625507905669965E-2</v>
      </c>
      <c r="U37" s="38">
        <v>3.3458793560383872E-2</v>
      </c>
      <c r="V37" s="38">
        <v>7.1417173744108858E-2</v>
      </c>
      <c r="W37" s="38">
        <v>9.8674906213333802E-2</v>
      </c>
      <c r="X37" s="38">
        <v>0.12974313999931608</v>
      </c>
      <c r="Y37" s="38">
        <v>5.7778362708694422E-2</v>
      </c>
      <c r="Z37" s="38">
        <v>7.312661340136313E-2</v>
      </c>
      <c r="AA37" s="38">
        <v>8.594398456700747E-2</v>
      </c>
      <c r="AB37" s="38">
        <v>1.749360884978907E-2</v>
      </c>
      <c r="AC37" s="38">
        <v>0.11987901859801116</v>
      </c>
      <c r="AD37" s="38">
        <v>0.10797977890937856</v>
      </c>
      <c r="AE37" s="38">
        <v>7.0176793872322327E-2</v>
      </c>
      <c r="AF37" s="38">
        <v>5.0914935132460537E-2</v>
      </c>
      <c r="AG37" s="38">
        <v>4.3700008674927168E-2</v>
      </c>
      <c r="AH37" s="38">
        <v>6.5226811861652162E-2</v>
      </c>
      <c r="AI37" s="38">
        <v>1.0898928187381178</v>
      </c>
      <c r="AJ37" s="38">
        <v>4.0456534058072362E-2</v>
      </c>
      <c r="AK37" s="38">
        <v>1.9576210001272239E-2</v>
      </c>
      <c r="AL37" s="38">
        <v>6.1305563355158646E-2</v>
      </c>
      <c r="AN37" s="38">
        <v>6.7247698956242568</v>
      </c>
      <c r="AO37" s="38">
        <v>3.00467749223625</v>
      </c>
      <c r="AP37" s="39">
        <f t="shared" si="0"/>
        <v>1</v>
      </c>
    </row>
    <row r="38" spans="1:42" x14ac:dyDescent="0.2">
      <c r="A38" t="s">
        <v>343</v>
      </c>
      <c r="B38" s="38">
        <v>4.5418384771055202E-4</v>
      </c>
      <c r="C38" s="38">
        <v>5.8840966281031924E-4</v>
      </c>
      <c r="D38" s="38">
        <v>3.6559706458490465E-4</v>
      </c>
      <c r="E38" s="38">
        <v>3.0763638120776172E-4</v>
      </c>
      <c r="F38" s="38">
        <v>2.7603653262864975E-4</v>
      </c>
      <c r="G38" s="38">
        <v>3.3253150804153154E-4</v>
      </c>
      <c r="H38" s="38">
        <v>5.3725443508429436E-4</v>
      </c>
      <c r="I38" s="38">
        <v>3.8197451975648675E-4</v>
      </c>
      <c r="J38" s="38">
        <v>2.5204677845381461E-4</v>
      </c>
      <c r="K38" s="38">
        <v>2.4124057880276157E-4</v>
      </c>
      <c r="L38" s="38">
        <v>2.1588626317964625E-4</v>
      </c>
      <c r="M38" s="38">
        <v>2.5466251293368674E-4</v>
      </c>
      <c r="N38" s="38">
        <v>3.4002268957885733E-4</v>
      </c>
      <c r="O38" s="38">
        <v>2.5722347490870362E-4</v>
      </c>
      <c r="P38" s="38">
        <v>1.7413876941485139E-4</v>
      </c>
      <c r="Q38" s="38">
        <v>3.5316922936375506E-4</v>
      </c>
      <c r="R38" s="38">
        <v>2.5424094443515978E-4</v>
      </c>
      <c r="S38" s="38">
        <v>2.8705595310719276E-4</v>
      </c>
      <c r="T38" s="38">
        <v>1.8554662184011182E-4</v>
      </c>
      <c r="U38" s="38">
        <v>2.7893226000415982E-4</v>
      </c>
      <c r="V38" s="38">
        <v>5.26986608409056E-4</v>
      </c>
      <c r="W38" s="38">
        <v>4.3879720347305453E-4</v>
      </c>
      <c r="X38" s="38">
        <v>9.7176509976198153E-4</v>
      </c>
      <c r="Y38" s="38">
        <v>3.2360393246678038E-4</v>
      </c>
      <c r="Z38" s="38">
        <v>1.2132052261336831E-3</v>
      </c>
      <c r="AA38" s="38">
        <v>7.9585806334596073E-4</v>
      </c>
      <c r="AB38" s="38">
        <v>4.9353114545821152E-4</v>
      </c>
      <c r="AC38" s="38">
        <v>6.2041983386254974E-4</v>
      </c>
      <c r="AD38" s="38">
        <v>1.1489903307921356E-2</v>
      </c>
      <c r="AE38" s="38">
        <v>7.9561909223043793E-4</v>
      </c>
      <c r="AF38" s="38">
        <v>3.0450734934652605E-3</v>
      </c>
      <c r="AG38" s="38">
        <v>1.2339865910226438E-2</v>
      </c>
      <c r="AH38" s="38">
        <v>3.1066115096352966E-3</v>
      </c>
      <c r="AI38" s="38">
        <v>1.3723509274721083E-3</v>
      </c>
      <c r="AJ38" s="38">
        <v>1.0132600260986713</v>
      </c>
      <c r="AK38" s="38">
        <v>2.4348695273598389E-4</v>
      </c>
      <c r="AL38" s="38">
        <v>2.4638794547585242E-3</v>
      </c>
      <c r="AN38" s="38">
        <v>1.0869007202025398</v>
      </c>
      <c r="AO38" s="38">
        <v>0.48563537206127411</v>
      </c>
      <c r="AP38" s="39">
        <f t="shared" si="0"/>
        <v>34</v>
      </c>
    </row>
    <row r="39" spans="1:42" x14ac:dyDescent="0.2">
      <c r="A39" t="s">
        <v>344</v>
      </c>
      <c r="B39" s="38">
        <v>1.3506607082783804E-3</v>
      </c>
      <c r="C39" s="38">
        <v>2.1445338648155097E-3</v>
      </c>
      <c r="D39" s="38">
        <v>1.3228705644842799E-3</v>
      </c>
      <c r="E39" s="38">
        <v>1.8128163410781083E-3</v>
      </c>
      <c r="F39" s="38">
        <v>1.1895562217783082E-3</v>
      </c>
      <c r="G39" s="38">
        <v>9.7972750864924697E-4</v>
      </c>
      <c r="H39" s="38">
        <v>1.5564361555796677E-3</v>
      </c>
      <c r="I39" s="38">
        <v>7.4610146563774146E-4</v>
      </c>
      <c r="J39" s="38">
        <v>1.9265701895059826E-3</v>
      </c>
      <c r="K39" s="38">
        <v>6.0988230430673298E-4</v>
      </c>
      <c r="L39" s="38">
        <v>5.7099751268022885E-4</v>
      </c>
      <c r="M39" s="38">
        <v>8.1857658515761724E-4</v>
      </c>
      <c r="N39" s="38">
        <v>1.5381258554537935E-3</v>
      </c>
      <c r="O39" s="38">
        <v>1.4670599094718057E-3</v>
      </c>
      <c r="P39" s="38">
        <v>8.9716923056013193E-4</v>
      </c>
      <c r="Q39" s="38">
        <v>1.0073622539817542E-3</v>
      </c>
      <c r="R39" s="38">
        <v>1.0339635987154838E-3</v>
      </c>
      <c r="S39" s="38">
        <v>1.606801551984563E-3</v>
      </c>
      <c r="T39" s="38">
        <v>4.7667839016790365E-4</v>
      </c>
      <c r="U39" s="38">
        <v>1.4616312875149052E-3</v>
      </c>
      <c r="V39" s="38">
        <v>1.5947889705461855E-3</v>
      </c>
      <c r="W39" s="38">
        <v>6.9863348558959842E-4</v>
      </c>
      <c r="X39" s="38">
        <v>2.2579696864108534E-3</v>
      </c>
      <c r="Y39" s="38">
        <v>4.4593352332123895E-3</v>
      </c>
      <c r="Z39" s="38">
        <v>3.1119774210419627E-3</v>
      </c>
      <c r="AA39" s="38">
        <v>4.7968838465040787E-3</v>
      </c>
      <c r="AB39" s="38">
        <v>5.3821677938332058E-4</v>
      </c>
      <c r="AC39" s="38">
        <v>2.45903825166662E-3</v>
      </c>
      <c r="AD39" s="38">
        <v>3.7171096624675206E-3</v>
      </c>
      <c r="AE39" s="38">
        <v>4.1428510676407735E-3</v>
      </c>
      <c r="AF39" s="38">
        <v>4.2128541842707161E-3</v>
      </c>
      <c r="AG39" s="38">
        <v>3.4485982570338393E-3</v>
      </c>
      <c r="AH39" s="38">
        <v>6.816076689757115E-3</v>
      </c>
      <c r="AI39" s="38">
        <v>2.3722481303860778E-3</v>
      </c>
      <c r="AJ39" s="38">
        <v>2.5925269880523361E-3</v>
      </c>
      <c r="AK39" s="38">
        <v>1.0007227678509816</v>
      </c>
      <c r="AL39" s="38">
        <v>1.9405040403630688E-3</v>
      </c>
      <c r="AN39" s="38">
        <v>1.11297619176624</v>
      </c>
      <c r="AO39" s="38">
        <v>0.49728608780663763</v>
      </c>
      <c r="AP39" s="39">
        <f t="shared" si="0"/>
        <v>33</v>
      </c>
    </row>
    <row r="40" spans="1:42" x14ac:dyDescent="0.2">
      <c r="A40" t="s">
        <v>345</v>
      </c>
      <c r="B40" s="38">
        <v>7.6197111982407792E-3</v>
      </c>
      <c r="C40" s="38">
        <v>1.8126671935078845E-2</v>
      </c>
      <c r="D40" s="38">
        <v>7.538338343045679E-3</v>
      </c>
      <c r="E40" s="38">
        <v>3.0306974690603272E-3</v>
      </c>
      <c r="F40" s="38">
        <v>6.9399942920229758E-3</v>
      </c>
      <c r="G40" s="38">
        <v>2.7686008586009754E-3</v>
      </c>
      <c r="H40" s="38">
        <v>1.2592026892794686E-2</v>
      </c>
      <c r="I40" s="38">
        <v>3.9069655867363115E-3</v>
      </c>
      <c r="J40" s="38">
        <v>7.2023958461033917E-3</v>
      </c>
      <c r="K40" s="38">
        <v>6.3801112862024462E-3</v>
      </c>
      <c r="L40" s="38">
        <v>4.7097145311344769E-3</v>
      </c>
      <c r="M40" s="38">
        <v>4.426198582787139E-3</v>
      </c>
      <c r="N40" s="38">
        <v>9.6370891308873354E-3</v>
      </c>
      <c r="O40" s="38">
        <v>7.0437347492050785E-3</v>
      </c>
      <c r="P40" s="38">
        <v>2.2432944519454419E-3</v>
      </c>
      <c r="Q40" s="38">
        <v>1.7025473296521561E-3</v>
      </c>
      <c r="R40" s="38">
        <v>3.0117442364579281E-3</v>
      </c>
      <c r="S40" s="38">
        <v>2.3478004083206643E-3</v>
      </c>
      <c r="T40" s="38">
        <v>8.5046242561173939E-4</v>
      </c>
      <c r="U40" s="38">
        <v>2.6289919445332448E-3</v>
      </c>
      <c r="V40" s="38">
        <v>1.5076330465925434E-2</v>
      </c>
      <c r="W40" s="38">
        <v>6.7909189332958225E-3</v>
      </c>
      <c r="X40" s="38">
        <v>1.310906950272692E-2</v>
      </c>
      <c r="Y40" s="38">
        <v>2.3258371680677018E-2</v>
      </c>
      <c r="Z40" s="38">
        <v>8.4880356383551219E-3</v>
      </c>
      <c r="AA40" s="38">
        <v>6.5273954577174517E-3</v>
      </c>
      <c r="AB40" s="38">
        <v>1.6699506392431744E-3</v>
      </c>
      <c r="AC40" s="38">
        <v>8.9755654987962764E-3</v>
      </c>
      <c r="AD40" s="38">
        <v>5.0389061682134754E-3</v>
      </c>
      <c r="AE40" s="38">
        <v>2.7757166407995013E-3</v>
      </c>
      <c r="AF40" s="38">
        <v>1.0729819757888811E-2</v>
      </c>
      <c r="AG40" s="38">
        <v>5.4040100069551802E-3</v>
      </c>
      <c r="AH40" s="38">
        <v>6.1414509740035277E-3</v>
      </c>
      <c r="AI40" s="38">
        <v>4.0651398414181042E-3</v>
      </c>
      <c r="AJ40" s="38">
        <v>5.0837082973071695E-3</v>
      </c>
      <c r="AK40" s="38">
        <v>2.7494943422232141E-3</v>
      </c>
      <c r="AL40" s="38">
        <v>1.0023607277268143</v>
      </c>
      <c r="AN40" s="38">
        <v>1.4034779345470882</v>
      </c>
      <c r="AO40" s="38">
        <v>0.62708443950295123</v>
      </c>
      <c r="AP40" s="39">
        <f t="shared" si="0"/>
        <v>25</v>
      </c>
    </row>
    <row r="41" spans="1:42" x14ac:dyDescent="0.2">
      <c r="AO41" s="38"/>
    </row>
    <row r="42" spans="1:42" x14ac:dyDescent="0.2">
      <c r="A42" t="s">
        <v>348</v>
      </c>
      <c r="B42" s="38">
        <v>1.3131626067611333</v>
      </c>
      <c r="C42" s="38">
        <v>1.7298473041210756</v>
      </c>
      <c r="D42" s="38">
        <v>1.3806418361358452</v>
      </c>
      <c r="E42" s="38">
        <v>1.3426426553937283</v>
      </c>
      <c r="F42" s="38">
        <v>1.2879615857597</v>
      </c>
      <c r="G42" s="38">
        <v>1.2566429032511273</v>
      </c>
      <c r="H42" s="38">
        <v>1.4496777994046797</v>
      </c>
      <c r="I42" s="38">
        <v>1.3388786218985107</v>
      </c>
      <c r="J42" s="38">
        <v>1.2945646693014494</v>
      </c>
      <c r="K42" s="38">
        <v>1.294511873763984</v>
      </c>
      <c r="L42" s="38">
        <v>1.1992035358452393</v>
      </c>
      <c r="M42" s="38">
        <v>1.2148633790564838</v>
      </c>
      <c r="N42" s="38">
        <v>1.2256154626180991</v>
      </c>
      <c r="O42" s="38">
        <v>1.1880710870251803</v>
      </c>
      <c r="P42" s="38">
        <v>1.1524055235422013</v>
      </c>
      <c r="Q42" s="38">
        <v>1.2735285233016163</v>
      </c>
      <c r="R42" s="38">
        <v>1.2112895688617029</v>
      </c>
      <c r="S42" s="38">
        <v>1.271690248509874</v>
      </c>
      <c r="T42" s="38">
        <v>1.1332412597991568</v>
      </c>
      <c r="U42" s="38">
        <v>1.2700927041958641</v>
      </c>
      <c r="V42" s="38">
        <v>1.2879966881498961</v>
      </c>
      <c r="W42" s="38">
        <v>1.383761310294644</v>
      </c>
      <c r="X42" s="38">
        <v>1.5436784833289316</v>
      </c>
      <c r="Y42" s="38">
        <v>1.3094180338516066</v>
      </c>
      <c r="Z42" s="38">
        <v>1.3102273050107676</v>
      </c>
      <c r="AA42" s="38">
        <v>1.2776114514159769</v>
      </c>
      <c r="AB42" s="38">
        <v>1.1351165925539337</v>
      </c>
      <c r="AC42" s="38">
        <v>1.3680932263566263</v>
      </c>
      <c r="AD42" s="38">
        <v>1.4137913817136498</v>
      </c>
      <c r="AE42" s="38">
        <v>1.2657513721481752</v>
      </c>
      <c r="AF42" s="38">
        <v>1.2238015494022254</v>
      </c>
      <c r="AG42" s="38">
        <v>1.2572747443500392</v>
      </c>
      <c r="AH42" s="38">
        <v>1.3101134544003621</v>
      </c>
      <c r="AI42" s="38">
        <v>1.2259352448817387</v>
      </c>
      <c r="AJ42" s="38">
        <v>1.3607582278753532</v>
      </c>
      <c r="AK42" s="38">
        <v>1.4094031391234951</v>
      </c>
      <c r="AL42" s="38">
        <v>1.6171795692527362</v>
      </c>
      <c r="AO42" s="38"/>
    </row>
    <row r="43" spans="1:42" x14ac:dyDescent="0.2">
      <c r="A43" t="s">
        <v>349</v>
      </c>
      <c r="B43" s="38">
        <v>1.0012069524914402</v>
      </c>
      <c r="C43" s="38">
        <v>1.3189037966184167</v>
      </c>
      <c r="D43" s="38">
        <v>1.0526557778317855</v>
      </c>
      <c r="E43" s="38">
        <v>1.0236837040367337</v>
      </c>
      <c r="F43" s="38">
        <v>0.98199270034428976</v>
      </c>
      <c r="G43" s="38">
        <v>0.95811410183028345</v>
      </c>
      <c r="H43" s="38">
        <v>1.1052915184786967</v>
      </c>
      <c r="I43" s="38">
        <v>1.0208138564752671</v>
      </c>
      <c r="J43" s="38">
        <v>0.98702715161166721</v>
      </c>
      <c r="K43" s="38">
        <v>0.9869868982120511</v>
      </c>
      <c r="L43" s="38">
        <v>0.91432006315039116</v>
      </c>
      <c r="M43" s="38">
        <v>0.92625974511917253</v>
      </c>
      <c r="N43" s="38">
        <v>0.93445755760654581</v>
      </c>
      <c r="O43" s="38">
        <v>0.90583224519128158</v>
      </c>
      <c r="P43" s="38">
        <v>0.87863941321462535</v>
      </c>
      <c r="Q43" s="38">
        <v>0.97098836439657477</v>
      </c>
      <c r="R43" s="38">
        <v>0.92353493130291198</v>
      </c>
      <c r="S43" s="38">
        <v>0.96958679120784252</v>
      </c>
      <c r="T43" s="38">
        <v>0.86402782284483803</v>
      </c>
      <c r="U43" s="38">
        <v>0.96836876042790365</v>
      </c>
      <c r="V43" s="38">
        <v>0.98201946379074523</v>
      </c>
      <c r="W43" s="38">
        <v>1.0550341879386727</v>
      </c>
      <c r="X43" s="38">
        <v>1.1769613465710762</v>
      </c>
      <c r="Y43" s="38">
        <v>0.99835194244788117</v>
      </c>
      <c r="Z43" s="38">
        <v>0.99896896269109481</v>
      </c>
      <c r="AA43" s="38">
        <v>0.97410134979044249</v>
      </c>
      <c r="AB43" s="38">
        <v>0.86545765048587076</v>
      </c>
      <c r="AC43" s="38">
        <v>1.0430882229148479</v>
      </c>
      <c r="AD43" s="38">
        <v>1.0779302985450205</v>
      </c>
      <c r="AE43" s="38">
        <v>0.9650587576857903</v>
      </c>
      <c r="AF43" s="38">
        <v>0.93307455864389022</v>
      </c>
      <c r="AG43" s="38">
        <v>0.95859584239907769</v>
      </c>
      <c r="AH43" s="38">
        <v>0.99888215849632367</v>
      </c>
      <c r="AI43" s="38">
        <v>0.93470137221411309</v>
      </c>
      <c r="AJ43" s="38">
        <v>1.0374957308364465</v>
      </c>
      <c r="AK43" s="38">
        <v>1.0745845293555381</v>
      </c>
      <c r="AL43" s="38">
        <v>1.2330014728004473</v>
      </c>
      <c r="AO43" s="38"/>
    </row>
    <row r="44" spans="1:42" x14ac:dyDescent="0.2">
      <c r="A44" t="s">
        <v>327</v>
      </c>
      <c r="B44" s="39">
        <f>RANK(B43,$B$43:$AL$43,0)</f>
        <v>13</v>
      </c>
      <c r="C44" s="39">
        <f t="shared" ref="C44:AL44" si="1">RANK(C43,$B$43:$AL$43,0)</f>
        <v>1</v>
      </c>
      <c r="D44" s="39">
        <f t="shared" si="1"/>
        <v>8</v>
      </c>
      <c r="E44" s="39">
        <f t="shared" si="1"/>
        <v>11</v>
      </c>
      <c r="F44" s="39">
        <f t="shared" si="1"/>
        <v>20</v>
      </c>
      <c r="G44" s="39">
        <f t="shared" si="1"/>
        <v>27</v>
      </c>
      <c r="H44" s="39">
        <f t="shared" si="1"/>
        <v>4</v>
      </c>
      <c r="I44" s="39">
        <f t="shared" si="1"/>
        <v>12</v>
      </c>
      <c r="J44" s="39">
        <f t="shared" si="1"/>
        <v>17</v>
      </c>
      <c r="K44" s="39">
        <f t="shared" si="1"/>
        <v>18</v>
      </c>
      <c r="L44" s="39">
        <f t="shared" si="1"/>
        <v>33</v>
      </c>
      <c r="M44" s="39">
        <f t="shared" si="1"/>
        <v>31</v>
      </c>
      <c r="N44" s="39">
        <f t="shared" si="1"/>
        <v>29</v>
      </c>
      <c r="O44" s="39">
        <f t="shared" si="1"/>
        <v>34</v>
      </c>
      <c r="P44" s="39">
        <f t="shared" si="1"/>
        <v>35</v>
      </c>
      <c r="Q44" s="39">
        <f t="shared" si="1"/>
        <v>22</v>
      </c>
      <c r="R44" s="39">
        <f t="shared" si="1"/>
        <v>32</v>
      </c>
      <c r="S44" s="39">
        <f t="shared" si="1"/>
        <v>23</v>
      </c>
      <c r="T44" s="39">
        <f t="shared" si="1"/>
        <v>37</v>
      </c>
      <c r="U44" s="39">
        <f t="shared" si="1"/>
        <v>24</v>
      </c>
      <c r="V44" s="39">
        <f t="shared" si="1"/>
        <v>19</v>
      </c>
      <c r="W44" s="39">
        <f t="shared" si="1"/>
        <v>7</v>
      </c>
      <c r="X44" s="39">
        <f t="shared" si="1"/>
        <v>3</v>
      </c>
      <c r="Y44" s="39">
        <f t="shared" si="1"/>
        <v>16</v>
      </c>
      <c r="Z44" s="39">
        <f t="shared" si="1"/>
        <v>14</v>
      </c>
      <c r="AA44" s="39">
        <f t="shared" si="1"/>
        <v>21</v>
      </c>
      <c r="AB44" s="39">
        <f t="shared" si="1"/>
        <v>36</v>
      </c>
      <c r="AC44" s="39">
        <f t="shared" si="1"/>
        <v>9</v>
      </c>
      <c r="AD44" s="39">
        <f t="shared" si="1"/>
        <v>5</v>
      </c>
      <c r="AE44" s="39">
        <f t="shared" si="1"/>
        <v>25</v>
      </c>
      <c r="AF44" s="39">
        <f t="shared" si="1"/>
        <v>30</v>
      </c>
      <c r="AG44" s="39">
        <f t="shared" si="1"/>
        <v>26</v>
      </c>
      <c r="AH44" s="39">
        <f t="shared" si="1"/>
        <v>15</v>
      </c>
      <c r="AI44" s="39">
        <f t="shared" si="1"/>
        <v>28</v>
      </c>
      <c r="AJ44" s="39">
        <f t="shared" si="1"/>
        <v>10</v>
      </c>
      <c r="AK44" s="39">
        <f t="shared" si="1"/>
        <v>6</v>
      </c>
      <c r="AL44" s="39">
        <f t="shared" si="1"/>
        <v>2</v>
      </c>
      <c r="AM44" s="39"/>
      <c r="AN44" s="39"/>
      <c r="AO44" s="39"/>
    </row>
  </sheetData>
  <phoneticPr fontId="3"/>
  <pageMargins left="0.78700000000000003" right="0.78700000000000003" top="0.98399999999999999" bottom="0.98399999999999999" header="0.51200000000000001" footer="0.51200000000000001"/>
  <pageSetup paperSize="9" orientation="portrait" horizontalDpi="400" verticalDpi="400" r:id="rId1"/>
  <headerFooter alignWithMargins="0"/>
  <drawing r:id="rId2"/>
  <legacyDrawing r:id="rId3"/>
  <oleObjects>
    <mc:AlternateContent xmlns:mc="http://schemas.openxmlformats.org/markup-compatibility/2006">
      <mc:Choice Requires="x14">
        <oleObject progId="Equation.3" shapeId="4097" r:id="rId4">
          <objectPr defaultSize="0" autoPict="0" r:id="rId5">
            <anchor moveWithCells="1">
              <from>
                <xdr:col>2</xdr:col>
                <xdr:colOff>182880</xdr:colOff>
                <xdr:row>0</xdr:row>
                <xdr:rowOff>0</xdr:rowOff>
              </from>
              <to>
                <xdr:col>3</xdr:col>
                <xdr:colOff>182880</xdr:colOff>
                <xdr:row>1</xdr:row>
                <xdr:rowOff>38100</xdr:rowOff>
              </to>
            </anchor>
          </objectPr>
        </oleObject>
      </mc:Choice>
      <mc:Fallback>
        <oleObject progId="Equation.3" shapeId="4097" r:id="rId4"/>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2"/>
  <sheetViews>
    <sheetView zoomScaleNormal="100" zoomScaleSheetLayoutView="90" workbookViewId="0">
      <selection activeCell="R14" sqref="R14"/>
    </sheetView>
  </sheetViews>
  <sheetFormatPr defaultRowHeight="13.2" x14ac:dyDescent="0.2"/>
  <cols>
    <col min="1" max="1" width="17.109375" customWidth="1"/>
    <col min="2" max="5" width="13.33203125" customWidth="1"/>
    <col min="6" max="6" width="17" customWidth="1"/>
    <col min="7" max="7" width="13.33203125" customWidth="1"/>
    <col min="9" max="9" width="13.33203125" customWidth="1"/>
    <col min="12" max="13" width="13.33203125" customWidth="1"/>
    <col min="15" max="15" width="10.6640625" customWidth="1"/>
  </cols>
  <sheetData>
    <row r="1" spans="1:17" x14ac:dyDescent="0.2">
      <c r="A1" t="s">
        <v>350</v>
      </c>
      <c r="E1" t="s">
        <v>351</v>
      </c>
      <c r="L1" t="s">
        <v>352</v>
      </c>
    </row>
    <row r="2" spans="1:17" x14ac:dyDescent="0.2">
      <c r="B2" s="2" t="s">
        <v>353</v>
      </c>
      <c r="C2" s="2" t="s">
        <v>353</v>
      </c>
      <c r="D2" t="s">
        <v>354</v>
      </c>
      <c r="E2" t="s">
        <v>354</v>
      </c>
      <c r="G2" s="183"/>
      <c r="H2" s="178"/>
      <c r="I2" s="178" t="s">
        <v>355</v>
      </c>
      <c r="J2" s="178"/>
      <c r="K2" s="178"/>
      <c r="L2" s="178"/>
      <c r="M2" s="178"/>
      <c r="N2" s="178"/>
      <c r="O2" s="178"/>
    </row>
    <row r="3" spans="1:17" x14ac:dyDescent="0.2">
      <c r="A3" t="s">
        <v>82</v>
      </c>
      <c r="B3" s="1" t="s">
        <v>356</v>
      </c>
      <c r="C3" s="1" t="s">
        <v>357</v>
      </c>
      <c r="D3" s="18" t="s">
        <v>358</v>
      </c>
      <c r="E3" s="2" t="s">
        <v>359</v>
      </c>
      <c r="F3" t="s">
        <v>360</v>
      </c>
      <c r="G3" s="183" t="s">
        <v>361</v>
      </c>
      <c r="H3" s="178"/>
      <c r="I3" s="178" t="s">
        <v>362</v>
      </c>
      <c r="J3" s="178"/>
      <c r="K3" s="178"/>
      <c r="L3" s="178" t="s">
        <v>363</v>
      </c>
      <c r="M3" s="184" t="s">
        <v>364</v>
      </c>
      <c r="N3" s="178"/>
      <c r="O3" s="178" t="s">
        <v>365</v>
      </c>
    </row>
    <row r="4" spans="1:17" x14ac:dyDescent="0.2">
      <c r="A4" t="s">
        <v>265</v>
      </c>
      <c r="B4" s="175">
        <f>基本表!$B$48/基本表!$B$49</f>
        <v>0.51920551345394172</v>
      </c>
      <c r="C4" s="175">
        <f>基本表!B43/基本表!B49</f>
        <v>0.19613320587023389</v>
      </c>
      <c r="D4" s="175">
        <f>ABS(基本表!AY4/基本表!AU4)</f>
        <v>0.45059505513108244</v>
      </c>
      <c r="E4" s="176">
        <f>G4/(基本表!BA4*10)</f>
        <v>4.3935364288275416E-4</v>
      </c>
      <c r="F4" s="175">
        <f>1-D4</f>
        <v>0.54940494486891756</v>
      </c>
      <c r="G4" s="177">
        <v>32116</v>
      </c>
      <c r="H4" s="178"/>
      <c r="I4" s="179">
        <v>9.5310187171763275E-3</v>
      </c>
      <c r="J4" s="178"/>
      <c r="K4" s="178"/>
      <c r="L4" s="180">
        <f>G4/基本表!BA4</f>
        <v>4.393536428827542E-3</v>
      </c>
      <c r="M4" s="180">
        <v>5.929003263961441E-4</v>
      </c>
      <c r="N4" s="178"/>
      <c r="O4" s="178">
        <f>基本表!B44/基本表!B49</f>
        <v>0.14110195205687467</v>
      </c>
      <c r="P4" s="178"/>
      <c r="Q4" s="178"/>
    </row>
    <row r="5" spans="1:17" x14ac:dyDescent="0.2">
      <c r="A5" t="s">
        <v>266</v>
      </c>
      <c r="B5" s="175">
        <f>基本表!C48/基本表!C49</f>
        <v>0.23470503449551566</v>
      </c>
      <c r="C5" s="175">
        <f>基本表!C43/基本表!C49</f>
        <v>8.3598742154490827E-2</v>
      </c>
      <c r="D5" s="175">
        <f>ABS(基本表!AY5/基本表!AU5)</f>
        <v>0.90719854675022304</v>
      </c>
      <c r="E5" s="176">
        <f>G5/(基本表!BA5*10)</f>
        <v>1.7581998963394644E-5</v>
      </c>
      <c r="F5" s="175">
        <f t="shared" ref="F5:F40" si="0">1-D5</f>
        <v>9.2801453249776955E-2</v>
      </c>
      <c r="G5" s="177">
        <v>96</v>
      </c>
      <c r="H5" s="178"/>
      <c r="I5" s="179">
        <v>5.5335209044124934E-4</v>
      </c>
      <c r="J5" s="178"/>
      <c r="K5" s="178"/>
      <c r="L5" s="180">
        <f>G5/基本表!BA5</f>
        <v>1.7581998963394645E-4</v>
      </c>
      <c r="M5" s="180">
        <v>1.2453915932404539E-4</v>
      </c>
      <c r="N5" s="178"/>
      <c r="O5" s="178">
        <f>基本表!C44/基本表!C49</f>
        <v>-2.3759507557512365E-2</v>
      </c>
      <c r="P5" s="178"/>
      <c r="Q5" s="178"/>
    </row>
    <row r="6" spans="1:17" x14ac:dyDescent="0.2">
      <c r="A6" t="s">
        <v>267</v>
      </c>
      <c r="B6" s="175">
        <f>基本表!D48/基本表!D49</f>
        <v>0.36051468516737506</v>
      </c>
      <c r="C6" s="175">
        <f>基本表!D43/基本表!D49</f>
        <v>0.1446306070557726</v>
      </c>
      <c r="D6" s="175">
        <f>ABS(基本表!AY6/基本表!AU6)</f>
        <v>0.84594294747088417</v>
      </c>
      <c r="E6" s="176">
        <f>G6/(基本表!BA6*10)</f>
        <v>1.2439814154391744E-4</v>
      </c>
      <c r="F6" s="175">
        <f t="shared" si="0"/>
        <v>0.15405705252911583</v>
      </c>
      <c r="G6" s="177">
        <v>9732</v>
      </c>
      <c r="H6" s="178"/>
      <c r="I6" s="179">
        <v>1.4138889501701292E-2</v>
      </c>
      <c r="J6" s="178"/>
      <c r="K6" s="178"/>
      <c r="L6" s="180">
        <f>G6/基本表!BA6</f>
        <v>1.2439814154391745E-3</v>
      </c>
      <c r="M6" s="180">
        <v>1.0556969287003845E-3</v>
      </c>
      <c r="N6" s="178"/>
      <c r="O6" s="175">
        <f>基本表!D44/基本表!D49</f>
        <v>0.13959064166023713</v>
      </c>
      <c r="P6" s="178"/>
      <c r="Q6" s="178"/>
    </row>
    <row r="7" spans="1:17" x14ac:dyDescent="0.2">
      <c r="A7" t="s">
        <v>268</v>
      </c>
      <c r="B7" s="175">
        <f>基本表!E48/基本表!E49</f>
        <v>0.37617029195554985</v>
      </c>
      <c r="C7" s="175">
        <f>基本表!E43/基本表!E49</f>
        <v>0.2370345822496151</v>
      </c>
      <c r="D7" s="175">
        <f>ABS(基本表!AY7/基本表!AU7)</f>
        <v>0.66162802271656262</v>
      </c>
      <c r="E7" s="176">
        <f>G7/(基本表!BA7*10)</f>
        <v>8.3332816896654861E-5</v>
      </c>
      <c r="F7" s="175">
        <f t="shared" si="0"/>
        <v>0.33837197728343738</v>
      </c>
      <c r="G7" s="177">
        <v>18691</v>
      </c>
      <c r="H7" s="178"/>
      <c r="I7" s="179">
        <v>8.007914273562346E-3</v>
      </c>
      <c r="J7" s="178"/>
      <c r="K7" s="178"/>
      <c r="L7" s="180">
        <f>G7/基本表!BA7</f>
        <v>8.3332816896654869E-4</v>
      </c>
      <c r="M7" s="180">
        <v>7.3118516778403501E-4</v>
      </c>
      <c r="N7" s="178"/>
      <c r="O7" s="178">
        <f>基本表!E44/基本表!E49</f>
        <v>-7.4816070148121624E-2</v>
      </c>
      <c r="P7" s="178"/>
      <c r="Q7" s="178"/>
    </row>
    <row r="8" spans="1:17" x14ac:dyDescent="0.2">
      <c r="A8" t="s">
        <v>269</v>
      </c>
      <c r="B8" s="175">
        <f>基本表!F48/基本表!F49</f>
        <v>0.40715713042893192</v>
      </c>
      <c r="C8" s="175">
        <f>基本表!F43/基本表!F49</f>
        <v>0.16019006760771995</v>
      </c>
      <c r="D8" s="175">
        <f>ABS(基本表!AY8/基本表!AU8)</f>
        <v>0.84527307332092205</v>
      </c>
      <c r="E8" s="176">
        <f>G8/(基本表!BA8*10)</f>
        <v>5.3628839310626163E-5</v>
      </c>
      <c r="F8" s="175">
        <f t="shared" si="0"/>
        <v>0.15472692667907795</v>
      </c>
      <c r="G8" s="177">
        <v>5699</v>
      </c>
      <c r="H8" s="178"/>
      <c r="I8" s="179">
        <v>1.526115245274473E-3</v>
      </c>
      <c r="J8" s="178"/>
      <c r="K8" s="178"/>
      <c r="L8" s="180">
        <f>G8/基本表!BA8</f>
        <v>5.3628839310626163E-4</v>
      </c>
      <c r="M8" s="180">
        <v>4.1649630248961466E-4</v>
      </c>
      <c r="N8" s="178"/>
      <c r="O8" s="178">
        <f>基本表!F44/基本表!F49</f>
        <v>0.1449489001571036</v>
      </c>
      <c r="P8" s="178"/>
      <c r="Q8" s="178"/>
    </row>
    <row r="9" spans="1:17" x14ac:dyDescent="0.2">
      <c r="A9" t="s">
        <v>270</v>
      </c>
      <c r="B9" s="175">
        <f>基本表!G48/基本表!G49</f>
        <v>0.40188384587211667</v>
      </c>
      <c r="C9" s="175">
        <f>基本表!G43/基本表!G49</f>
        <v>9.2177705707172528E-2</v>
      </c>
      <c r="D9" s="175">
        <f>ABS(基本表!AY9/基本表!AU9)</f>
        <v>0.81602829052470716</v>
      </c>
      <c r="E9" s="176">
        <f>G9/(基本表!BA9*10)</f>
        <v>1.6619372553808331E-5</v>
      </c>
      <c r="F9" s="175">
        <f t="shared" si="0"/>
        <v>0.18397170947529284</v>
      </c>
      <c r="G9" s="177">
        <v>3740</v>
      </c>
      <c r="H9" s="178"/>
      <c r="I9" s="179">
        <v>3.5393600975722707E-3</v>
      </c>
      <c r="J9" s="178"/>
      <c r="K9" s="178"/>
      <c r="L9" s="180">
        <f>G9/基本表!BA9</f>
        <v>1.6619372553808328E-4</v>
      </c>
      <c r="M9" s="180">
        <v>1.6192779033710576E-4</v>
      </c>
      <c r="N9" s="178"/>
      <c r="O9" s="178">
        <f>基本表!G44/基本表!G49</f>
        <v>0.12306600939270057</v>
      </c>
      <c r="P9" s="178"/>
      <c r="Q9" s="178"/>
    </row>
    <row r="10" spans="1:17" x14ac:dyDescent="0.2">
      <c r="A10" t="s">
        <v>271</v>
      </c>
      <c r="B10" s="175">
        <f>基本表!H48/基本表!H49</f>
        <v>0.30551870457981761</v>
      </c>
      <c r="C10" s="175">
        <f>基本表!H43/基本表!H49</f>
        <v>7.6898502658147586E-2</v>
      </c>
      <c r="D10" s="175">
        <f>ABS(基本表!AY10/基本表!AU10)</f>
        <v>0.96170276373832375</v>
      </c>
      <c r="E10" s="176">
        <f>G10/(基本表!BA10*10)</f>
        <v>2.3898941618299762E-5</v>
      </c>
      <c r="F10" s="175">
        <f t="shared" si="0"/>
        <v>3.8297236261676249E-2</v>
      </c>
      <c r="G10" s="177">
        <v>98</v>
      </c>
      <c r="H10" s="178"/>
      <c r="I10" s="179">
        <v>8.9677962563371085E-4</v>
      </c>
      <c r="J10" s="178"/>
      <c r="K10" s="178"/>
      <c r="L10" s="180">
        <f>G10/基本表!BA10</f>
        <v>2.3898941618299762E-4</v>
      </c>
      <c r="M10" s="180">
        <v>2.0728673852606937E-4</v>
      </c>
      <c r="N10" s="178"/>
      <c r="O10" s="178">
        <f>基本表!H44/基本表!H49</f>
        <v>9.8497780812564009E-2</v>
      </c>
      <c r="P10" s="178"/>
      <c r="Q10" s="178"/>
    </row>
    <row r="11" spans="1:17" x14ac:dyDescent="0.2">
      <c r="A11" t="s">
        <v>272</v>
      </c>
      <c r="B11" s="175">
        <f>基本表!I48/基本表!I49</f>
        <v>7.749647146702246E-3</v>
      </c>
      <c r="C11" s="175">
        <f>基本表!I43/基本表!I49</f>
        <v>0.20174838239221568</v>
      </c>
      <c r="D11" s="175">
        <f>ABS(基本表!AY11/基本表!AU11)</f>
        <v>0.97494733039838199</v>
      </c>
      <c r="E11" s="176">
        <f>G11/(基本表!BA11*10)</f>
        <v>4.2905137597460054E-5</v>
      </c>
      <c r="F11" s="175">
        <f t="shared" si="0"/>
        <v>2.5052669601618005E-2</v>
      </c>
      <c r="G11" s="177">
        <v>5459</v>
      </c>
      <c r="H11" s="178"/>
      <c r="I11" s="179">
        <v>1.5976638038291786E-4</v>
      </c>
      <c r="J11" s="178"/>
      <c r="K11" s="178"/>
      <c r="L11" s="180">
        <f>G11/基本表!BA11</f>
        <v>4.2905137597460053E-4</v>
      </c>
      <c r="M11" s="180">
        <v>3.923474022467862E-4</v>
      </c>
      <c r="N11" s="178"/>
      <c r="O11" s="178">
        <f>基本表!I44/基本表!I49</f>
        <v>-0.33421035133798166</v>
      </c>
      <c r="P11" s="178"/>
      <c r="Q11" s="178"/>
    </row>
    <row r="12" spans="1:17" x14ac:dyDescent="0.2">
      <c r="A12" t="s">
        <v>273</v>
      </c>
      <c r="B12" s="175">
        <f>基本表!J48/基本表!J49</f>
        <v>0.50506748964122739</v>
      </c>
      <c r="C12" s="175">
        <f>基本表!J43/基本表!J49</f>
        <v>0.18985038137137047</v>
      </c>
      <c r="D12" s="175">
        <f>ABS(基本表!AY12/基本表!AU12)</f>
        <v>0.73970860852331843</v>
      </c>
      <c r="E12" s="176">
        <f>G12/(基本表!BA12*10)</f>
        <v>4.7424100423454368E-5</v>
      </c>
      <c r="F12" s="175">
        <f t="shared" si="0"/>
        <v>0.26029139147668157</v>
      </c>
      <c r="G12" s="177">
        <v>2313</v>
      </c>
      <c r="H12" s="178"/>
      <c r="I12" s="179">
        <v>3.9276938090699698E-4</v>
      </c>
      <c r="J12" s="178"/>
      <c r="K12" s="178"/>
      <c r="L12" s="180">
        <f>G12/基本表!BA12</f>
        <v>4.7424100423454363E-4</v>
      </c>
      <c r="M12" s="180">
        <v>4.153965735318571E-4</v>
      </c>
      <c r="N12" s="178"/>
      <c r="O12" s="178">
        <f>基本表!J44/基本表!J49</f>
        <v>0.1338276128823786</v>
      </c>
      <c r="P12" s="178"/>
      <c r="Q12" s="178"/>
    </row>
    <row r="13" spans="1:17" x14ac:dyDescent="0.2">
      <c r="A13" t="s">
        <v>274</v>
      </c>
      <c r="B13" s="175">
        <f>基本表!K48/基本表!K49</f>
        <v>0.43431032151765964</v>
      </c>
      <c r="C13" s="175">
        <f>基本表!K43/基本表!K49</f>
        <v>6.2889900146934505E-2</v>
      </c>
      <c r="D13" s="175">
        <f>ABS(基本表!AY13/基本表!AU13)</f>
        <v>0.86803772177978067</v>
      </c>
      <c r="E13" s="176">
        <f>G13/(基本表!BA13*10)</f>
        <v>3.6993621943011994E-5</v>
      </c>
      <c r="F13" s="175">
        <f t="shared" si="0"/>
        <v>0.13196227822021933</v>
      </c>
      <c r="G13" s="177">
        <v>498</v>
      </c>
      <c r="H13" s="178"/>
      <c r="I13" s="179">
        <v>8.928607257362716E-5</v>
      </c>
      <c r="J13" s="178"/>
      <c r="K13" s="178"/>
      <c r="L13" s="180">
        <f>G13/基本表!BA13</f>
        <v>3.6993621943011992E-4</v>
      </c>
      <c r="M13" s="180">
        <v>3.0530880760196643E-4</v>
      </c>
      <c r="N13" s="178"/>
      <c r="O13" s="178">
        <f>基本表!K44/基本表!K49</f>
        <v>0.19983315727934939</v>
      </c>
      <c r="P13" s="178"/>
      <c r="Q13" s="178"/>
    </row>
    <row r="14" spans="1:17" x14ac:dyDescent="0.2">
      <c r="A14" t="s">
        <v>275</v>
      </c>
      <c r="B14" s="175">
        <f>基本表!L48/基本表!L49</f>
        <v>0.17237784634416717</v>
      </c>
      <c r="C14" s="175">
        <f>基本表!L43/基本表!L49</f>
        <v>9.0124161249960325E-2</v>
      </c>
      <c r="D14" s="175">
        <f>ABS(基本表!AY14/基本表!AU14)</f>
        <v>0.97570723394881587</v>
      </c>
      <c r="E14" s="176">
        <f>G14/(基本表!BA14*10)</f>
        <v>1.0591925181406362E-5</v>
      </c>
      <c r="F14" s="175">
        <f t="shared" si="0"/>
        <v>2.4292766051184134E-2</v>
      </c>
      <c r="G14" s="177">
        <v>1348</v>
      </c>
      <c r="H14" s="178"/>
      <c r="I14" s="179">
        <v>3.3851430506003884E-5</v>
      </c>
      <c r="J14" s="178"/>
      <c r="K14" s="178"/>
      <c r="L14" s="180">
        <f>G14/基本表!BA14</f>
        <v>1.0591925181406362E-4</v>
      </c>
      <c r="M14" s="180">
        <v>1.0199049618297817E-4</v>
      </c>
      <c r="N14" s="178"/>
      <c r="O14" s="178">
        <f>基本表!L44/基本表!L49</f>
        <v>2.6390865926028132E-2</v>
      </c>
      <c r="P14" s="178"/>
      <c r="Q14" s="178"/>
    </row>
    <row r="15" spans="1:17" x14ac:dyDescent="0.2">
      <c r="A15" t="s">
        <v>276</v>
      </c>
      <c r="B15" s="175">
        <f>基本表!M48/基本表!M49</f>
        <v>0.45424765583630528</v>
      </c>
      <c r="C15" s="175">
        <f>基本表!M43/基本表!M49</f>
        <v>0.25422224585302583</v>
      </c>
      <c r="D15" s="175">
        <f>ABS(基本表!AY15/基本表!AU15)</f>
        <v>0.85420840584787505</v>
      </c>
      <c r="E15" s="176">
        <f>G15/(基本表!BA15*10)</f>
        <v>5.2726230511413522E-5</v>
      </c>
      <c r="F15" s="175">
        <f t="shared" si="0"/>
        <v>0.14579159415212495</v>
      </c>
      <c r="G15" s="177">
        <v>5117</v>
      </c>
      <c r="H15" s="178"/>
      <c r="I15" s="179">
        <v>4.5013900170654024E-4</v>
      </c>
      <c r="J15" s="178"/>
      <c r="K15" s="178"/>
      <c r="L15" s="180">
        <f>G15/基本表!BA15</f>
        <v>5.2726230511413526E-4</v>
      </c>
      <c r="M15" s="180">
        <v>4.4689009522767332E-4</v>
      </c>
      <c r="N15" s="178"/>
      <c r="O15" s="178">
        <f>基本表!M44/基本表!M49</f>
        <v>7.1195867384617195E-2</v>
      </c>
      <c r="P15" s="178"/>
      <c r="Q15" s="178"/>
    </row>
    <row r="16" spans="1:17" x14ac:dyDescent="0.2">
      <c r="A16" t="s">
        <v>277</v>
      </c>
      <c r="B16" s="175">
        <f>基本表!N48/基本表!N49</f>
        <v>0.39220873774197634</v>
      </c>
      <c r="C16" s="175">
        <f>基本表!N43/基本表!N49</f>
        <v>0.22909236088975313</v>
      </c>
      <c r="D16" s="175">
        <f>ABS(基本表!AY16/基本表!AU16)</f>
        <v>0.89525408514195803</v>
      </c>
      <c r="E16" s="176">
        <f>G16/(基本表!BA16*10)</f>
        <v>4.1662303024427099E-5</v>
      </c>
      <c r="F16" s="175">
        <f t="shared" si="0"/>
        <v>0.10474591485804197</v>
      </c>
      <c r="G16" s="177">
        <v>911</v>
      </c>
      <c r="H16" s="178"/>
      <c r="I16" s="179">
        <v>7.0982185173508138E-5</v>
      </c>
      <c r="J16" s="178"/>
      <c r="K16" s="178"/>
      <c r="L16" s="180">
        <f>G16/基本表!BA16</f>
        <v>4.1662303024427098E-4</v>
      </c>
      <c r="M16" s="180">
        <v>3.5214021217133771E-4</v>
      </c>
      <c r="N16" s="178"/>
      <c r="O16" s="178">
        <f>基本表!N44/基本表!N49</f>
        <v>5.5677940793797211E-2</v>
      </c>
      <c r="P16" s="178"/>
      <c r="Q16" s="178"/>
    </row>
    <row r="17" spans="1:17" x14ac:dyDescent="0.2">
      <c r="A17" t="s">
        <v>278</v>
      </c>
      <c r="B17" s="175">
        <f>基本表!O48/基本表!O49</f>
        <v>0.44923825593831879</v>
      </c>
      <c r="C17" s="175">
        <f>基本表!O43/基本表!O49</f>
        <v>0.22230325614821286</v>
      </c>
      <c r="D17" s="175">
        <f>ABS(基本表!AY17/基本表!AU17)</f>
        <v>0.95067510606761996</v>
      </c>
      <c r="E17" s="176">
        <f>G17/(基本表!BA17*10)</f>
        <v>4.2235823247914003E-5</v>
      </c>
      <c r="F17" s="175">
        <f t="shared" si="0"/>
        <v>4.9324893932380043E-2</v>
      </c>
      <c r="G17" s="177">
        <v>3451</v>
      </c>
      <c r="H17" s="178"/>
      <c r="I17" s="179">
        <v>2.9713566985909508E-5</v>
      </c>
      <c r="J17" s="178"/>
      <c r="K17" s="178"/>
      <c r="L17" s="180">
        <f>G17/基本表!BA17</f>
        <v>4.2235823247914001E-4</v>
      </c>
      <c r="M17" s="180">
        <v>3.6177656772191767E-4</v>
      </c>
      <c r="N17" s="178"/>
      <c r="O17" s="178">
        <f>基本表!O44/基本表!O49</f>
        <v>0.11669399368898156</v>
      </c>
      <c r="P17" s="178"/>
      <c r="Q17" s="178"/>
    </row>
    <row r="18" spans="1:17" x14ac:dyDescent="0.2">
      <c r="A18" t="s">
        <v>279</v>
      </c>
      <c r="B18" s="175">
        <f>基本表!P48/基本表!P49</f>
        <v>0.64684903141947325</v>
      </c>
      <c r="C18" s="175">
        <f>基本表!P43/基本表!P49</f>
        <v>0.15865365086892164</v>
      </c>
      <c r="D18" s="175">
        <f>ABS(基本表!AY18/基本表!AU18)</f>
        <v>0.67162443531307237</v>
      </c>
      <c r="E18" s="176">
        <f>G18/(基本表!BA18*10)</f>
        <v>3.6982423194166694E-5</v>
      </c>
      <c r="F18" s="175">
        <f t="shared" si="0"/>
        <v>0.32837556468692763</v>
      </c>
      <c r="G18" s="177">
        <v>783</v>
      </c>
      <c r="H18" s="178"/>
      <c r="I18" s="179">
        <v>5.5680316513467896E-4</v>
      </c>
      <c r="J18" s="178"/>
      <c r="K18" s="178"/>
      <c r="L18" s="180">
        <f>G18/基本表!BA18</f>
        <v>3.6982423194166698E-4</v>
      </c>
      <c r="M18" s="180">
        <v>3.4951459979161372E-4</v>
      </c>
      <c r="N18" s="178"/>
      <c r="O18" s="178">
        <f>基本表!P44/基本表!P49</f>
        <v>0.34065440468689639</v>
      </c>
      <c r="P18" s="178"/>
      <c r="Q18" s="178"/>
    </row>
    <row r="19" spans="1:17" x14ac:dyDescent="0.2">
      <c r="A19" t="s">
        <v>280</v>
      </c>
      <c r="B19" s="175">
        <f>基本表!Q48/基本表!Q49</f>
        <v>0.35645682099735848</v>
      </c>
      <c r="C19" s="175">
        <f>基本表!Q43/基本表!Q49</f>
        <v>0.23116717629930411</v>
      </c>
      <c r="D19" s="175">
        <f>ABS(基本表!AY19/基本表!AU19)</f>
        <v>0.74423813235941494</v>
      </c>
      <c r="E19" s="176">
        <f>G19/(基本表!BA19*10)</f>
        <v>2.6866391745702236E-5</v>
      </c>
      <c r="F19" s="175">
        <f t="shared" si="0"/>
        <v>0.25576186764058506</v>
      </c>
      <c r="G19" s="177">
        <v>10265</v>
      </c>
      <c r="H19" s="178"/>
      <c r="I19" s="179">
        <v>6.419116471928695E-4</v>
      </c>
      <c r="J19" s="178"/>
      <c r="K19" s="178"/>
      <c r="L19" s="180">
        <f>G19/基本表!BA19</f>
        <v>2.6866391745702234E-4</v>
      </c>
      <c r="M19" s="180">
        <v>2.6536614311707251E-4</v>
      </c>
      <c r="N19" s="178"/>
      <c r="O19" s="178">
        <f>基本表!Q44/基本表!Q49</f>
        <v>-6.3107753965200686E-2</v>
      </c>
      <c r="P19" s="178"/>
      <c r="Q19" s="178"/>
    </row>
    <row r="20" spans="1:17" x14ac:dyDescent="0.2">
      <c r="A20" t="s">
        <v>281</v>
      </c>
      <c r="B20" s="175">
        <f>基本表!R48/基本表!R49</f>
        <v>0.48122694894144213</v>
      </c>
      <c r="C20" s="175">
        <f>基本表!R43/基本表!R49</f>
        <v>0.15446496842907259</v>
      </c>
      <c r="D20" s="175">
        <f>ABS(基本表!AY20/基本表!AU20)</f>
        <v>0.61601464445524812</v>
      </c>
      <c r="E20" s="176">
        <f>G20/(基本表!BA20*10)</f>
        <v>1.9898219918968959E-5</v>
      </c>
      <c r="F20" s="175">
        <f t="shared" si="0"/>
        <v>0.38398535554475188</v>
      </c>
      <c r="G20" s="177">
        <v>3625</v>
      </c>
      <c r="H20" s="178"/>
      <c r="I20" s="179">
        <v>5.222916648569307E-3</v>
      </c>
      <c r="J20" s="178"/>
      <c r="K20" s="178"/>
      <c r="L20" s="180">
        <f>G20/基本表!BA20</f>
        <v>1.9898219918968959E-4</v>
      </c>
      <c r="M20" s="180">
        <v>1.8822343752315741E-4</v>
      </c>
      <c r="N20" s="178"/>
      <c r="O20" s="178">
        <f>基本表!R44/基本表!R49</f>
        <v>0.17593396755135524</v>
      </c>
      <c r="P20" s="178"/>
      <c r="Q20" s="178"/>
    </row>
    <row r="21" spans="1:17" x14ac:dyDescent="0.2">
      <c r="A21" t="s">
        <v>282</v>
      </c>
      <c r="B21" s="175">
        <f>基本表!S48/基本表!S49</f>
        <v>0.33018812173741752</v>
      </c>
      <c r="C21" s="175">
        <f>基本表!S43/基本表!S49</f>
        <v>0.2032927783854396</v>
      </c>
      <c r="D21" s="175">
        <f>ABS(基本表!AY21/基本表!AU21)</f>
        <v>0.7562761118582928</v>
      </c>
      <c r="E21" s="176">
        <f>G21/(基本表!BA21*10)</f>
        <v>3.5457500246232638E-5</v>
      </c>
      <c r="F21" s="175">
        <f t="shared" si="0"/>
        <v>0.2437238881417072</v>
      </c>
      <c r="G21" s="177">
        <v>342</v>
      </c>
      <c r="H21" s="178"/>
      <c r="I21" s="179">
        <v>1.6618431834812446E-3</v>
      </c>
      <c r="J21" s="178"/>
      <c r="K21" s="178"/>
      <c r="L21" s="180">
        <f>G21/基本表!BA21</f>
        <v>3.5457500246232639E-4</v>
      </c>
      <c r="M21" s="180">
        <v>3.4213377430575357E-4</v>
      </c>
      <c r="N21" s="178"/>
      <c r="O21" s="178">
        <f>基本表!S44/基本表!S49</f>
        <v>-4.480500966787105E-2</v>
      </c>
      <c r="P21" s="178"/>
      <c r="Q21" s="178"/>
    </row>
    <row r="22" spans="1:17" x14ac:dyDescent="0.2">
      <c r="A22" t="s">
        <v>283</v>
      </c>
      <c r="B22" s="175">
        <f>基本表!T48/基本表!T49</f>
        <v>0.33351939726242141</v>
      </c>
      <c r="C22" s="175">
        <f>基本表!T43/基本表!T49</f>
        <v>0.14007862026988704</v>
      </c>
      <c r="D22" s="175">
        <f>ABS(基本表!AY22/基本表!AU22)</f>
        <v>0.99278833986305159</v>
      </c>
      <c r="E22" s="176">
        <f>G22/(基本表!BA22*10)</f>
        <v>2.7713961400385819E-5</v>
      </c>
      <c r="F22" s="175">
        <f t="shared" si="0"/>
        <v>7.2116601369484057E-3</v>
      </c>
      <c r="G22" s="177">
        <v>4250</v>
      </c>
      <c r="H22" s="178"/>
      <c r="I22" s="179">
        <v>1.0312162989207284E-4</v>
      </c>
      <c r="J22" s="178"/>
      <c r="K22" s="178"/>
      <c r="L22" s="180">
        <f>G22/基本表!BA22</f>
        <v>2.7713961400385815E-4</v>
      </c>
      <c r="M22" s="180">
        <v>2.7114035647718643E-4</v>
      </c>
      <c r="N22" s="178"/>
      <c r="O22" s="178">
        <f>基本表!T44/基本表!T49</f>
        <v>9.7979743506961189E-2</v>
      </c>
      <c r="P22" s="178"/>
      <c r="Q22" s="178"/>
    </row>
    <row r="23" spans="1:17" x14ac:dyDescent="0.2">
      <c r="A23" t="s">
        <v>284</v>
      </c>
      <c r="B23" s="175">
        <f>基本表!U48/基本表!U49</f>
        <v>0.50607201560069692</v>
      </c>
      <c r="C23" s="175">
        <f>基本表!U43/基本表!U49</f>
        <v>0.23023214951879675</v>
      </c>
      <c r="D23" s="175">
        <f>ABS(基本表!AY23/基本表!AU23)</f>
        <v>0.82214778555825363</v>
      </c>
      <c r="E23" s="176">
        <f>G23/(基本表!BA23*10)</f>
        <v>9.3522819827703354E-5</v>
      </c>
      <c r="F23" s="175">
        <f t="shared" si="0"/>
        <v>0.17785221444174637</v>
      </c>
      <c r="G23" s="177">
        <v>10805</v>
      </c>
      <c r="H23" s="178"/>
      <c r="I23" s="179">
        <v>2.1025456436262386E-3</v>
      </c>
      <c r="J23" s="178"/>
      <c r="K23" s="178"/>
      <c r="L23" s="180">
        <f>G23/基本表!BA23</f>
        <v>9.3522819827703354E-4</v>
      </c>
      <c r="M23" s="180">
        <v>7.210042472603137E-4</v>
      </c>
      <c r="N23" s="178"/>
      <c r="O23" s="178">
        <f>基本表!U44/基本表!U49</f>
        <v>0.1252789455507633</v>
      </c>
      <c r="P23" s="178"/>
      <c r="Q23" s="178"/>
    </row>
    <row r="24" spans="1:17" x14ac:dyDescent="0.2">
      <c r="A24" t="s">
        <v>285</v>
      </c>
      <c r="B24" s="175">
        <f>基本表!V48/基本表!V49</f>
        <v>0.4691652169360685</v>
      </c>
      <c r="C24" s="175">
        <f>基本表!V43/基本表!V49</f>
        <v>0.2479460386196404</v>
      </c>
      <c r="D24" s="175">
        <f>ABS(基本表!AY24/基本表!AU24)</f>
        <v>0</v>
      </c>
      <c r="E24" s="176">
        <f>G24/(基本表!BA24*10)</f>
        <v>7.847088518138247E-5</v>
      </c>
      <c r="F24" s="175">
        <f t="shared" si="0"/>
        <v>1</v>
      </c>
      <c r="G24" s="177">
        <v>34235</v>
      </c>
      <c r="H24" s="178"/>
      <c r="I24" s="179">
        <v>1.2136234783460525E-2</v>
      </c>
      <c r="J24" s="178"/>
      <c r="K24" s="178"/>
      <c r="L24" s="180">
        <f>G24/基本表!BA24</f>
        <v>7.8470885181382462E-4</v>
      </c>
      <c r="M24" s="180">
        <v>5.7695067939260349E-4</v>
      </c>
      <c r="N24" s="178"/>
      <c r="O24" s="178">
        <f>基本表!V44/基本表!V49</f>
        <v>0.12919867370336691</v>
      </c>
      <c r="P24" s="178"/>
      <c r="Q24" s="178"/>
    </row>
    <row r="25" spans="1:17" x14ac:dyDescent="0.2">
      <c r="A25" t="s">
        <v>286</v>
      </c>
      <c r="B25" s="175">
        <f>基本表!W48/基本表!W49</f>
        <v>0.40554980976434762</v>
      </c>
      <c r="C25" s="175">
        <f>基本表!W43/基本表!W49</f>
        <v>0.18153477577674354</v>
      </c>
      <c r="D25" s="175">
        <f>ABS(基本表!AY25/基本表!AU25)</f>
        <v>0.12698153825851594</v>
      </c>
      <c r="E25" s="176">
        <f>G25/(基本表!BA25*10)</f>
        <v>2.2364869131165741E-5</v>
      </c>
      <c r="F25" s="175">
        <f t="shared" si="0"/>
        <v>0.87301846174148401</v>
      </c>
      <c r="G25" s="177">
        <v>3581</v>
      </c>
      <c r="H25" s="178"/>
      <c r="I25" s="179">
        <v>2.7286311523615606E-2</v>
      </c>
      <c r="J25" s="178"/>
      <c r="K25" s="178"/>
      <c r="L25" s="180">
        <f>G25/基本表!BA25</f>
        <v>2.2364869131165743E-4</v>
      </c>
      <c r="M25" s="180">
        <v>2.232739657746929E-4</v>
      </c>
      <c r="N25" s="178"/>
      <c r="O25" s="178">
        <f>基本表!W44/基本表!W49</f>
        <v>-0.26934482991208941</v>
      </c>
      <c r="P25" s="178"/>
      <c r="Q25" s="178"/>
    </row>
    <row r="26" spans="1:17" x14ac:dyDescent="0.2">
      <c r="A26" t="s">
        <v>287</v>
      </c>
      <c r="B26" s="175">
        <f>基本表!X48/基本表!X49</f>
        <v>0.39422418659172315</v>
      </c>
      <c r="C26" s="175">
        <f>基本表!X43/基本表!X49</f>
        <v>0.15999065817694921</v>
      </c>
      <c r="D26" s="175">
        <f>ABS(基本表!AY26/基本表!AU26)</f>
        <v>4.4028408839004662E-2</v>
      </c>
      <c r="E26" s="176">
        <f>G26/(基本表!BA26*10)</f>
        <v>1.7683802420442476E-5</v>
      </c>
      <c r="F26" s="175">
        <f t="shared" si="0"/>
        <v>0.95597159116099539</v>
      </c>
      <c r="G26" s="177">
        <v>474</v>
      </c>
      <c r="H26" s="178"/>
      <c r="I26" s="179">
        <v>8.6031613423784205E-3</v>
      </c>
      <c r="J26" s="178"/>
      <c r="K26" s="178"/>
      <c r="L26" s="180">
        <f>G26/基本表!BA26</f>
        <v>1.7683802420442475E-4</v>
      </c>
      <c r="M26" s="180">
        <v>1.7683802420442475E-4</v>
      </c>
      <c r="N26" s="178"/>
      <c r="O26" s="178">
        <f>基本表!X44/基本表!X49</f>
        <v>5.5858804164572777E-2</v>
      </c>
      <c r="P26" s="178"/>
      <c r="Q26" s="178"/>
    </row>
    <row r="27" spans="1:17" x14ac:dyDescent="0.2">
      <c r="A27" t="s">
        <v>288</v>
      </c>
      <c r="B27" s="175">
        <f>基本表!Y48/基本表!Y49</f>
        <v>0.66327103448049451</v>
      </c>
      <c r="C27" s="175">
        <f>基本表!Y43/基本表!Y49</f>
        <v>0.72523721822982834</v>
      </c>
      <c r="D27" s="175">
        <f>ABS(基本表!AY27/基本表!AU27)</f>
        <v>0.13963177106422311</v>
      </c>
      <c r="E27" s="176">
        <f>G27/(基本表!BA27*10)</f>
        <v>7.1713533978025597E-5</v>
      </c>
      <c r="F27" s="175">
        <f t="shared" si="0"/>
        <v>0.86036822893577691</v>
      </c>
      <c r="G27" s="177">
        <v>1966</v>
      </c>
      <c r="H27" s="178"/>
      <c r="I27" s="179">
        <v>4.1844091526012451E-3</v>
      </c>
      <c r="J27" s="178"/>
      <c r="K27" s="178"/>
      <c r="L27" s="180">
        <f>G27/基本表!BA27</f>
        <v>7.1713533978025605E-4</v>
      </c>
      <c r="M27" s="180">
        <v>6.0916379320092955E-4</v>
      </c>
      <c r="N27" s="178"/>
      <c r="O27" s="178">
        <f>基本表!Y44/基本表!Y49</f>
        <v>-0.18213085494861686</v>
      </c>
      <c r="P27" s="178"/>
      <c r="Q27" s="178"/>
    </row>
    <row r="28" spans="1:17" x14ac:dyDescent="0.2">
      <c r="A28" t="s">
        <v>289</v>
      </c>
      <c r="B28" s="175">
        <f>基本表!Z48/基本表!Z49</f>
        <v>0.65599291605060783</v>
      </c>
      <c r="C28" s="175">
        <f>基本表!Z43/基本表!Z49</f>
        <v>0.30458036622195384</v>
      </c>
      <c r="D28" s="175">
        <f>ABS(基本表!AY28/基本表!AU28)</f>
        <v>0.33526317615368578</v>
      </c>
      <c r="E28" s="176">
        <f>G28/(基本表!BA28*10)</f>
        <v>1.3705656970914033E-4</v>
      </c>
      <c r="F28" s="175">
        <f t="shared" si="0"/>
        <v>0.66473682384631427</v>
      </c>
      <c r="G28" s="177">
        <v>63695</v>
      </c>
      <c r="H28" s="178"/>
      <c r="I28" s="179">
        <v>0.11760250908846034</v>
      </c>
      <c r="J28" s="178"/>
      <c r="K28" s="178"/>
      <c r="L28" s="180">
        <f>G28/基本表!BA28</f>
        <v>1.3705656970914033E-3</v>
      </c>
      <c r="M28" s="180">
        <v>1.0963234518691733E-3</v>
      </c>
      <c r="N28" s="178"/>
      <c r="O28" s="178">
        <f>基本表!Z44/基本表!Z49</f>
        <v>0.17087002529247253</v>
      </c>
      <c r="P28" s="178"/>
      <c r="Q28" s="178"/>
    </row>
    <row r="29" spans="1:17" x14ac:dyDescent="0.2">
      <c r="A29" t="s">
        <v>290</v>
      </c>
      <c r="B29" s="175">
        <f>基本表!AA48/基本表!AA49</f>
        <v>0.66788451932704218</v>
      </c>
      <c r="C29" s="175">
        <f>基本表!AA43/基本表!AA49</f>
        <v>0.22532770967214474</v>
      </c>
      <c r="D29" s="175">
        <f>ABS(基本表!AY29/基本表!AU29)</f>
        <v>0.41176229733784514</v>
      </c>
      <c r="E29" s="176">
        <f>G29/(基本表!BA29*10)</f>
        <v>4.7450201255692167E-5</v>
      </c>
      <c r="F29" s="175">
        <f t="shared" si="0"/>
        <v>0.5882377026621548</v>
      </c>
      <c r="G29" s="177">
        <v>10592</v>
      </c>
      <c r="H29" s="178"/>
      <c r="I29" s="179">
        <v>9.8122949805827822E-2</v>
      </c>
      <c r="J29" s="178"/>
      <c r="K29" s="178"/>
      <c r="L29" s="180">
        <f>G29/基本表!BA29</f>
        <v>4.7450201255692167E-4</v>
      </c>
      <c r="M29" s="180">
        <v>4.4269532553696181E-4</v>
      </c>
      <c r="N29" s="178"/>
      <c r="O29" s="178">
        <f>基本表!AA44/基本表!AA49</f>
        <v>0.33240648946011508</v>
      </c>
      <c r="P29" s="178"/>
      <c r="Q29" s="178"/>
    </row>
    <row r="30" spans="1:17" x14ac:dyDescent="0.2">
      <c r="A30" t="s">
        <v>291</v>
      </c>
      <c r="B30" s="175">
        <f>基本表!AB48/基本表!AB49</f>
        <v>0.85085713590772394</v>
      </c>
      <c r="C30" s="175">
        <f>基本表!AB43/基本表!AB49</f>
        <v>2.4144039620240705E-2</v>
      </c>
      <c r="D30" s="175">
        <f>ABS(基本表!AY30/基本表!AU30)</f>
        <v>2.0720988956784252E-2</v>
      </c>
      <c r="E30" s="176">
        <f>G30/(基本表!BA30*10)</f>
        <v>8.0403650946136304E-6</v>
      </c>
      <c r="F30" s="175">
        <f t="shared" si="0"/>
        <v>0.9792790110432158</v>
      </c>
      <c r="G30" s="177">
        <v>3266</v>
      </c>
      <c r="H30" s="178"/>
      <c r="I30" s="179">
        <v>0.20208324941385514</v>
      </c>
      <c r="J30" s="178"/>
      <c r="K30" s="178"/>
      <c r="L30" s="180">
        <f>G30/基本表!BA30</f>
        <v>8.0403650946136304E-5</v>
      </c>
      <c r="M30" s="180">
        <v>4.9433720483723727E-5</v>
      </c>
      <c r="N30" s="178"/>
      <c r="O30" s="178">
        <f>基本表!AB44/基本表!AB49</f>
        <v>0.37773482580497325</v>
      </c>
      <c r="P30" s="178"/>
      <c r="Q30" s="178"/>
    </row>
    <row r="31" spans="1:17" x14ac:dyDescent="0.2">
      <c r="A31" t="s">
        <v>292</v>
      </c>
      <c r="B31" s="175">
        <f>基本表!AC48/基本表!AC49</f>
        <v>0.44969715517183695</v>
      </c>
      <c r="C31" s="175">
        <f>基本表!AC43/基本表!AC49</f>
        <v>0.24850134382996936</v>
      </c>
      <c r="D31" s="175">
        <f>ABS(基本表!AY31/基本表!AU31)</f>
        <v>0.18841538074347214</v>
      </c>
      <c r="E31" s="176">
        <f>G31/(基本表!BA31*10)</f>
        <v>6.0759468433003167E-5</v>
      </c>
      <c r="F31" s="175">
        <f t="shared" si="0"/>
        <v>0.81158461925652792</v>
      </c>
      <c r="G31" s="177">
        <v>17797</v>
      </c>
      <c r="H31" s="178"/>
      <c r="I31" s="179">
        <v>5.6515060035929029E-2</v>
      </c>
      <c r="J31" s="178"/>
      <c r="K31" s="178"/>
      <c r="L31" s="180">
        <f>G31/基本表!BA31</f>
        <v>6.075946843300317E-4</v>
      </c>
      <c r="M31" s="180">
        <v>5.7171324289434792E-4</v>
      </c>
      <c r="N31" s="178"/>
      <c r="O31" s="178">
        <f>基本表!AC44/基本表!AC49</f>
        <v>8.3807985740831245E-2</v>
      </c>
      <c r="P31" s="178"/>
      <c r="Q31" s="178"/>
    </row>
    <row r="32" spans="1:17" x14ac:dyDescent="0.2">
      <c r="A32" t="s">
        <v>293</v>
      </c>
      <c r="B32" s="175">
        <f>基本表!AD48/基本表!AD49</f>
        <v>0.50534911302481555</v>
      </c>
      <c r="C32" s="175">
        <f>基本表!AD43/基本表!AD49</f>
        <v>0.28513127947631944</v>
      </c>
      <c r="D32" s="175">
        <f>ABS(基本表!AY32/基本表!AU32)</f>
        <v>0.37917365561987493</v>
      </c>
      <c r="E32" s="176">
        <f>G32/(基本表!BA32*10)</f>
        <v>2.9621848501519605E-5</v>
      </c>
      <c r="F32" s="175">
        <f t="shared" si="0"/>
        <v>0.62082634438012507</v>
      </c>
      <c r="G32" s="177">
        <v>4707</v>
      </c>
      <c r="H32" s="178"/>
      <c r="I32" s="179">
        <v>4.7757462198505997E-2</v>
      </c>
      <c r="J32" s="178"/>
      <c r="K32" s="178"/>
      <c r="L32" s="180">
        <f>G32/基本表!BA32</f>
        <v>2.9621848501519608E-4</v>
      </c>
      <c r="M32" s="180">
        <v>2.6588551076889809E-4</v>
      </c>
      <c r="N32" s="178"/>
      <c r="O32" s="178">
        <f>基本表!AD44/基本表!AD49</f>
        <v>3.4483368405048162E-2</v>
      </c>
      <c r="P32" s="178"/>
      <c r="Q32" s="178"/>
    </row>
    <row r="33" spans="1:17" x14ac:dyDescent="0.2">
      <c r="A33" t="s">
        <v>294</v>
      </c>
      <c r="B33" s="175">
        <f>基本表!AE48/基本表!AE49</f>
        <v>0.68576674007061089</v>
      </c>
      <c r="C33" s="175">
        <f>基本表!AE43/基本表!AE49</f>
        <v>0.33701626516803856</v>
      </c>
      <c r="D33" s="175">
        <f>ABS(基本表!AY33/基本表!AU33)</f>
        <v>0</v>
      </c>
      <c r="E33" s="176">
        <f>G33/(基本表!BA33*10)</f>
        <v>4.8037637857073036E-5</v>
      </c>
      <c r="F33" s="175">
        <f t="shared" si="0"/>
        <v>1</v>
      </c>
      <c r="G33" s="177">
        <v>13844</v>
      </c>
      <c r="H33" s="178"/>
      <c r="I33" s="179">
        <v>2.7368942381817488E-3</v>
      </c>
      <c r="J33" s="178"/>
      <c r="K33" s="178"/>
      <c r="L33" s="180">
        <f>G33/基本表!BA33</f>
        <v>4.803763785707304E-4</v>
      </c>
      <c r="M33" s="180">
        <v>4.803763785707304E-4</v>
      </c>
      <c r="N33" s="178"/>
      <c r="O33" s="178">
        <f>基本表!AE44/基本表!AE49</f>
        <v>0</v>
      </c>
      <c r="P33" s="178"/>
      <c r="Q33" s="178"/>
    </row>
    <row r="34" spans="1:17" x14ac:dyDescent="0.2">
      <c r="A34" t="s">
        <v>295</v>
      </c>
      <c r="B34" s="175">
        <f>基本表!AF48/基本表!AF49</f>
        <v>0.74547080340120164</v>
      </c>
      <c r="C34" s="175">
        <f>基本表!AF43/基本表!AF49</f>
        <v>0.5424637569609555</v>
      </c>
      <c r="D34" s="175">
        <f>ABS(基本表!AY34/基本表!AU34)</f>
        <v>0.20124234468913516</v>
      </c>
      <c r="E34" s="176">
        <f>G34/(基本表!BA34*10)</f>
        <v>6.4503012897140877E-5</v>
      </c>
      <c r="F34" s="175">
        <f t="shared" si="0"/>
        <v>0.79875765531086484</v>
      </c>
      <c r="G34" s="177">
        <v>15093</v>
      </c>
      <c r="H34" s="178"/>
      <c r="I34" s="179">
        <v>1.2720027659669559E-2</v>
      </c>
      <c r="J34" s="178"/>
      <c r="K34" s="178"/>
      <c r="L34" s="180">
        <f>G34/基本表!BA34</f>
        <v>6.4503012897140874E-4</v>
      </c>
      <c r="M34" s="180">
        <v>5.8712144118526564E-4</v>
      </c>
      <c r="N34" s="178"/>
      <c r="O34" s="178">
        <f>基本表!AF44/基本表!AF49</f>
        <v>1.4584441914316766E-3</v>
      </c>
      <c r="P34" s="178"/>
      <c r="Q34" s="178"/>
    </row>
    <row r="35" spans="1:17" x14ac:dyDescent="0.2">
      <c r="A35" t="s">
        <v>296</v>
      </c>
      <c r="B35" s="175">
        <f>基本表!AG48/基本表!AG49</f>
        <v>0.62474266759408681</v>
      </c>
      <c r="C35" s="175">
        <f>基本表!AG43/基本表!AG49</f>
        <v>0.46710800231323102</v>
      </c>
      <c r="D35" s="175">
        <f>ABS(基本表!AY35/基本表!AU35)</f>
        <v>6.3829094228249096E-3</v>
      </c>
      <c r="E35" s="176">
        <f>G35/(基本表!BA35*10)</f>
        <v>1.17100819200999E-4</v>
      </c>
      <c r="F35" s="175">
        <f t="shared" si="0"/>
        <v>0.99361709057717507</v>
      </c>
      <c r="G35" s="177">
        <v>53129</v>
      </c>
      <c r="H35" s="178"/>
      <c r="I35" s="179">
        <v>6.9586712595911565E-2</v>
      </c>
      <c r="J35" s="178"/>
      <c r="K35" s="178"/>
      <c r="L35" s="180">
        <f>G35/基本表!BA35</f>
        <v>1.17100819200999E-3</v>
      </c>
      <c r="M35" s="180">
        <v>1.0902946081077787E-3</v>
      </c>
      <c r="N35" s="178"/>
      <c r="O35" s="178">
        <f>基本表!AG44/基本表!AG49</f>
        <v>7.9557343078091647E-2</v>
      </c>
      <c r="P35" s="178"/>
      <c r="Q35" s="178"/>
    </row>
    <row r="36" spans="1:17" x14ac:dyDescent="0.2">
      <c r="A36" t="s">
        <v>366</v>
      </c>
      <c r="B36" s="175">
        <f>基本表!AH48/基本表!AH49</f>
        <v>0.58168296035689748</v>
      </c>
      <c r="C36" s="175">
        <f>基本表!AH43/基本表!AH49</f>
        <v>0.49928335139708241</v>
      </c>
      <c r="D36" s="175">
        <f>ABS(基本表!AY36/基本表!AU36)</f>
        <v>1.1031692027916443E-4</v>
      </c>
      <c r="E36" s="176">
        <f>G36/(基本表!BA36*10)</f>
        <v>1.6149473560265424E-4</v>
      </c>
      <c r="F36" s="175">
        <f t="shared" si="0"/>
        <v>0.99988968307972081</v>
      </c>
      <c r="G36" s="177">
        <v>7708</v>
      </c>
      <c r="H36" s="178"/>
      <c r="I36" s="179">
        <v>1.9802785821680716E-2</v>
      </c>
      <c r="J36" s="178"/>
      <c r="K36" s="178"/>
      <c r="L36" s="180">
        <f>G36/基本表!BA36</f>
        <v>1.6149473560265423E-3</v>
      </c>
      <c r="M36" s="180">
        <v>1.1418608057011748E-3</v>
      </c>
      <c r="N36" s="178"/>
      <c r="O36" s="178">
        <f>基本表!AH44/基本表!AH49</f>
        <v>-2.367527909068491E-3</v>
      </c>
      <c r="P36" s="178"/>
      <c r="Q36" s="178"/>
    </row>
    <row r="37" spans="1:17" x14ac:dyDescent="0.2">
      <c r="A37" t="s">
        <v>298</v>
      </c>
      <c r="B37" s="175">
        <f>基本表!AI48/基本表!AI49</f>
        <v>0.62035282237931866</v>
      </c>
      <c r="C37" s="175">
        <f>基本表!AI43/基本表!AI49</f>
        <v>0.33413452955099626</v>
      </c>
      <c r="D37" s="175">
        <f>ABS(基本表!AY37/基本表!AU37)</f>
        <v>0.41865230653009372</v>
      </c>
      <c r="E37" s="176">
        <f>G37/(基本表!BA37*10)</f>
        <v>1.1783995734552125E-4</v>
      </c>
      <c r="F37" s="175">
        <f>1-D37</f>
        <v>0.58134769346990622</v>
      </c>
      <c r="G37" s="177">
        <v>31154</v>
      </c>
      <c r="H37" s="178"/>
      <c r="I37" s="179">
        <v>4.6195252470151632E-2</v>
      </c>
      <c r="J37" s="178"/>
      <c r="K37" s="178"/>
      <c r="L37" s="180">
        <f>G37/基本表!BA37</f>
        <v>1.1783995734552125E-3</v>
      </c>
      <c r="M37" s="180">
        <v>9.3745442089343219E-4</v>
      </c>
      <c r="N37" s="178"/>
      <c r="O37" s="178">
        <f>基本表!AI44/基本表!AI49</f>
        <v>0.12990695961562554</v>
      </c>
      <c r="P37" s="178"/>
      <c r="Q37" s="178"/>
    </row>
    <row r="38" spans="1:17" x14ac:dyDescent="0.2">
      <c r="A38" t="s">
        <v>299</v>
      </c>
      <c r="B38" s="175">
        <f>基本表!AJ48/基本表!AJ49</f>
        <v>0.49888119763280908</v>
      </c>
      <c r="C38" s="175">
        <f>基本表!AJ43/基本表!AJ49</f>
        <v>0.23848250452834985</v>
      </c>
      <c r="D38" s="175">
        <f>ABS(基本表!AY38/基本表!AU38)</f>
        <v>7.2875023306758019E-2</v>
      </c>
      <c r="E38" s="176">
        <f>G38/(基本表!BA38*10)</f>
        <v>1.3551470572990213E-4</v>
      </c>
      <c r="F38" s="175">
        <f>1-D38</f>
        <v>0.92712497669324201</v>
      </c>
      <c r="G38" s="177">
        <v>45099</v>
      </c>
      <c r="H38" s="178"/>
      <c r="I38" s="179">
        <v>0.12397777569736744</v>
      </c>
      <c r="J38" s="178"/>
      <c r="K38" s="178"/>
      <c r="L38" s="180">
        <f>G38/基本表!BA38</f>
        <v>1.3551470572990216E-3</v>
      </c>
      <c r="M38" s="180">
        <v>1.0122361675254914E-3</v>
      </c>
      <c r="N38" s="178"/>
      <c r="O38" s="178">
        <f>基本表!AJ44/基本表!AJ49</f>
        <v>0.10480864613810734</v>
      </c>
      <c r="P38" s="178"/>
      <c r="Q38" s="178"/>
    </row>
    <row r="39" spans="1:17" x14ac:dyDescent="0.2">
      <c r="A39" t="s">
        <v>300</v>
      </c>
      <c r="B39" s="175">
        <f>基本表!AK48/基本表!AK49</f>
        <v>0</v>
      </c>
      <c r="C39" s="175">
        <f>基本表!AK43/基本表!AK49</f>
        <v>0</v>
      </c>
      <c r="D39" s="175">
        <f>ABS(基本表!AY39/基本表!AU39)</f>
        <v>0</v>
      </c>
      <c r="E39" s="176">
        <f>G39/(基本表!BA39*10)</f>
        <v>0</v>
      </c>
      <c r="F39" s="175">
        <f>1-D39</f>
        <v>1</v>
      </c>
      <c r="G39" s="177">
        <v>0</v>
      </c>
      <c r="H39" s="178"/>
      <c r="I39" s="179">
        <v>1.8128554292398027E-3</v>
      </c>
      <c r="J39" s="178"/>
      <c r="K39" s="178"/>
      <c r="L39" s="180">
        <f>G39/基本表!BA39</f>
        <v>0</v>
      </c>
      <c r="M39" s="180">
        <v>0</v>
      </c>
      <c r="N39" s="178"/>
      <c r="O39" s="178">
        <f>基本表!AK44/基本表!AK49</f>
        <v>0</v>
      </c>
      <c r="P39" s="178"/>
      <c r="Q39" s="178"/>
    </row>
    <row r="40" spans="1:17" x14ac:dyDescent="0.2">
      <c r="A40" t="s">
        <v>301</v>
      </c>
      <c r="B40" s="175">
        <f>基本表!AL48/基本表!AL49</f>
        <v>0.39842590539667228</v>
      </c>
      <c r="C40" s="175">
        <f>基本表!AL43/基本表!AL49</f>
        <v>0.5497740475440458</v>
      </c>
      <c r="D40" s="175">
        <f>ABS(基本表!AY40/基本表!AU40)</f>
        <v>1.0466843504793124E-2</v>
      </c>
      <c r="E40" s="176">
        <f>G40/(基本表!BA40*10)</f>
        <v>9.6450862167968569E-5</v>
      </c>
      <c r="F40" s="175">
        <f t="shared" si="0"/>
        <v>0.9895331564952069</v>
      </c>
      <c r="G40" s="177">
        <v>3267</v>
      </c>
      <c r="H40" s="178"/>
      <c r="I40" s="179">
        <v>5.8365599788328566E-3</v>
      </c>
      <c r="J40" s="178"/>
      <c r="K40" s="178"/>
      <c r="L40" s="180">
        <f>G40/基本表!BA40</f>
        <v>9.6450862167968569E-4</v>
      </c>
      <c r="M40" s="180">
        <v>5.863220455022515E-4</v>
      </c>
      <c r="N40" s="178"/>
      <c r="O40" s="178">
        <f>基本表!AL44/基本表!AL49</f>
        <v>-0.21677058186706077</v>
      </c>
      <c r="P40" s="178"/>
      <c r="Q40" s="178"/>
    </row>
    <row r="41" spans="1:17" x14ac:dyDescent="0.2">
      <c r="B41" s="178"/>
      <c r="C41" s="178">
        <f>基本表!AM43/基本表!AM49</f>
        <v>0.25332646643080087</v>
      </c>
      <c r="D41" s="178"/>
      <c r="E41" s="178"/>
      <c r="F41" s="178"/>
      <c r="G41" s="181">
        <f>SUM(G4:G40)</f>
        <v>428946</v>
      </c>
      <c r="H41" s="178"/>
      <c r="I41" s="182"/>
      <c r="J41" s="178"/>
      <c r="K41" s="178"/>
      <c r="L41" s="180">
        <f>G41/基本表!BA41</f>
        <v>7.1981016407708426E-4</v>
      </c>
      <c r="M41" s="180">
        <v>5.6851856801907769E-4</v>
      </c>
      <c r="N41" s="178"/>
      <c r="O41" s="178"/>
      <c r="P41" s="178"/>
      <c r="Q41" s="178"/>
    </row>
    <row r="42" spans="1:17" x14ac:dyDescent="0.2">
      <c r="B42" s="178"/>
      <c r="C42" s="178"/>
      <c r="D42" s="178"/>
      <c r="E42" s="178"/>
      <c r="F42" s="178"/>
      <c r="G42" s="178"/>
      <c r="H42" s="178"/>
      <c r="I42" s="178"/>
      <c r="J42" s="178"/>
      <c r="K42" s="178"/>
      <c r="L42" s="178"/>
      <c r="M42" s="178"/>
      <c r="N42" s="178"/>
      <c r="O42" s="178"/>
      <c r="P42" s="178"/>
      <c r="Q42" s="178"/>
    </row>
  </sheetData>
  <phoneticPr fontId="3"/>
  <pageMargins left="0.78700000000000003" right="0.78700000000000003" top="0.98399999999999999" bottom="0.98399999999999999" header="0.51200000000000001" footer="0.51200000000000001"/>
  <pageSetup paperSize="9" scale="79" orientation="portrait" r:id="rId1"/>
  <headerFooter alignWithMargins="0"/>
  <colBreaks count="1" manualBreakCount="1">
    <brk id="6" max="40"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123"/>
  <sheetViews>
    <sheetView zoomScale="75" zoomScaleNormal="75" workbookViewId="0">
      <pane ySplit="3" topLeftCell="A4" activePane="bottomLeft" state="frozen"/>
      <selection sqref="A1:J1"/>
      <selection pane="bottomLeft" activeCell="B4" sqref="B4"/>
    </sheetView>
  </sheetViews>
  <sheetFormatPr defaultRowHeight="13.2" x14ac:dyDescent="0.2"/>
  <cols>
    <col min="1" max="1" width="14.33203125" bestFit="1" customWidth="1"/>
    <col min="2" max="2" width="12.6640625" customWidth="1"/>
    <col min="3" max="4" width="16.109375" bestFit="1" customWidth="1"/>
    <col min="5" max="5" width="16.109375" customWidth="1"/>
    <col min="6" max="6" width="13.33203125" bestFit="1" customWidth="1"/>
    <col min="7" max="8" width="16.109375" bestFit="1" customWidth="1"/>
    <col min="9" max="9" width="12.33203125" bestFit="1" customWidth="1"/>
    <col min="10" max="10" width="13.33203125" bestFit="1" customWidth="1"/>
    <col min="11" max="11" width="16.77734375" customWidth="1"/>
    <col min="12" max="12" width="16.109375" bestFit="1" customWidth="1"/>
    <col min="13" max="13" width="12.33203125" bestFit="1" customWidth="1"/>
    <col min="14" max="14" width="13.33203125" customWidth="1"/>
    <col min="15" max="15" width="16.77734375" customWidth="1"/>
    <col min="16" max="16" width="16.109375" customWidth="1"/>
    <col min="17" max="17" width="12.33203125" customWidth="1"/>
    <col min="18" max="18" width="13.88671875" customWidth="1"/>
    <col min="19" max="19" width="17.109375" customWidth="1"/>
    <col min="20" max="20" width="16.109375" bestFit="1" customWidth="1"/>
    <col min="21" max="21" width="12.33203125" bestFit="1" customWidth="1"/>
    <col min="22" max="22" width="13.88671875" customWidth="1"/>
    <col min="23" max="23" width="17.109375" customWidth="1"/>
    <col min="24" max="24" width="16.109375" customWidth="1"/>
    <col min="25" max="25" width="12.33203125" customWidth="1"/>
  </cols>
  <sheetData>
    <row r="1" spans="1:25" x14ac:dyDescent="0.2">
      <c r="A1" t="s">
        <v>367</v>
      </c>
    </row>
    <row r="2" spans="1:25" x14ac:dyDescent="0.2">
      <c r="B2" s="2" t="s">
        <v>368</v>
      </c>
      <c r="C2" s="2"/>
      <c r="F2" s="2" t="s">
        <v>369</v>
      </c>
      <c r="J2" s="2" t="s">
        <v>370</v>
      </c>
      <c r="N2" s="2" t="s">
        <v>371</v>
      </c>
      <c r="R2" s="2" t="s">
        <v>372</v>
      </c>
      <c r="V2" s="2" t="s">
        <v>373</v>
      </c>
    </row>
    <row r="3" spans="1:25" x14ac:dyDescent="0.2">
      <c r="A3" t="s">
        <v>82</v>
      </c>
      <c r="B3" t="s">
        <v>374</v>
      </c>
      <c r="C3" t="s">
        <v>375</v>
      </c>
      <c r="D3" t="s">
        <v>376</v>
      </c>
      <c r="E3" t="s">
        <v>377</v>
      </c>
      <c r="F3" t="s">
        <v>374</v>
      </c>
      <c r="G3" t="s">
        <v>375</v>
      </c>
      <c r="H3" t="s">
        <v>376</v>
      </c>
      <c r="I3" t="s">
        <v>377</v>
      </c>
      <c r="J3" t="s">
        <v>374</v>
      </c>
      <c r="K3" t="s">
        <v>375</v>
      </c>
      <c r="L3" t="s">
        <v>376</v>
      </c>
      <c r="M3" t="s">
        <v>377</v>
      </c>
      <c r="N3" t="s">
        <v>374</v>
      </c>
      <c r="O3" t="s">
        <v>375</v>
      </c>
      <c r="P3" t="s">
        <v>376</v>
      </c>
      <c r="Q3" t="s">
        <v>377</v>
      </c>
      <c r="R3" t="s">
        <v>374</v>
      </c>
      <c r="S3" t="s">
        <v>375</v>
      </c>
      <c r="T3" t="s">
        <v>376</v>
      </c>
      <c r="U3" t="s">
        <v>377</v>
      </c>
      <c r="V3" t="s">
        <v>374</v>
      </c>
      <c r="W3" t="s">
        <v>375</v>
      </c>
      <c r="X3" t="s">
        <v>376</v>
      </c>
      <c r="Y3" t="s">
        <v>377</v>
      </c>
    </row>
    <row r="4" spans="1:25" x14ac:dyDescent="0.2">
      <c r="A4" t="s">
        <v>265</v>
      </c>
      <c r="B4" s="24">
        <f>分析のための入力事項!E13</f>
        <v>0</v>
      </c>
      <c r="C4" s="19">
        <f>B4*分析に必要なデータ等!B4</f>
        <v>0</v>
      </c>
      <c r="D4" s="19">
        <f>B4*分析に必要なデータ等!C4</f>
        <v>0</v>
      </c>
      <c r="E4" s="19">
        <f>分析に必要なデータ等!E4*B4</f>
        <v>0</v>
      </c>
      <c r="F4" s="4">
        <f t="shared" ref="F4:F36" si="0">F45-B4</f>
        <v>0</v>
      </c>
      <c r="G4" s="19">
        <f>F4*分析に必要なデータ等!B4</f>
        <v>0</v>
      </c>
      <c r="H4" s="19">
        <f>F4*分析に必要なデータ等!C4</f>
        <v>0</v>
      </c>
      <c r="I4" s="19">
        <f>分析に必要なデータ等!E4*F4</f>
        <v>0</v>
      </c>
      <c r="J4" s="19">
        <f t="array" ref="J4:J40">MMULT(逆行列係数表!B4:AL40,波及効果!L45:L81)</f>
        <v>0</v>
      </c>
      <c r="K4" s="19">
        <f>J4*分析に必要なデータ等!B4</f>
        <v>0</v>
      </c>
      <c r="L4" s="19">
        <f>J4*分析に必要なデータ等!C4</f>
        <v>0</v>
      </c>
      <c r="M4" s="19">
        <f>J4*分析に必要なデータ等!E4</f>
        <v>0</v>
      </c>
      <c r="N4" s="19">
        <f t="array" ref="N4:N40">MMULT(逆行列係数表!B4:AL40,波及効果!P45:P81)</f>
        <v>0</v>
      </c>
      <c r="O4" s="19">
        <f>N4*分析に必要なデータ等!B4</f>
        <v>0</v>
      </c>
      <c r="P4" s="19">
        <f>N4*分析に必要なデータ等!C4</f>
        <v>0</v>
      </c>
      <c r="Q4" s="19">
        <f>N4*分析に必要なデータ等!E4</f>
        <v>0</v>
      </c>
      <c r="R4" s="187">
        <f t="array" ref="R4:R40">MMULT(逆行列係数表!B4:AL40,波及効果!T45:T81)</f>
        <v>0</v>
      </c>
      <c r="S4" s="19">
        <f>R4*分析に必要なデータ等!B4</f>
        <v>0</v>
      </c>
      <c r="T4" s="19">
        <f>R4*分析に必要なデータ等!C4</f>
        <v>0</v>
      </c>
      <c r="U4" s="19">
        <f>R4*分析に必要なデータ等!E4</f>
        <v>0</v>
      </c>
      <c r="V4" s="19">
        <f t="array" ref="V4:V40">MMULT(逆行列係数表!B4:AL40,波及効果!X45:X81)</f>
        <v>0</v>
      </c>
      <c r="W4" s="19">
        <f>V4*分析に必要なデータ等!B4</f>
        <v>0</v>
      </c>
      <c r="X4" s="19">
        <f>V4*分析に必要なデータ等!C4</f>
        <v>0</v>
      </c>
      <c r="Y4" s="19">
        <f>V4*分析に必要なデータ等!E4</f>
        <v>0</v>
      </c>
    </row>
    <row r="5" spans="1:25" x14ac:dyDescent="0.2">
      <c r="A5" t="s">
        <v>266</v>
      </c>
      <c r="B5" s="24">
        <f>分析のための入力事項!E14</f>
        <v>0</v>
      </c>
      <c r="C5" s="19">
        <f>B5*分析に必要なデータ等!B5</f>
        <v>0</v>
      </c>
      <c r="D5" s="19">
        <f>B5*分析に必要なデータ等!C5</f>
        <v>0</v>
      </c>
      <c r="E5" s="19">
        <f>分析に必要なデータ等!E5*B5</f>
        <v>0</v>
      </c>
      <c r="F5" s="4">
        <f t="shared" si="0"/>
        <v>0</v>
      </c>
      <c r="G5" s="19">
        <f>F5*分析に必要なデータ等!B5</f>
        <v>0</v>
      </c>
      <c r="H5" s="19">
        <f>F5*分析に必要なデータ等!C5</f>
        <v>0</v>
      </c>
      <c r="I5" s="19">
        <f>分析に必要なデータ等!E5*F5</f>
        <v>0</v>
      </c>
      <c r="J5" s="19">
        <v>0</v>
      </c>
      <c r="K5" s="19">
        <f>J5*分析に必要なデータ等!B5</f>
        <v>0</v>
      </c>
      <c r="L5" s="19">
        <f>J5*分析に必要なデータ等!C5</f>
        <v>0</v>
      </c>
      <c r="M5" s="19">
        <f>J5*分析に必要なデータ等!E5</f>
        <v>0</v>
      </c>
      <c r="N5" s="19">
        <v>0</v>
      </c>
      <c r="O5" s="19">
        <f>N5*分析に必要なデータ等!B5</f>
        <v>0</v>
      </c>
      <c r="P5" s="19">
        <f>N5*分析に必要なデータ等!C5</f>
        <v>0</v>
      </c>
      <c r="Q5" s="19">
        <f>N5*分析に必要なデータ等!E5</f>
        <v>0</v>
      </c>
      <c r="R5" s="187">
        <v>0</v>
      </c>
      <c r="S5" s="19">
        <f>R5*分析に必要なデータ等!B5</f>
        <v>0</v>
      </c>
      <c r="T5" s="19">
        <f>R5*分析に必要なデータ等!C5</f>
        <v>0</v>
      </c>
      <c r="U5" s="19">
        <f>R5*分析に必要なデータ等!E5</f>
        <v>0</v>
      </c>
      <c r="V5" s="19">
        <v>0</v>
      </c>
      <c r="W5" s="19">
        <f>V5*分析に必要なデータ等!B5</f>
        <v>0</v>
      </c>
      <c r="X5" s="19">
        <f>V5*分析に必要なデータ等!C5</f>
        <v>0</v>
      </c>
      <c r="Y5" s="19">
        <f>V5*分析に必要なデータ等!E5</f>
        <v>0</v>
      </c>
    </row>
    <row r="6" spans="1:25" x14ac:dyDescent="0.2">
      <c r="A6" t="s">
        <v>267</v>
      </c>
      <c r="B6" s="24">
        <f>分析のための入力事項!E15</f>
        <v>0</v>
      </c>
      <c r="C6" s="19">
        <f>B6*分析に必要なデータ等!B6</f>
        <v>0</v>
      </c>
      <c r="D6" s="19">
        <f>B6*分析に必要なデータ等!C6</f>
        <v>0</v>
      </c>
      <c r="E6" s="19">
        <f>分析に必要なデータ等!E6*B6</f>
        <v>0</v>
      </c>
      <c r="F6" s="4">
        <f t="shared" si="0"/>
        <v>0</v>
      </c>
      <c r="G6" s="19">
        <f>F6*分析に必要なデータ等!B6</f>
        <v>0</v>
      </c>
      <c r="H6" s="19">
        <f>F6*分析に必要なデータ等!C6</f>
        <v>0</v>
      </c>
      <c r="I6" s="19">
        <f>分析に必要なデータ等!E6*F6</f>
        <v>0</v>
      </c>
      <c r="J6" s="19">
        <v>0</v>
      </c>
      <c r="K6" s="19">
        <f>J6*分析に必要なデータ等!B6</f>
        <v>0</v>
      </c>
      <c r="L6" s="19">
        <f>J6*分析に必要なデータ等!C6</f>
        <v>0</v>
      </c>
      <c r="M6" s="19">
        <f>J6*分析に必要なデータ等!E6</f>
        <v>0</v>
      </c>
      <c r="N6" s="19">
        <v>0</v>
      </c>
      <c r="O6" s="19">
        <f>N6*分析に必要なデータ等!B6</f>
        <v>0</v>
      </c>
      <c r="P6" s="19">
        <f>N6*分析に必要なデータ等!C6</f>
        <v>0</v>
      </c>
      <c r="Q6" s="19">
        <f>N6*分析に必要なデータ等!E6</f>
        <v>0</v>
      </c>
      <c r="R6" s="187">
        <v>0</v>
      </c>
      <c r="S6" s="19">
        <f>R6*分析に必要なデータ等!B6</f>
        <v>0</v>
      </c>
      <c r="T6" s="19">
        <f>R6*分析に必要なデータ等!C6</f>
        <v>0</v>
      </c>
      <c r="U6" s="19">
        <f>R6*分析に必要なデータ等!E6</f>
        <v>0</v>
      </c>
      <c r="V6" s="19">
        <v>0</v>
      </c>
      <c r="W6" s="19">
        <f>V6*分析に必要なデータ等!B6</f>
        <v>0</v>
      </c>
      <c r="X6" s="19">
        <f>V6*分析に必要なデータ等!C6</f>
        <v>0</v>
      </c>
      <c r="Y6" s="19">
        <f>V6*分析に必要なデータ等!E6</f>
        <v>0</v>
      </c>
    </row>
    <row r="7" spans="1:25" x14ac:dyDescent="0.2">
      <c r="A7" t="s">
        <v>268</v>
      </c>
      <c r="B7" s="24">
        <f>分析のための入力事項!E16</f>
        <v>0</v>
      </c>
      <c r="C7" s="19">
        <f>B7*分析に必要なデータ等!B7</f>
        <v>0</v>
      </c>
      <c r="D7" s="19">
        <f>B7*分析に必要なデータ等!C7</f>
        <v>0</v>
      </c>
      <c r="E7" s="19">
        <f>分析に必要なデータ等!E7*B7</f>
        <v>0</v>
      </c>
      <c r="F7" s="4">
        <f t="shared" si="0"/>
        <v>0</v>
      </c>
      <c r="G7" s="19">
        <f>F7*分析に必要なデータ等!B7</f>
        <v>0</v>
      </c>
      <c r="H7" s="19">
        <f>F7*分析に必要なデータ等!C7</f>
        <v>0</v>
      </c>
      <c r="I7" s="19">
        <f>分析に必要なデータ等!E7*F7</f>
        <v>0</v>
      </c>
      <c r="J7" s="19">
        <v>0</v>
      </c>
      <c r="K7" s="19">
        <f>J7*分析に必要なデータ等!B7</f>
        <v>0</v>
      </c>
      <c r="L7" s="19">
        <f>J7*分析に必要なデータ等!C7</f>
        <v>0</v>
      </c>
      <c r="M7" s="19">
        <f>J7*分析に必要なデータ等!E7</f>
        <v>0</v>
      </c>
      <c r="N7" s="19">
        <v>0</v>
      </c>
      <c r="O7" s="19">
        <f>N7*分析に必要なデータ等!B7</f>
        <v>0</v>
      </c>
      <c r="P7" s="19">
        <f>N7*分析に必要なデータ等!C7</f>
        <v>0</v>
      </c>
      <c r="Q7" s="19">
        <f>N7*分析に必要なデータ等!E7</f>
        <v>0</v>
      </c>
      <c r="R7" s="187">
        <v>0</v>
      </c>
      <c r="S7" s="19">
        <f>R7*分析に必要なデータ等!B7</f>
        <v>0</v>
      </c>
      <c r="T7" s="19">
        <f>R7*分析に必要なデータ等!C7</f>
        <v>0</v>
      </c>
      <c r="U7" s="19">
        <f>R7*分析に必要なデータ等!E7</f>
        <v>0</v>
      </c>
      <c r="V7" s="19">
        <v>0</v>
      </c>
      <c r="W7" s="19">
        <f>V7*分析に必要なデータ等!B7</f>
        <v>0</v>
      </c>
      <c r="X7" s="19">
        <f>V7*分析に必要なデータ等!C7</f>
        <v>0</v>
      </c>
      <c r="Y7" s="19">
        <f>V7*分析に必要なデータ等!E7</f>
        <v>0</v>
      </c>
    </row>
    <row r="8" spans="1:25" x14ac:dyDescent="0.2">
      <c r="A8" t="s">
        <v>269</v>
      </c>
      <c r="B8" s="24">
        <f>分析のための入力事項!E17</f>
        <v>0</v>
      </c>
      <c r="C8" s="19">
        <f>B8*分析に必要なデータ等!B8</f>
        <v>0</v>
      </c>
      <c r="D8" s="19">
        <f>B8*分析に必要なデータ等!C8</f>
        <v>0</v>
      </c>
      <c r="E8" s="19">
        <f>分析に必要なデータ等!E8*B8</f>
        <v>0</v>
      </c>
      <c r="F8" s="4">
        <f t="shared" si="0"/>
        <v>0</v>
      </c>
      <c r="G8" s="19">
        <f>F8*分析に必要なデータ等!B8</f>
        <v>0</v>
      </c>
      <c r="H8" s="19">
        <f>F8*分析に必要なデータ等!C8</f>
        <v>0</v>
      </c>
      <c r="I8" s="19">
        <f>分析に必要なデータ等!E8*F8</f>
        <v>0</v>
      </c>
      <c r="J8" s="19">
        <v>0</v>
      </c>
      <c r="K8" s="19">
        <f>J8*分析に必要なデータ等!B8</f>
        <v>0</v>
      </c>
      <c r="L8" s="19">
        <f>J8*分析に必要なデータ等!C8</f>
        <v>0</v>
      </c>
      <c r="M8" s="19">
        <f>J8*分析に必要なデータ等!E8</f>
        <v>0</v>
      </c>
      <c r="N8" s="19">
        <v>0</v>
      </c>
      <c r="O8" s="19">
        <f>N8*分析に必要なデータ等!B8</f>
        <v>0</v>
      </c>
      <c r="P8" s="19">
        <f>N8*分析に必要なデータ等!C8</f>
        <v>0</v>
      </c>
      <c r="Q8" s="19">
        <f>N8*分析に必要なデータ等!E8</f>
        <v>0</v>
      </c>
      <c r="R8" s="187">
        <v>0</v>
      </c>
      <c r="S8" s="19">
        <f>R8*分析に必要なデータ等!B8</f>
        <v>0</v>
      </c>
      <c r="T8" s="19">
        <f>R8*分析に必要なデータ等!C8</f>
        <v>0</v>
      </c>
      <c r="U8" s="19">
        <f>R8*分析に必要なデータ等!E8</f>
        <v>0</v>
      </c>
      <c r="V8" s="19">
        <v>0</v>
      </c>
      <c r="W8" s="19">
        <f>V8*分析に必要なデータ等!B8</f>
        <v>0</v>
      </c>
      <c r="X8" s="19">
        <f>V8*分析に必要なデータ等!C8</f>
        <v>0</v>
      </c>
      <c r="Y8" s="19">
        <f>V8*分析に必要なデータ等!E8</f>
        <v>0</v>
      </c>
    </row>
    <row r="9" spans="1:25" x14ac:dyDescent="0.2">
      <c r="A9" t="s">
        <v>270</v>
      </c>
      <c r="B9" s="24">
        <f>分析のための入力事項!E18</f>
        <v>0</v>
      </c>
      <c r="C9" s="19">
        <f>B9*分析に必要なデータ等!B9</f>
        <v>0</v>
      </c>
      <c r="D9" s="19">
        <f>B9*分析に必要なデータ等!C9</f>
        <v>0</v>
      </c>
      <c r="E9" s="19">
        <f>分析に必要なデータ等!E9*B9</f>
        <v>0</v>
      </c>
      <c r="F9" s="4">
        <f t="shared" si="0"/>
        <v>0</v>
      </c>
      <c r="G9" s="19">
        <f>F9*分析に必要なデータ等!B9</f>
        <v>0</v>
      </c>
      <c r="H9" s="19">
        <f>F9*分析に必要なデータ等!C9</f>
        <v>0</v>
      </c>
      <c r="I9" s="19">
        <f>分析に必要なデータ等!E9*F9</f>
        <v>0</v>
      </c>
      <c r="J9" s="19">
        <v>0</v>
      </c>
      <c r="K9" s="19">
        <f>J9*分析に必要なデータ等!B9</f>
        <v>0</v>
      </c>
      <c r="L9" s="19">
        <f>J9*分析に必要なデータ等!C9</f>
        <v>0</v>
      </c>
      <c r="M9" s="19">
        <f>J9*分析に必要なデータ等!E9</f>
        <v>0</v>
      </c>
      <c r="N9" s="19">
        <v>0</v>
      </c>
      <c r="O9" s="19">
        <f>N9*分析に必要なデータ等!B9</f>
        <v>0</v>
      </c>
      <c r="P9" s="19">
        <f>N9*分析に必要なデータ等!C9</f>
        <v>0</v>
      </c>
      <c r="Q9" s="19">
        <f>N9*分析に必要なデータ等!E9</f>
        <v>0</v>
      </c>
      <c r="R9" s="187">
        <v>0</v>
      </c>
      <c r="S9" s="19">
        <f>R9*分析に必要なデータ等!B9</f>
        <v>0</v>
      </c>
      <c r="T9" s="19">
        <f>R9*分析に必要なデータ等!C9</f>
        <v>0</v>
      </c>
      <c r="U9" s="19">
        <f>R9*分析に必要なデータ等!E9</f>
        <v>0</v>
      </c>
      <c r="V9" s="19">
        <v>0</v>
      </c>
      <c r="W9" s="19">
        <f>V9*分析に必要なデータ等!B9</f>
        <v>0</v>
      </c>
      <c r="X9" s="19">
        <f>V9*分析に必要なデータ等!C9</f>
        <v>0</v>
      </c>
      <c r="Y9" s="19">
        <f>V9*分析に必要なデータ等!E9</f>
        <v>0</v>
      </c>
    </row>
    <row r="10" spans="1:25" x14ac:dyDescent="0.2">
      <c r="A10" t="s">
        <v>271</v>
      </c>
      <c r="B10" s="24">
        <f>分析のための入力事項!E19</f>
        <v>0</v>
      </c>
      <c r="C10" s="19">
        <f>B10*分析に必要なデータ等!B10</f>
        <v>0</v>
      </c>
      <c r="D10" s="19">
        <f>B10*分析に必要なデータ等!C10</f>
        <v>0</v>
      </c>
      <c r="E10" s="19">
        <f>分析に必要なデータ等!E10*B10</f>
        <v>0</v>
      </c>
      <c r="F10" s="4">
        <f t="shared" si="0"/>
        <v>0</v>
      </c>
      <c r="G10" s="19">
        <f>F10*分析に必要なデータ等!B10</f>
        <v>0</v>
      </c>
      <c r="H10" s="19">
        <f>F10*分析に必要なデータ等!C10</f>
        <v>0</v>
      </c>
      <c r="I10" s="19">
        <f>分析に必要なデータ等!E10*F10</f>
        <v>0</v>
      </c>
      <c r="J10" s="19">
        <v>0</v>
      </c>
      <c r="K10" s="19">
        <f>J10*分析に必要なデータ等!B10</f>
        <v>0</v>
      </c>
      <c r="L10" s="19">
        <f>J10*分析に必要なデータ等!C10</f>
        <v>0</v>
      </c>
      <c r="M10" s="19">
        <f>J10*分析に必要なデータ等!E10</f>
        <v>0</v>
      </c>
      <c r="N10" s="19">
        <v>0</v>
      </c>
      <c r="O10" s="19">
        <f>N10*分析に必要なデータ等!B10</f>
        <v>0</v>
      </c>
      <c r="P10" s="19">
        <f>N10*分析に必要なデータ等!C10</f>
        <v>0</v>
      </c>
      <c r="Q10" s="19">
        <f>N10*分析に必要なデータ等!E10</f>
        <v>0</v>
      </c>
      <c r="R10" s="187">
        <v>0</v>
      </c>
      <c r="S10" s="19">
        <f>R10*分析に必要なデータ等!B10</f>
        <v>0</v>
      </c>
      <c r="T10" s="19">
        <f>R10*分析に必要なデータ等!C10</f>
        <v>0</v>
      </c>
      <c r="U10" s="19">
        <f>R10*分析に必要なデータ等!E10</f>
        <v>0</v>
      </c>
      <c r="V10" s="19">
        <v>0</v>
      </c>
      <c r="W10" s="19">
        <f>V10*分析に必要なデータ等!B10</f>
        <v>0</v>
      </c>
      <c r="X10" s="19">
        <f>V10*分析に必要なデータ等!C10</f>
        <v>0</v>
      </c>
      <c r="Y10" s="19">
        <f>V10*分析に必要なデータ等!E10</f>
        <v>0</v>
      </c>
    </row>
    <row r="11" spans="1:25" x14ac:dyDescent="0.2">
      <c r="A11" t="s">
        <v>272</v>
      </c>
      <c r="B11" s="24">
        <f>分析のための入力事項!E20</f>
        <v>0</v>
      </c>
      <c r="C11" s="19">
        <f>B11*分析に必要なデータ等!B11</f>
        <v>0</v>
      </c>
      <c r="D11" s="19">
        <f>B11*分析に必要なデータ等!C11</f>
        <v>0</v>
      </c>
      <c r="E11" s="19">
        <f>分析に必要なデータ等!E11*B11</f>
        <v>0</v>
      </c>
      <c r="F11" s="4">
        <f t="shared" si="0"/>
        <v>0</v>
      </c>
      <c r="G11" s="19">
        <f>F11*分析に必要なデータ等!B11</f>
        <v>0</v>
      </c>
      <c r="H11" s="19">
        <f>F11*分析に必要なデータ等!C11</f>
        <v>0</v>
      </c>
      <c r="I11" s="19">
        <f>分析に必要なデータ等!E11*F11</f>
        <v>0</v>
      </c>
      <c r="J11" s="19">
        <v>0</v>
      </c>
      <c r="K11" s="19">
        <f>J11*分析に必要なデータ等!B11</f>
        <v>0</v>
      </c>
      <c r="L11" s="19">
        <f>J11*分析に必要なデータ等!C11</f>
        <v>0</v>
      </c>
      <c r="M11" s="19">
        <f>J11*分析に必要なデータ等!E11</f>
        <v>0</v>
      </c>
      <c r="N11" s="19">
        <v>0</v>
      </c>
      <c r="O11" s="19">
        <f>N11*分析に必要なデータ等!B11</f>
        <v>0</v>
      </c>
      <c r="P11" s="19">
        <f>N11*分析に必要なデータ等!C11</f>
        <v>0</v>
      </c>
      <c r="Q11" s="19">
        <f>N11*分析に必要なデータ等!E11</f>
        <v>0</v>
      </c>
      <c r="R11" s="187">
        <v>0</v>
      </c>
      <c r="S11" s="19">
        <f>R11*分析に必要なデータ等!B11</f>
        <v>0</v>
      </c>
      <c r="T11" s="19">
        <f>R11*分析に必要なデータ等!C11</f>
        <v>0</v>
      </c>
      <c r="U11" s="19">
        <f>R11*分析に必要なデータ等!E11</f>
        <v>0</v>
      </c>
      <c r="V11" s="19">
        <v>0</v>
      </c>
      <c r="W11" s="19">
        <f>V11*分析に必要なデータ等!B11</f>
        <v>0</v>
      </c>
      <c r="X11" s="19">
        <f>V11*分析に必要なデータ等!C11</f>
        <v>0</v>
      </c>
      <c r="Y11" s="19">
        <f>V11*分析に必要なデータ等!E11</f>
        <v>0</v>
      </c>
    </row>
    <row r="12" spans="1:25" x14ac:dyDescent="0.2">
      <c r="A12" t="s">
        <v>273</v>
      </c>
      <c r="B12" s="24">
        <f>分析のための入力事項!E21</f>
        <v>0</v>
      </c>
      <c r="C12" s="19">
        <f>B12*分析に必要なデータ等!B12</f>
        <v>0</v>
      </c>
      <c r="D12" s="19">
        <f>B12*分析に必要なデータ等!C12</f>
        <v>0</v>
      </c>
      <c r="E12" s="19">
        <f>分析に必要なデータ等!E12*B12</f>
        <v>0</v>
      </c>
      <c r="F12" s="4">
        <f t="shared" si="0"/>
        <v>0</v>
      </c>
      <c r="G12" s="19">
        <f>F12*分析に必要なデータ等!B12</f>
        <v>0</v>
      </c>
      <c r="H12" s="19">
        <f>F12*分析に必要なデータ等!C12</f>
        <v>0</v>
      </c>
      <c r="I12" s="19">
        <f>分析に必要なデータ等!E12*F12</f>
        <v>0</v>
      </c>
      <c r="J12" s="19">
        <v>0</v>
      </c>
      <c r="K12" s="19">
        <f>J12*分析に必要なデータ等!B12</f>
        <v>0</v>
      </c>
      <c r="L12" s="19">
        <f>J12*分析に必要なデータ等!C12</f>
        <v>0</v>
      </c>
      <c r="M12" s="19">
        <f>J12*分析に必要なデータ等!E12</f>
        <v>0</v>
      </c>
      <c r="N12" s="19">
        <v>0</v>
      </c>
      <c r="O12" s="19">
        <f>N12*分析に必要なデータ等!B12</f>
        <v>0</v>
      </c>
      <c r="P12" s="19">
        <f>N12*分析に必要なデータ等!C12</f>
        <v>0</v>
      </c>
      <c r="Q12" s="19">
        <f>N12*分析に必要なデータ等!E12</f>
        <v>0</v>
      </c>
      <c r="R12" s="187">
        <v>0</v>
      </c>
      <c r="S12" s="19">
        <f>R12*分析に必要なデータ等!B12</f>
        <v>0</v>
      </c>
      <c r="T12" s="19">
        <f>R12*分析に必要なデータ等!C12</f>
        <v>0</v>
      </c>
      <c r="U12" s="19">
        <f>R12*分析に必要なデータ等!E12</f>
        <v>0</v>
      </c>
      <c r="V12" s="19">
        <v>0</v>
      </c>
      <c r="W12" s="19">
        <f>V12*分析に必要なデータ等!B12</f>
        <v>0</v>
      </c>
      <c r="X12" s="19">
        <f>V12*分析に必要なデータ等!C12</f>
        <v>0</v>
      </c>
      <c r="Y12" s="19">
        <f>V12*分析に必要なデータ等!E12</f>
        <v>0</v>
      </c>
    </row>
    <row r="13" spans="1:25" x14ac:dyDescent="0.2">
      <c r="A13" t="s">
        <v>274</v>
      </c>
      <c r="B13" s="24">
        <f>分析のための入力事項!E22</f>
        <v>0</v>
      </c>
      <c r="C13" s="19">
        <f>B13*分析に必要なデータ等!B13</f>
        <v>0</v>
      </c>
      <c r="D13" s="19">
        <f>B13*分析に必要なデータ等!C13</f>
        <v>0</v>
      </c>
      <c r="E13" s="19">
        <f>分析に必要なデータ等!E13*B13</f>
        <v>0</v>
      </c>
      <c r="F13" s="4">
        <f t="shared" si="0"/>
        <v>0</v>
      </c>
      <c r="G13" s="19">
        <f>F13*分析に必要なデータ等!B13</f>
        <v>0</v>
      </c>
      <c r="H13" s="19">
        <f>F13*分析に必要なデータ等!C13</f>
        <v>0</v>
      </c>
      <c r="I13" s="19">
        <f>分析に必要なデータ等!E13*F13</f>
        <v>0</v>
      </c>
      <c r="J13" s="19">
        <v>0</v>
      </c>
      <c r="K13" s="19">
        <f>J13*分析に必要なデータ等!B13</f>
        <v>0</v>
      </c>
      <c r="L13" s="19">
        <f>J13*分析に必要なデータ等!C13</f>
        <v>0</v>
      </c>
      <c r="M13" s="19">
        <f>J13*分析に必要なデータ等!E13</f>
        <v>0</v>
      </c>
      <c r="N13" s="19">
        <v>0</v>
      </c>
      <c r="O13" s="19">
        <f>N13*分析に必要なデータ等!B13</f>
        <v>0</v>
      </c>
      <c r="P13" s="19">
        <f>N13*分析に必要なデータ等!C13</f>
        <v>0</v>
      </c>
      <c r="Q13" s="19">
        <f>N13*分析に必要なデータ等!E13</f>
        <v>0</v>
      </c>
      <c r="R13" s="187">
        <v>0</v>
      </c>
      <c r="S13" s="19">
        <f>R13*分析に必要なデータ等!B13</f>
        <v>0</v>
      </c>
      <c r="T13" s="19">
        <f>R13*分析に必要なデータ等!C13</f>
        <v>0</v>
      </c>
      <c r="U13" s="19">
        <f>R13*分析に必要なデータ等!E13</f>
        <v>0</v>
      </c>
      <c r="V13" s="19">
        <v>0</v>
      </c>
      <c r="W13" s="19">
        <f>V13*分析に必要なデータ等!B13</f>
        <v>0</v>
      </c>
      <c r="X13" s="19">
        <f>V13*分析に必要なデータ等!C13</f>
        <v>0</v>
      </c>
      <c r="Y13" s="19">
        <f>V13*分析に必要なデータ等!E13</f>
        <v>0</v>
      </c>
    </row>
    <row r="14" spans="1:25" x14ac:dyDescent="0.2">
      <c r="A14" t="s">
        <v>275</v>
      </c>
      <c r="B14" s="24">
        <f>分析のための入力事項!E23</f>
        <v>0</v>
      </c>
      <c r="C14" s="19">
        <f>B14*分析に必要なデータ等!B14</f>
        <v>0</v>
      </c>
      <c r="D14" s="19">
        <f>B14*分析に必要なデータ等!C14</f>
        <v>0</v>
      </c>
      <c r="E14" s="19">
        <f>分析に必要なデータ等!E14*B14</f>
        <v>0</v>
      </c>
      <c r="F14" s="4">
        <f t="shared" si="0"/>
        <v>0</v>
      </c>
      <c r="G14" s="19">
        <f>F14*分析に必要なデータ等!B14</f>
        <v>0</v>
      </c>
      <c r="H14" s="19">
        <f>F14*分析に必要なデータ等!C14</f>
        <v>0</v>
      </c>
      <c r="I14" s="19">
        <f>分析に必要なデータ等!E14*F14</f>
        <v>0</v>
      </c>
      <c r="J14" s="19">
        <v>0</v>
      </c>
      <c r="K14" s="19">
        <f>J14*分析に必要なデータ等!B14</f>
        <v>0</v>
      </c>
      <c r="L14" s="19">
        <f>J14*分析に必要なデータ等!C14</f>
        <v>0</v>
      </c>
      <c r="M14" s="19">
        <f>J14*分析に必要なデータ等!E14</f>
        <v>0</v>
      </c>
      <c r="N14" s="19">
        <v>0</v>
      </c>
      <c r="O14" s="19">
        <f>N14*分析に必要なデータ等!B14</f>
        <v>0</v>
      </c>
      <c r="P14" s="19">
        <f>N14*分析に必要なデータ等!C14</f>
        <v>0</v>
      </c>
      <c r="Q14" s="19">
        <f>N14*分析に必要なデータ等!E14</f>
        <v>0</v>
      </c>
      <c r="R14" s="187">
        <v>0</v>
      </c>
      <c r="S14" s="19">
        <f>R14*分析に必要なデータ等!B14</f>
        <v>0</v>
      </c>
      <c r="T14" s="19">
        <f>R14*分析に必要なデータ等!C14</f>
        <v>0</v>
      </c>
      <c r="U14" s="19">
        <f>R14*分析に必要なデータ等!E14</f>
        <v>0</v>
      </c>
      <c r="V14" s="19">
        <v>0</v>
      </c>
      <c r="W14" s="19">
        <f>V14*分析に必要なデータ等!B14</f>
        <v>0</v>
      </c>
      <c r="X14" s="19">
        <f>V14*分析に必要なデータ等!C14</f>
        <v>0</v>
      </c>
      <c r="Y14" s="19">
        <f>V14*分析に必要なデータ等!E14</f>
        <v>0</v>
      </c>
    </row>
    <row r="15" spans="1:25" x14ac:dyDescent="0.2">
      <c r="A15" t="s">
        <v>276</v>
      </c>
      <c r="B15" s="24">
        <f>分析のための入力事項!E24</f>
        <v>0</v>
      </c>
      <c r="C15" s="19">
        <f>B15*分析に必要なデータ等!B15</f>
        <v>0</v>
      </c>
      <c r="D15" s="19">
        <f>B15*分析に必要なデータ等!C15</f>
        <v>0</v>
      </c>
      <c r="E15" s="19">
        <f>分析に必要なデータ等!E15*B15</f>
        <v>0</v>
      </c>
      <c r="F15" s="4">
        <f t="shared" si="0"/>
        <v>0</v>
      </c>
      <c r="G15" s="19">
        <f>F15*分析に必要なデータ等!B15</f>
        <v>0</v>
      </c>
      <c r="H15" s="19">
        <f>F15*分析に必要なデータ等!C15</f>
        <v>0</v>
      </c>
      <c r="I15" s="19">
        <f>分析に必要なデータ等!E15*F15</f>
        <v>0</v>
      </c>
      <c r="J15" s="19">
        <v>0</v>
      </c>
      <c r="K15" s="19">
        <f>J15*分析に必要なデータ等!B15</f>
        <v>0</v>
      </c>
      <c r="L15" s="19">
        <f>J15*分析に必要なデータ等!C15</f>
        <v>0</v>
      </c>
      <c r="M15" s="19">
        <f>J15*分析に必要なデータ等!E15</f>
        <v>0</v>
      </c>
      <c r="N15" s="19">
        <v>0</v>
      </c>
      <c r="O15" s="19">
        <f>N15*分析に必要なデータ等!B15</f>
        <v>0</v>
      </c>
      <c r="P15" s="19">
        <f>N15*分析に必要なデータ等!C15</f>
        <v>0</v>
      </c>
      <c r="Q15" s="19">
        <f>N15*分析に必要なデータ等!E15</f>
        <v>0</v>
      </c>
      <c r="R15" s="187">
        <v>0</v>
      </c>
      <c r="S15" s="19">
        <f>R15*分析に必要なデータ等!B15</f>
        <v>0</v>
      </c>
      <c r="T15" s="19">
        <f>R15*分析に必要なデータ等!C15</f>
        <v>0</v>
      </c>
      <c r="U15" s="19">
        <f>R15*分析に必要なデータ等!E15</f>
        <v>0</v>
      </c>
      <c r="V15" s="19">
        <v>0</v>
      </c>
      <c r="W15" s="19">
        <f>V15*分析に必要なデータ等!B15</f>
        <v>0</v>
      </c>
      <c r="X15" s="19">
        <f>V15*分析に必要なデータ等!C15</f>
        <v>0</v>
      </c>
      <c r="Y15" s="19">
        <f>V15*分析に必要なデータ等!E15</f>
        <v>0</v>
      </c>
    </row>
    <row r="16" spans="1:25" x14ac:dyDescent="0.2">
      <c r="A16" t="s">
        <v>277</v>
      </c>
      <c r="B16" s="24">
        <f>分析のための入力事項!E25</f>
        <v>0</v>
      </c>
      <c r="C16" s="19">
        <f>B16*分析に必要なデータ等!B16</f>
        <v>0</v>
      </c>
      <c r="D16" s="19">
        <f>B16*分析に必要なデータ等!C16</f>
        <v>0</v>
      </c>
      <c r="E16" s="19">
        <f>分析に必要なデータ等!E16*B16</f>
        <v>0</v>
      </c>
      <c r="F16" s="4">
        <f t="shared" si="0"/>
        <v>0</v>
      </c>
      <c r="G16" s="19">
        <f>F16*分析に必要なデータ等!B16</f>
        <v>0</v>
      </c>
      <c r="H16" s="19">
        <f>F16*分析に必要なデータ等!C16</f>
        <v>0</v>
      </c>
      <c r="I16" s="19">
        <f>分析に必要なデータ等!E16*F16</f>
        <v>0</v>
      </c>
      <c r="J16" s="19">
        <v>0</v>
      </c>
      <c r="K16" s="19">
        <f>J16*分析に必要なデータ等!B16</f>
        <v>0</v>
      </c>
      <c r="L16" s="19">
        <f>J16*分析に必要なデータ等!C16</f>
        <v>0</v>
      </c>
      <c r="M16" s="19">
        <f>J16*分析に必要なデータ等!E16</f>
        <v>0</v>
      </c>
      <c r="N16" s="19">
        <v>0</v>
      </c>
      <c r="O16" s="19">
        <f>N16*分析に必要なデータ等!B16</f>
        <v>0</v>
      </c>
      <c r="P16" s="19">
        <f>N16*分析に必要なデータ等!C16</f>
        <v>0</v>
      </c>
      <c r="Q16" s="19">
        <f>N16*分析に必要なデータ等!E16</f>
        <v>0</v>
      </c>
      <c r="R16" s="187">
        <v>0</v>
      </c>
      <c r="S16" s="19">
        <f>R16*分析に必要なデータ等!B16</f>
        <v>0</v>
      </c>
      <c r="T16" s="19">
        <f>R16*分析に必要なデータ等!C16</f>
        <v>0</v>
      </c>
      <c r="U16" s="19">
        <f>R16*分析に必要なデータ等!E16</f>
        <v>0</v>
      </c>
      <c r="V16" s="19">
        <v>0</v>
      </c>
      <c r="W16" s="19">
        <f>V16*分析に必要なデータ等!B16</f>
        <v>0</v>
      </c>
      <c r="X16" s="19">
        <f>V16*分析に必要なデータ等!C16</f>
        <v>0</v>
      </c>
      <c r="Y16" s="19">
        <f>V16*分析に必要なデータ等!E16</f>
        <v>0</v>
      </c>
    </row>
    <row r="17" spans="1:25" x14ac:dyDescent="0.2">
      <c r="A17" t="s">
        <v>278</v>
      </c>
      <c r="B17" s="24">
        <f>分析のための入力事項!E26</f>
        <v>0</v>
      </c>
      <c r="C17" s="187">
        <f>B17*分析に必要なデータ等!B17</f>
        <v>0</v>
      </c>
      <c r="D17" s="187">
        <f>B17*分析に必要なデータ等!C17</f>
        <v>0</v>
      </c>
      <c r="E17" s="187">
        <f>分析に必要なデータ等!E17*B17</f>
        <v>0</v>
      </c>
      <c r="F17" s="4">
        <f t="shared" si="0"/>
        <v>0</v>
      </c>
      <c r="G17" s="187">
        <f>F17*分析に必要なデータ等!B17</f>
        <v>0</v>
      </c>
      <c r="H17" s="187">
        <f>F17*分析に必要なデータ等!C17</f>
        <v>0</v>
      </c>
      <c r="I17" s="187">
        <f>分析に必要なデータ等!E17*F17</f>
        <v>0</v>
      </c>
      <c r="J17" s="187">
        <v>0</v>
      </c>
      <c r="K17" s="187">
        <f>J17*分析に必要なデータ等!B17</f>
        <v>0</v>
      </c>
      <c r="L17" s="187">
        <f>J17*分析に必要なデータ等!C17</f>
        <v>0</v>
      </c>
      <c r="M17" s="187">
        <f>J17*分析に必要なデータ等!E17</f>
        <v>0</v>
      </c>
      <c r="N17" s="187">
        <v>0</v>
      </c>
      <c r="O17" s="187">
        <f>N17*分析に必要なデータ等!B17</f>
        <v>0</v>
      </c>
      <c r="P17" s="187">
        <f>N17*分析に必要なデータ等!C17</f>
        <v>0</v>
      </c>
      <c r="Q17" s="187">
        <f>N17*分析に必要なデータ等!E17</f>
        <v>0</v>
      </c>
      <c r="R17" s="187">
        <v>0</v>
      </c>
      <c r="S17" s="187">
        <f>R17*分析に必要なデータ等!B17</f>
        <v>0</v>
      </c>
      <c r="T17" s="187">
        <f>R17*分析に必要なデータ等!C17</f>
        <v>0</v>
      </c>
      <c r="U17" s="187">
        <f>R17*分析に必要なデータ等!E17</f>
        <v>0</v>
      </c>
      <c r="V17" s="187">
        <v>0</v>
      </c>
      <c r="W17" s="187">
        <f>V17*分析に必要なデータ等!B17</f>
        <v>0</v>
      </c>
      <c r="X17" s="187">
        <f>V17*分析に必要なデータ等!C17</f>
        <v>0</v>
      </c>
      <c r="Y17" s="187">
        <f>V17*分析に必要なデータ等!E17</f>
        <v>0</v>
      </c>
    </row>
    <row r="18" spans="1:25" x14ac:dyDescent="0.2">
      <c r="A18" t="s">
        <v>279</v>
      </c>
      <c r="B18" s="24">
        <f>分析のための入力事項!E27</f>
        <v>0</v>
      </c>
      <c r="C18" s="187">
        <f>B18*分析に必要なデータ等!B18</f>
        <v>0</v>
      </c>
      <c r="D18" s="187">
        <f>B18*分析に必要なデータ等!C18</f>
        <v>0</v>
      </c>
      <c r="E18" s="187">
        <f>分析に必要なデータ等!E18*B18</f>
        <v>0</v>
      </c>
      <c r="F18" s="4">
        <f t="shared" si="0"/>
        <v>0</v>
      </c>
      <c r="G18" s="187">
        <f>F18*分析に必要なデータ等!B18</f>
        <v>0</v>
      </c>
      <c r="H18" s="187">
        <f>F18*分析に必要なデータ等!C18</f>
        <v>0</v>
      </c>
      <c r="I18" s="187">
        <f>分析に必要なデータ等!E18*F18</f>
        <v>0</v>
      </c>
      <c r="J18" s="187">
        <v>0</v>
      </c>
      <c r="K18" s="187">
        <f>J18*分析に必要なデータ等!B18</f>
        <v>0</v>
      </c>
      <c r="L18" s="187">
        <f>J18*分析に必要なデータ等!C18</f>
        <v>0</v>
      </c>
      <c r="M18" s="187">
        <f>J18*分析に必要なデータ等!E18</f>
        <v>0</v>
      </c>
      <c r="N18" s="187">
        <v>0</v>
      </c>
      <c r="O18" s="187">
        <f>N18*分析に必要なデータ等!B18</f>
        <v>0</v>
      </c>
      <c r="P18" s="187">
        <f>N18*分析に必要なデータ等!C18</f>
        <v>0</v>
      </c>
      <c r="Q18" s="187">
        <f>N18*分析に必要なデータ等!E18</f>
        <v>0</v>
      </c>
      <c r="R18" s="187">
        <v>0</v>
      </c>
      <c r="S18" s="187">
        <f>R18*分析に必要なデータ等!B18</f>
        <v>0</v>
      </c>
      <c r="T18" s="187">
        <f>R18*分析に必要なデータ等!C18</f>
        <v>0</v>
      </c>
      <c r="U18" s="187">
        <f>R18*分析に必要なデータ等!E18</f>
        <v>0</v>
      </c>
      <c r="V18" s="187">
        <v>0</v>
      </c>
      <c r="W18" s="187">
        <f>V18*分析に必要なデータ等!B18</f>
        <v>0</v>
      </c>
      <c r="X18" s="187">
        <f>V18*分析に必要なデータ等!C18</f>
        <v>0</v>
      </c>
      <c r="Y18" s="187">
        <f>V18*分析に必要なデータ等!E18</f>
        <v>0</v>
      </c>
    </row>
    <row r="19" spans="1:25" x14ac:dyDescent="0.2">
      <c r="A19" t="s">
        <v>280</v>
      </c>
      <c r="B19" s="24">
        <f>分析のための入力事項!E28</f>
        <v>0</v>
      </c>
      <c r="C19" s="19">
        <f>B19*分析に必要なデータ等!B19</f>
        <v>0</v>
      </c>
      <c r="D19" s="19">
        <f>B19*分析に必要なデータ等!C19</f>
        <v>0</v>
      </c>
      <c r="E19" s="19">
        <f>分析に必要なデータ等!E19*B19</f>
        <v>0</v>
      </c>
      <c r="F19" s="4">
        <f t="shared" si="0"/>
        <v>0</v>
      </c>
      <c r="G19" s="19">
        <f>F19*分析に必要なデータ等!B19</f>
        <v>0</v>
      </c>
      <c r="H19" s="19">
        <f>F19*分析に必要なデータ等!C19</f>
        <v>0</v>
      </c>
      <c r="I19" s="19">
        <f>分析に必要なデータ等!E19*F19</f>
        <v>0</v>
      </c>
      <c r="J19" s="19">
        <v>0</v>
      </c>
      <c r="K19" s="19">
        <f>J19*分析に必要なデータ等!B19</f>
        <v>0</v>
      </c>
      <c r="L19" s="19">
        <f>J19*分析に必要なデータ等!C19</f>
        <v>0</v>
      </c>
      <c r="M19" s="19">
        <f>J19*分析に必要なデータ等!E19</f>
        <v>0</v>
      </c>
      <c r="N19" s="19">
        <v>0</v>
      </c>
      <c r="O19" s="19">
        <f>N19*分析に必要なデータ等!B19</f>
        <v>0</v>
      </c>
      <c r="P19" s="19">
        <f>N19*分析に必要なデータ等!C19</f>
        <v>0</v>
      </c>
      <c r="Q19" s="19">
        <f>N19*分析に必要なデータ等!E19</f>
        <v>0</v>
      </c>
      <c r="R19" s="187">
        <v>0</v>
      </c>
      <c r="S19" s="19">
        <f>R19*分析に必要なデータ等!B19</f>
        <v>0</v>
      </c>
      <c r="T19" s="19">
        <f>R19*分析に必要なデータ等!C19</f>
        <v>0</v>
      </c>
      <c r="U19" s="19">
        <f>R19*分析に必要なデータ等!E19</f>
        <v>0</v>
      </c>
      <c r="V19" s="19">
        <v>0</v>
      </c>
      <c r="W19" s="19">
        <f>V19*分析に必要なデータ等!B19</f>
        <v>0</v>
      </c>
      <c r="X19" s="19">
        <f>V19*分析に必要なデータ等!C19</f>
        <v>0</v>
      </c>
      <c r="Y19" s="19">
        <f>V19*分析に必要なデータ等!E19</f>
        <v>0</v>
      </c>
    </row>
    <row r="20" spans="1:25" x14ac:dyDescent="0.2">
      <c r="A20" t="s">
        <v>281</v>
      </c>
      <c r="B20" s="24">
        <f>分析のための入力事項!E29</f>
        <v>0</v>
      </c>
      <c r="C20" s="19">
        <f>B20*分析に必要なデータ等!B20</f>
        <v>0</v>
      </c>
      <c r="D20" s="19">
        <f>B20*分析に必要なデータ等!C20</f>
        <v>0</v>
      </c>
      <c r="E20" s="19">
        <f>分析に必要なデータ等!E20*B20</f>
        <v>0</v>
      </c>
      <c r="F20" s="4">
        <f t="shared" si="0"/>
        <v>0</v>
      </c>
      <c r="G20" s="19">
        <f>F20*分析に必要なデータ等!B20</f>
        <v>0</v>
      </c>
      <c r="H20" s="19">
        <f>F20*分析に必要なデータ等!C20</f>
        <v>0</v>
      </c>
      <c r="I20" s="19">
        <f>分析に必要なデータ等!E20*F20</f>
        <v>0</v>
      </c>
      <c r="J20" s="19">
        <v>0</v>
      </c>
      <c r="K20" s="19">
        <f>J20*分析に必要なデータ等!B20</f>
        <v>0</v>
      </c>
      <c r="L20" s="19">
        <f>J20*分析に必要なデータ等!C20</f>
        <v>0</v>
      </c>
      <c r="M20" s="19">
        <f>J20*分析に必要なデータ等!E20</f>
        <v>0</v>
      </c>
      <c r="N20" s="19">
        <v>0</v>
      </c>
      <c r="O20" s="19">
        <f>N20*分析に必要なデータ等!B20</f>
        <v>0</v>
      </c>
      <c r="P20" s="19">
        <f>N20*分析に必要なデータ等!C20</f>
        <v>0</v>
      </c>
      <c r="Q20" s="19">
        <f>N20*分析に必要なデータ等!E20</f>
        <v>0</v>
      </c>
      <c r="R20" s="187">
        <v>0</v>
      </c>
      <c r="S20" s="19">
        <f>R20*分析に必要なデータ等!B20</f>
        <v>0</v>
      </c>
      <c r="T20" s="19">
        <f>R20*分析に必要なデータ等!C20</f>
        <v>0</v>
      </c>
      <c r="U20" s="19">
        <f>R20*分析に必要なデータ等!E20</f>
        <v>0</v>
      </c>
      <c r="V20" s="19">
        <v>0</v>
      </c>
      <c r="W20" s="19">
        <f>V20*分析に必要なデータ等!B20</f>
        <v>0</v>
      </c>
      <c r="X20" s="19">
        <f>V20*分析に必要なデータ等!C20</f>
        <v>0</v>
      </c>
      <c r="Y20" s="19">
        <f>V20*分析に必要なデータ等!E20</f>
        <v>0</v>
      </c>
    </row>
    <row r="21" spans="1:25" x14ac:dyDescent="0.2">
      <c r="A21" t="s">
        <v>282</v>
      </c>
      <c r="B21" s="24">
        <f>分析のための入力事項!E30</f>
        <v>0</v>
      </c>
      <c r="C21" s="19">
        <f>B21*分析に必要なデータ等!B21</f>
        <v>0</v>
      </c>
      <c r="D21" s="19">
        <f>B21*分析に必要なデータ等!C21</f>
        <v>0</v>
      </c>
      <c r="E21" s="19">
        <f>分析に必要なデータ等!E21*B21</f>
        <v>0</v>
      </c>
      <c r="F21" s="4">
        <f t="shared" si="0"/>
        <v>0</v>
      </c>
      <c r="G21" s="19">
        <f>F21*分析に必要なデータ等!B21</f>
        <v>0</v>
      </c>
      <c r="H21" s="19">
        <f>F21*分析に必要なデータ等!C21</f>
        <v>0</v>
      </c>
      <c r="I21" s="19">
        <f>分析に必要なデータ等!E21*F21</f>
        <v>0</v>
      </c>
      <c r="J21" s="19">
        <v>0</v>
      </c>
      <c r="K21" s="19">
        <f>J21*分析に必要なデータ等!B21</f>
        <v>0</v>
      </c>
      <c r="L21" s="19">
        <f>J21*分析に必要なデータ等!C21</f>
        <v>0</v>
      </c>
      <c r="M21" s="19">
        <f>J21*分析に必要なデータ等!E21</f>
        <v>0</v>
      </c>
      <c r="N21" s="19">
        <v>0</v>
      </c>
      <c r="O21" s="19">
        <f>N21*分析に必要なデータ等!B21</f>
        <v>0</v>
      </c>
      <c r="P21" s="19">
        <f>N21*分析に必要なデータ等!C21</f>
        <v>0</v>
      </c>
      <c r="Q21" s="19">
        <f>N21*分析に必要なデータ等!E21</f>
        <v>0</v>
      </c>
      <c r="R21" s="187">
        <v>0</v>
      </c>
      <c r="S21" s="19">
        <f>R21*分析に必要なデータ等!B21</f>
        <v>0</v>
      </c>
      <c r="T21" s="19">
        <f>R21*分析に必要なデータ等!C21</f>
        <v>0</v>
      </c>
      <c r="U21" s="19">
        <f>R21*分析に必要なデータ等!E21</f>
        <v>0</v>
      </c>
      <c r="V21" s="19">
        <v>0</v>
      </c>
      <c r="W21" s="19">
        <f>V21*分析に必要なデータ等!B21</f>
        <v>0</v>
      </c>
      <c r="X21" s="19">
        <f>V21*分析に必要なデータ等!C21</f>
        <v>0</v>
      </c>
      <c r="Y21" s="19">
        <f>V21*分析に必要なデータ等!E21</f>
        <v>0</v>
      </c>
    </row>
    <row r="22" spans="1:25" x14ac:dyDescent="0.2">
      <c r="A22" t="s">
        <v>283</v>
      </c>
      <c r="B22" s="24">
        <f>分析のための入力事項!E31</f>
        <v>0</v>
      </c>
      <c r="C22" s="19">
        <f>B22*分析に必要なデータ等!B22</f>
        <v>0</v>
      </c>
      <c r="D22" s="19">
        <f>B22*分析に必要なデータ等!C22</f>
        <v>0</v>
      </c>
      <c r="E22" s="19">
        <f>分析に必要なデータ等!E22*B22</f>
        <v>0</v>
      </c>
      <c r="F22" s="4">
        <f t="shared" si="0"/>
        <v>0</v>
      </c>
      <c r="G22" s="19">
        <f>F22*分析に必要なデータ等!B22</f>
        <v>0</v>
      </c>
      <c r="H22" s="19">
        <f>F22*分析に必要なデータ等!C22</f>
        <v>0</v>
      </c>
      <c r="I22" s="19">
        <f>分析に必要なデータ等!E22*F22</f>
        <v>0</v>
      </c>
      <c r="J22" s="19">
        <v>0</v>
      </c>
      <c r="K22" s="19">
        <f>J22*分析に必要なデータ等!B22</f>
        <v>0</v>
      </c>
      <c r="L22" s="19">
        <f>J22*分析に必要なデータ等!C22</f>
        <v>0</v>
      </c>
      <c r="M22" s="19">
        <f>J22*分析に必要なデータ等!E22</f>
        <v>0</v>
      </c>
      <c r="N22" s="19">
        <v>0</v>
      </c>
      <c r="O22" s="19">
        <f>N22*分析に必要なデータ等!B22</f>
        <v>0</v>
      </c>
      <c r="P22" s="19">
        <f>N22*分析に必要なデータ等!C22</f>
        <v>0</v>
      </c>
      <c r="Q22" s="19">
        <f>N22*分析に必要なデータ等!E22</f>
        <v>0</v>
      </c>
      <c r="R22" s="187">
        <v>0</v>
      </c>
      <c r="S22" s="19">
        <f>R22*分析に必要なデータ等!B22</f>
        <v>0</v>
      </c>
      <c r="T22" s="19">
        <f>R22*分析に必要なデータ等!C22</f>
        <v>0</v>
      </c>
      <c r="U22" s="19">
        <f>R22*分析に必要なデータ等!E22</f>
        <v>0</v>
      </c>
      <c r="V22" s="19">
        <v>0</v>
      </c>
      <c r="W22" s="19">
        <f>V22*分析に必要なデータ等!B22</f>
        <v>0</v>
      </c>
      <c r="X22" s="19">
        <f>V22*分析に必要なデータ等!C22</f>
        <v>0</v>
      </c>
      <c r="Y22" s="19">
        <f>V22*分析に必要なデータ等!E22</f>
        <v>0</v>
      </c>
    </row>
    <row r="23" spans="1:25" x14ac:dyDescent="0.2">
      <c r="A23" t="s">
        <v>284</v>
      </c>
      <c r="B23" s="24">
        <f>分析のための入力事項!E32</f>
        <v>0</v>
      </c>
      <c r="C23" s="19">
        <f>B23*分析に必要なデータ等!B23</f>
        <v>0</v>
      </c>
      <c r="D23" s="19">
        <f>B23*分析に必要なデータ等!C23</f>
        <v>0</v>
      </c>
      <c r="E23" s="19">
        <f>分析に必要なデータ等!E23*B23</f>
        <v>0</v>
      </c>
      <c r="F23" s="4">
        <f t="shared" si="0"/>
        <v>0</v>
      </c>
      <c r="G23" s="19">
        <f>F23*分析に必要なデータ等!B23</f>
        <v>0</v>
      </c>
      <c r="H23" s="19">
        <f>F23*分析に必要なデータ等!C23</f>
        <v>0</v>
      </c>
      <c r="I23" s="19">
        <f>分析に必要なデータ等!E23*F23</f>
        <v>0</v>
      </c>
      <c r="J23" s="19">
        <v>0</v>
      </c>
      <c r="K23" s="19">
        <f>J23*分析に必要なデータ等!B23</f>
        <v>0</v>
      </c>
      <c r="L23" s="19">
        <f>J23*分析に必要なデータ等!C23</f>
        <v>0</v>
      </c>
      <c r="M23" s="19">
        <f>J23*分析に必要なデータ等!E23</f>
        <v>0</v>
      </c>
      <c r="N23" s="19">
        <v>0</v>
      </c>
      <c r="O23" s="19">
        <f>N23*分析に必要なデータ等!B23</f>
        <v>0</v>
      </c>
      <c r="P23" s="19">
        <f>N23*分析に必要なデータ等!C23</f>
        <v>0</v>
      </c>
      <c r="Q23" s="19">
        <f>N23*分析に必要なデータ等!E23</f>
        <v>0</v>
      </c>
      <c r="R23" s="187">
        <v>0</v>
      </c>
      <c r="S23" s="19">
        <f>R23*分析に必要なデータ等!B23</f>
        <v>0</v>
      </c>
      <c r="T23" s="19">
        <f>R23*分析に必要なデータ等!C23</f>
        <v>0</v>
      </c>
      <c r="U23" s="19">
        <f>R23*分析に必要なデータ等!E23</f>
        <v>0</v>
      </c>
      <c r="V23" s="19">
        <v>0</v>
      </c>
      <c r="W23" s="19">
        <f>V23*分析に必要なデータ等!B23</f>
        <v>0</v>
      </c>
      <c r="X23" s="19">
        <f>V23*分析に必要なデータ等!C23</f>
        <v>0</v>
      </c>
      <c r="Y23" s="19">
        <f>V23*分析に必要なデータ等!E23</f>
        <v>0</v>
      </c>
    </row>
    <row r="24" spans="1:25" x14ac:dyDescent="0.2">
      <c r="A24" t="s">
        <v>285</v>
      </c>
      <c r="B24" s="24">
        <f>分析のための入力事項!E33</f>
        <v>0</v>
      </c>
      <c r="C24" s="19">
        <f>B24*分析に必要なデータ等!B24</f>
        <v>0</v>
      </c>
      <c r="D24" s="19">
        <f>B24*分析に必要なデータ等!C24</f>
        <v>0</v>
      </c>
      <c r="E24" s="19">
        <f>分析に必要なデータ等!E24*B24</f>
        <v>0</v>
      </c>
      <c r="F24" s="4">
        <f t="shared" si="0"/>
        <v>0</v>
      </c>
      <c r="G24" s="19">
        <f>F24*分析に必要なデータ等!B24</f>
        <v>0</v>
      </c>
      <c r="H24" s="19">
        <f>F24*分析に必要なデータ等!C24</f>
        <v>0</v>
      </c>
      <c r="I24" s="19">
        <f>分析に必要なデータ等!E24*F24</f>
        <v>0</v>
      </c>
      <c r="J24" s="19">
        <v>0</v>
      </c>
      <c r="K24" s="19">
        <f>J24*分析に必要なデータ等!B24</f>
        <v>0</v>
      </c>
      <c r="L24" s="19">
        <f>J24*分析に必要なデータ等!C24</f>
        <v>0</v>
      </c>
      <c r="M24" s="19">
        <f>J24*分析に必要なデータ等!E24</f>
        <v>0</v>
      </c>
      <c r="N24" s="19">
        <v>0</v>
      </c>
      <c r="O24" s="19">
        <f>N24*分析に必要なデータ等!B24</f>
        <v>0</v>
      </c>
      <c r="P24" s="19">
        <f>N24*分析に必要なデータ等!C24</f>
        <v>0</v>
      </c>
      <c r="Q24" s="19">
        <f>N24*分析に必要なデータ等!E24</f>
        <v>0</v>
      </c>
      <c r="R24" s="187">
        <v>0</v>
      </c>
      <c r="S24" s="19">
        <f>R24*分析に必要なデータ等!B24</f>
        <v>0</v>
      </c>
      <c r="T24" s="19">
        <f>R24*分析に必要なデータ等!C24</f>
        <v>0</v>
      </c>
      <c r="U24" s="19">
        <f>R24*分析に必要なデータ等!E24</f>
        <v>0</v>
      </c>
      <c r="V24" s="19">
        <v>0</v>
      </c>
      <c r="W24" s="19">
        <f>V24*分析に必要なデータ等!B24</f>
        <v>0</v>
      </c>
      <c r="X24" s="19">
        <f>V24*分析に必要なデータ等!C24</f>
        <v>0</v>
      </c>
      <c r="Y24" s="19">
        <f>V24*分析に必要なデータ等!E24</f>
        <v>0</v>
      </c>
    </row>
    <row r="25" spans="1:25" x14ac:dyDescent="0.2">
      <c r="A25" t="s">
        <v>286</v>
      </c>
      <c r="B25" s="24">
        <f>分析のための入力事項!E34</f>
        <v>0</v>
      </c>
      <c r="C25" s="19">
        <f>B25*分析に必要なデータ等!B25</f>
        <v>0</v>
      </c>
      <c r="D25" s="19">
        <f>B25*分析に必要なデータ等!C25</f>
        <v>0</v>
      </c>
      <c r="E25" s="19">
        <f>分析に必要なデータ等!E25*B25</f>
        <v>0</v>
      </c>
      <c r="F25" s="4">
        <f t="shared" si="0"/>
        <v>0</v>
      </c>
      <c r="G25" s="19">
        <f>F25*分析に必要なデータ等!B25</f>
        <v>0</v>
      </c>
      <c r="H25" s="19">
        <f>F25*分析に必要なデータ等!C25</f>
        <v>0</v>
      </c>
      <c r="I25" s="19">
        <f>分析に必要なデータ等!E25*F25</f>
        <v>0</v>
      </c>
      <c r="J25" s="19">
        <v>0</v>
      </c>
      <c r="K25" s="19">
        <f>J25*分析に必要なデータ等!B25</f>
        <v>0</v>
      </c>
      <c r="L25" s="19">
        <f>J25*分析に必要なデータ等!C25</f>
        <v>0</v>
      </c>
      <c r="M25" s="19">
        <f>J25*分析に必要なデータ等!E25</f>
        <v>0</v>
      </c>
      <c r="N25" s="19">
        <v>0</v>
      </c>
      <c r="O25" s="19">
        <f>N25*分析に必要なデータ等!B25</f>
        <v>0</v>
      </c>
      <c r="P25" s="19">
        <f>N25*分析に必要なデータ等!C25</f>
        <v>0</v>
      </c>
      <c r="Q25" s="19">
        <f>N25*分析に必要なデータ等!E25</f>
        <v>0</v>
      </c>
      <c r="R25" s="187">
        <v>0</v>
      </c>
      <c r="S25" s="19">
        <f>R25*分析に必要なデータ等!B25</f>
        <v>0</v>
      </c>
      <c r="T25" s="19">
        <f>R25*分析に必要なデータ等!C25</f>
        <v>0</v>
      </c>
      <c r="U25" s="19">
        <f>R25*分析に必要なデータ等!E25</f>
        <v>0</v>
      </c>
      <c r="V25" s="19">
        <v>0</v>
      </c>
      <c r="W25" s="19">
        <f>V25*分析に必要なデータ等!B25</f>
        <v>0</v>
      </c>
      <c r="X25" s="19">
        <f>V25*分析に必要なデータ等!C25</f>
        <v>0</v>
      </c>
      <c r="Y25" s="19">
        <f>V25*分析に必要なデータ等!E25</f>
        <v>0</v>
      </c>
    </row>
    <row r="26" spans="1:25" x14ac:dyDescent="0.2">
      <c r="A26" t="s">
        <v>287</v>
      </c>
      <c r="B26" s="24">
        <f>分析のための入力事項!E35</f>
        <v>0</v>
      </c>
      <c r="C26" s="19">
        <f>B26*分析に必要なデータ等!B26</f>
        <v>0</v>
      </c>
      <c r="D26" s="19">
        <f>B26*分析に必要なデータ等!C26</f>
        <v>0</v>
      </c>
      <c r="E26" s="19">
        <f>分析に必要なデータ等!E26*B26</f>
        <v>0</v>
      </c>
      <c r="F26" s="4">
        <f t="shared" si="0"/>
        <v>0</v>
      </c>
      <c r="G26" s="19">
        <f>F26*分析に必要なデータ等!B26</f>
        <v>0</v>
      </c>
      <c r="H26" s="19">
        <f>F26*分析に必要なデータ等!C26</f>
        <v>0</v>
      </c>
      <c r="I26" s="19">
        <f>分析に必要なデータ等!E26*F26</f>
        <v>0</v>
      </c>
      <c r="J26" s="19">
        <v>0</v>
      </c>
      <c r="K26" s="19">
        <f>J26*分析に必要なデータ等!B26</f>
        <v>0</v>
      </c>
      <c r="L26" s="19">
        <f>J26*分析に必要なデータ等!C26</f>
        <v>0</v>
      </c>
      <c r="M26" s="19">
        <f>J26*分析に必要なデータ等!E26</f>
        <v>0</v>
      </c>
      <c r="N26" s="19">
        <v>0</v>
      </c>
      <c r="O26" s="19">
        <f>N26*分析に必要なデータ等!B26</f>
        <v>0</v>
      </c>
      <c r="P26" s="19">
        <f>N26*分析に必要なデータ等!C26</f>
        <v>0</v>
      </c>
      <c r="Q26" s="19">
        <f>N26*分析に必要なデータ等!E26</f>
        <v>0</v>
      </c>
      <c r="R26" s="187">
        <v>0</v>
      </c>
      <c r="S26" s="19">
        <f>R26*分析に必要なデータ等!B26</f>
        <v>0</v>
      </c>
      <c r="T26" s="19">
        <f>R26*分析に必要なデータ等!C26</f>
        <v>0</v>
      </c>
      <c r="U26" s="19">
        <f>R26*分析に必要なデータ等!E26</f>
        <v>0</v>
      </c>
      <c r="V26" s="19">
        <v>0</v>
      </c>
      <c r="W26" s="19">
        <f>V26*分析に必要なデータ等!B26</f>
        <v>0</v>
      </c>
      <c r="X26" s="19">
        <f>V26*分析に必要なデータ等!C26</f>
        <v>0</v>
      </c>
      <c r="Y26" s="19">
        <f>V26*分析に必要なデータ等!E26</f>
        <v>0</v>
      </c>
    </row>
    <row r="27" spans="1:25" x14ac:dyDescent="0.2">
      <c r="A27" t="s">
        <v>288</v>
      </c>
      <c r="B27" s="24">
        <f>分析のための入力事項!E36</f>
        <v>0</v>
      </c>
      <c r="C27" s="19">
        <f>B27*分析に必要なデータ等!B27</f>
        <v>0</v>
      </c>
      <c r="D27" s="19">
        <f>B27*分析に必要なデータ等!C27</f>
        <v>0</v>
      </c>
      <c r="E27" s="19">
        <f>分析に必要なデータ等!E27*B27</f>
        <v>0</v>
      </c>
      <c r="F27" s="4">
        <f t="shared" si="0"/>
        <v>0</v>
      </c>
      <c r="G27" s="19">
        <f>F27*分析に必要なデータ等!B27</f>
        <v>0</v>
      </c>
      <c r="H27" s="19">
        <f>F27*分析に必要なデータ等!C27</f>
        <v>0</v>
      </c>
      <c r="I27" s="19">
        <f>分析に必要なデータ等!E27*F27</f>
        <v>0</v>
      </c>
      <c r="J27" s="19">
        <v>0</v>
      </c>
      <c r="K27" s="19">
        <f>J27*分析に必要なデータ等!B27</f>
        <v>0</v>
      </c>
      <c r="L27" s="19">
        <f>J27*分析に必要なデータ等!C27</f>
        <v>0</v>
      </c>
      <c r="M27" s="19">
        <f>J27*分析に必要なデータ等!E27</f>
        <v>0</v>
      </c>
      <c r="N27" s="19">
        <v>0</v>
      </c>
      <c r="O27" s="19">
        <f>N27*分析に必要なデータ等!B27</f>
        <v>0</v>
      </c>
      <c r="P27" s="19">
        <f>N27*分析に必要なデータ等!C27</f>
        <v>0</v>
      </c>
      <c r="Q27" s="19">
        <f>N27*分析に必要なデータ等!E27</f>
        <v>0</v>
      </c>
      <c r="R27" s="187">
        <v>0</v>
      </c>
      <c r="S27" s="19">
        <f>R27*分析に必要なデータ等!B27</f>
        <v>0</v>
      </c>
      <c r="T27" s="19">
        <f>R27*分析に必要なデータ等!C27</f>
        <v>0</v>
      </c>
      <c r="U27" s="19">
        <f>R27*分析に必要なデータ等!E27</f>
        <v>0</v>
      </c>
      <c r="V27" s="19">
        <v>0</v>
      </c>
      <c r="W27" s="19">
        <f>V27*分析に必要なデータ等!B27</f>
        <v>0</v>
      </c>
      <c r="X27" s="19">
        <f>V27*分析に必要なデータ等!C27</f>
        <v>0</v>
      </c>
      <c r="Y27" s="19">
        <f>V27*分析に必要なデータ等!E27</f>
        <v>0</v>
      </c>
    </row>
    <row r="28" spans="1:25" x14ac:dyDescent="0.2">
      <c r="A28" t="s">
        <v>289</v>
      </c>
      <c r="B28" s="24">
        <f>分析のための入力事項!E37</f>
        <v>0</v>
      </c>
      <c r="C28" s="19">
        <f>B28*分析に必要なデータ等!B28</f>
        <v>0</v>
      </c>
      <c r="D28" s="19">
        <f>B28*分析に必要なデータ等!C28</f>
        <v>0</v>
      </c>
      <c r="E28" s="19">
        <f>分析に必要なデータ等!E28*B28</f>
        <v>0</v>
      </c>
      <c r="F28" s="4">
        <f t="shared" si="0"/>
        <v>0</v>
      </c>
      <c r="G28" s="19">
        <f>F28*分析に必要なデータ等!B28</f>
        <v>0</v>
      </c>
      <c r="H28" s="19">
        <f>F28*分析に必要なデータ等!C28</f>
        <v>0</v>
      </c>
      <c r="I28" s="19">
        <f>分析に必要なデータ等!E28*F28</f>
        <v>0</v>
      </c>
      <c r="J28" s="19">
        <v>0</v>
      </c>
      <c r="K28" s="19">
        <f>J28*分析に必要なデータ等!B28</f>
        <v>0</v>
      </c>
      <c r="L28" s="19">
        <f>J28*分析に必要なデータ等!C28</f>
        <v>0</v>
      </c>
      <c r="M28" s="19">
        <f>J28*分析に必要なデータ等!E28</f>
        <v>0</v>
      </c>
      <c r="N28" s="19">
        <v>0</v>
      </c>
      <c r="O28" s="19">
        <f>N28*分析に必要なデータ等!B28</f>
        <v>0</v>
      </c>
      <c r="P28" s="19">
        <f>N28*分析に必要なデータ等!C28</f>
        <v>0</v>
      </c>
      <c r="Q28" s="19">
        <f>N28*分析に必要なデータ等!E28</f>
        <v>0</v>
      </c>
      <c r="R28" s="187">
        <v>0</v>
      </c>
      <c r="S28" s="19">
        <f>R28*分析に必要なデータ等!B28</f>
        <v>0</v>
      </c>
      <c r="T28" s="19">
        <f>R28*分析に必要なデータ等!C28</f>
        <v>0</v>
      </c>
      <c r="U28" s="19">
        <f>R28*分析に必要なデータ等!E28</f>
        <v>0</v>
      </c>
      <c r="V28" s="19">
        <v>0</v>
      </c>
      <c r="W28" s="19">
        <f>V28*分析に必要なデータ等!B28</f>
        <v>0</v>
      </c>
      <c r="X28" s="19">
        <f>V28*分析に必要なデータ等!C28</f>
        <v>0</v>
      </c>
      <c r="Y28" s="19">
        <f>V28*分析に必要なデータ等!E28</f>
        <v>0</v>
      </c>
    </row>
    <row r="29" spans="1:25" x14ac:dyDescent="0.2">
      <c r="A29" t="s">
        <v>290</v>
      </c>
      <c r="B29" s="24">
        <f>分析のための入力事項!E38</f>
        <v>0</v>
      </c>
      <c r="C29" s="19">
        <f>B29*分析に必要なデータ等!B29</f>
        <v>0</v>
      </c>
      <c r="D29" s="19">
        <f>B29*分析に必要なデータ等!C29</f>
        <v>0</v>
      </c>
      <c r="E29" s="19">
        <f>分析に必要なデータ等!E29*B29</f>
        <v>0</v>
      </c>
      <c r="F29" s="4">
        <f t="shared" si="0"/>
        <v>0</v>
      </c>
      <c r="G29" s="19">
        <f>F29*分析に必要なデータ等!B29</f>
        <v>0</v>
      </c>
      <c r="H29" s="19">
        <f>F29*分析に必要なデータ等!C29</f>
        <v>0</v>
      </c>
      <c r="I29" s="19">
        <f>分析に必要なデータ等!E29*F29</f>
        <v>0</v>
      </c>
      <c r="J29" s="19">
        <v>0</v>
      </c>
      <c r="K29" s="19">
        <f>J29*分析に必要なデータ等!B29</f>
        <v>0</v>
      </c>
      <c r="L29" s="19">
        <f>J29*分析に必要なデータ等!C29</f>
        <v>0</v>
      </c>
      <c r="M29" s="19">
        <f>J29*分析に必要なデータ等!E29</f>
        <v>0</v>
      </c>
      <c r="N29" s="19">
        <v>0</v>
      </c>
      <c r="O29" s="19">
        <f>N29*分析に必要なデータ等!B29</f>
        <v>0</v>
      </c>
      <c r="P29" s="19">
        <f>N29*分析に必要なデータ等!C29</f>
        <v>0</v>
      </c>
      <c r="Q29" s="19">
        <f>N29*分析に必要なデータ等!E29</f>
        <v>0</v>
      </c>
      <c r="R29" s="187">
        <v>0</v>
      </c>
      <c r="S29" s="19">
        <f>R29*分析に必要なデータ等!B29</f>
        <v>0</v>
      </c>
      <c r="T29" s="19">
        <f>R29*分析に必要なデータ等!C29</f>
        <v>0</v>
      </c>
      <c r="U29" s="19">
        <f>R29*分析に必要なデータ等!E29</f>
        <v>0</v>
      </c>
      <c r="V29" s="187">
        <v>0</v>
      </c>
      <c r="W29" s="19">
        <f>V29*分析に必要なデータ等!B29</f>
        <v>0</v>
      </c>
      <c r="X29" s="19">
        <f>V29*分析に必要なデータ等!C29</f>
        <v>0</v>
      </c>
      <c r="Y29" s="19">
        <f>V29*分析に必要なデータ等!E29</f>
        <v>0</v>
      </c>
    </row>
    <row r="30" spans="1:25" x14ac:dyDescent="0.2">
      <c r="A30" t="s">
        <v>291</v>
      </c>
      <c r="B30" s="24">
        <f>分析のための入力事項!E39</f>
        <v>0</v>
      </c>
      <c r="C30" s="19">
        <f>B30*分析に必要なデータ等!B30</f>
        <v>0</v>
      </c>
      <c r="D30" s="19">
        <f>B30*分析に必要なデータ等!C30</f>
        <v>0</v>
      </c>
      <c r="E30" s="19">
        <f>分析に必要なデータ等!E30*B30</f>
        <v>0</v>
      </c>
      <c r="F30" s="4">
        <f t="shared" si="0"/>
        <v>0</v>
      </c>
      <c r="G30" s="19">
        <f>F30*分析に必要なデータ等!B30</f>
        <v>0</v>
      </c>
      <c r="H30" s="19">
        <f>F30*分析に必要なデータ等!C30</f>
        <v>0</v>
      </c>
      <c r="I30" s="19">
        <f>分析に必要なデータ等!E30*F30</f>
        <v>0</v>
      </c>
      <c r="J30" s="19">
        <v>0</v>
      </c>
      <c r="K30" s="19">
        <f>J30*分析に必要なデータ等!B30</f>
        <v>0</v>
      </c>
      <c r="L30" s="19">
        <f>J30*分析に必要なデータ等!C30</f>
        <v>0</v>
      </c>
      <c r="M30" s="19">
        <f>J30*分析に必要なデータ等!E30</f>
        <v>0</v>
      </c>
      <c r="N30" s="188">
        <v>0</v>
      </c>
      <c r="O30" s="19">
        <f>N30*分析に必要なデータ等!B30</f>
        <v>0</v>
      </c>
      <c r="P30" s="19">
        <f>N30*分析に必要なデータ等!C30</f>
        <v>0</v>
      </c>
      <c r="Q30" s="19">
        <f>N30*分析に必要なデータ等!E30</f>
        <v>0</v>
      </c>
      <c r="R30" s="188">
        <v>0</v>
      </c>
      <c r="S30" s="19">
        <f>R30*分析に必要なデータ等!B30</f>
        <v>0</v>
      </c>
      <c r="T30" s="19">
        <f>R30*分析に必要なデータ等!C30</f>
        <v>0</v>
      </c>
      <c r="U30" s="19">
        <f>R30*分析に必要なデータ等!E30</f>
        <v>0</v>
      </c>
      <c r="V30" s="188">
        <v>0</v>
      </c>
      <c r="W30" s="19">
        <f>V30*分析に必要なデータ等!B30</f>
        <v>0</v>
      </c>
      <c r="X30" s="19">
        <f>V30*分析に必要なデータ等!C30</f>
        <v>0</v>
      </c>
      <c r="Y30" s="19">
        <f>V30*分析に必要なデータ等!E30</f>
        <v>0</v>
      </c>
    </row>
    <row r="31" spans="1:25" x14ac:dyDescent="0.2">
      <c r="A31" t="s">
        <v>292</v>
      </c>
      <c r="B31" s="24">
        <f>分析のための入力事項!E40</f>
        <v>0</v>
      </c>
      <c r="C31" s="19">
        <f>B31*分析に必要なデータ等!B31</f>
        <v>0</v>
      </c>
      <c r="D31" s="19">
        <f>B31*分析に必要なデータ等!C31</f>
        <v>0</v>
      </c>
      <c r="E31" s="19">
        <f>分析に必要なデータ等!E31*B31</f>
        <v>0</v>
      </c>
      <c r="F31" s="4">
        <f t="shared" si="0"/>
        <v>0</v>
      </c>
      <c r="G31" s="19">
        <f>F31*分析に必要なデータ等!B31</f>
        <v>0</v>
      </c>
      <c r="H31" s="19">
        <f>F31*分析に必要なデータ等!C31</f>
        <v>0</v>
      </c>
      <c r="I31" s="19">
        <f>分析に必要なデータ等!E31*F31</f>
        <v>0</v>
      </c>
      <c r="J31" s="19">
        <v>0</v>
      </c>
      <c r="K31" s="19">
        <f>J31*分析に必要なデータ等!B31</f>
        <v>0</v>
      </c>
      <c r="L31" s="19">
        <f>J31*分析に必要なデータ等!C31</f>
        <v>0</v>
      </c>
      <c r="M31" s="19">
        <f>J31*分析に必要なデータ等!E31</f>
        <v>0</v>
      </c>
      <c r="N31" s="188">
        <v>0</v>
      </c>
      <c r="O31" s="19">
        <f>N31*分析に必要なデータ等!B31</f>
        <v>0</v>
      </c>
      <c r="P31" s="19">
        <f>N31*分析に必要なデータ等!C31</f>
        <v>0</v>
      </c>
      <c r="Q31" s="19">
        <f>N31*分析に必要なデータ等!E31</f>
        <v>0</v>
      </c>
      <c r="R31" s="188">
        <v>0</v>
      </c>
      <c r="S31" s="19">
        <f>R31*分析に必要なデータ等!B31</f>
        <v>0</v>
      </c>
      <c r="T31" s="19">
        <f>R31*分析に必要なデータ等!C31</f>
        <v>0</v>
      </c>
      <c r="U31" s="19">
        <f>R31*分析に必要なデータ等!E31</f>
        <v>0</v>
      </c>
      <c r="V31" s="188">
        <v>0</v>
      </c>
      <c r="W31" s="19">
        <f>V31*分析に必要なデータ等!B31</f>
        <v>0</v>
      </c>
      <c r="X31" s="19">
        <f>V31*分析に必要なデータ等!C31</f>
        <v>0</v>
      </c>
      <c r="Y31" s="19">
        <f>V31*分析に必要なデータ等!E31</f>
        <v>0</v>
      </c>
    </row>
    <row r="32" spans="1:25" x14ac:dyDescent="0.2">
      <c r="A32" t="s">
        <v>293</v>
      </c>
      <c r="B32" s="24">
        <f>分析のための入力事項!E41</f>
        <v>0</v>
      </c>
      <c r="C32" s="19">
        <f>B32*分析に必要なデータ等!B32</f>
        <v>0</v>
      </c>
      <c r="D32" s="19">
        <f>B32*分析に必要なデータ等!C32</f>
        <v>0</v>
      </c>
      <c r="E32" s="19">
        <f>分析に必要なデータ等!E32*B32</f>
        <v>0</v>
      </c>
      <c r="F32" s="4">
        <f t="shared" si="0"/>
        <v>0</v>
      </c>
      <c r="G32" s="19">
        <f>F32*分析に必要なデータ等!B32</f>
        <v>0</v>
      </c>
      <c r="H32" s="19">
        <f>F32*分析に必要なデータ等!C32</f>
        <v>0</v>
      </c>
      <c r="I32" s="19">
        <f>分析に必要なデータ等!E32*F32</f>
        <v>0</v>
      </c>
      <c r="J32" s="19">
        <v>0</v>
      </c>
      <c r="K32" s="19">
        <f>J32*分析に必要なデータ等!B32</f>
        <v>0</v>
      </c>
      <c r="L32" s="19">
        <f>J32*分析に必要なデータ等!C32</f>
        <v>0</v>
      </c>
      <c r="M32" s="19">
        <f>J32*分析に必要なデータ等!E32</f>
        <v>0</v>
      </c>
      <c r="N32" s="188">
        <v>0</v>
      </c>
      <c r="O32" s="19">
        <f>N32*分析に必要なデータ等!B32</f>
        <v>0</v>
      </c>
      <c r="P32" s="19">
        <f>N32*分析に必要なデータ等!C32</f>
        <v>0</v>
      </c>
      <c r="Q32" s="19">
        <f>N32*分析に必要なデータ等!E32</f>
        <v>0</v>
      </c>
      <c r="R32" s="188">
        <v>0</v>
      </c>
      <c r="S32" s="19">
        <f>R32*分析に必要なデータ等!B32</f>
        <v>0</v>
      </c>
      <c r="T32" s="19">
        <f>R32*分析に必要なデータ等!C32</f>
        <v>0</v>
      </c>
      <c r="U32" s="19">
        <f>R32*分析に必要なデータ等!E32</f>
        <v>0</v>
      </c>
      <c r="V32" s="188">
        <v>0</v>
      </c>
      <c r="W32" s="19">
        <f>V32*分析に必要なデータ等!B32</f>
        <v>0</v>
      </c>
      <c r="X32" s="19">
        <f>V32*分析に必要なデータ等!C32</f>
        <v>0</v>
      </c>
      <c r="Y32" s="19">
        <f>V32*分析に必要なデータ等!E32</f>
        <v>0</v>
      </c>
    </row>
    <row r="33" spans="1:25" x14ac:dyDescent="0.2">
      <c r="A33" t="s">
        <v>294</v>
      </c>
      <c r="B33" s="24">
        <f>分析のための入力事項!E42</f>
        <v>0</v>
      </c>
      <c r="C33" s="19">
        <f>B33*分析に必要なデータ等!B33</f>
        <v>0</v>
      </c>
      <c r="D33" s="19">
        <f>B33*分析に必要なデータ等!C33</f>
        <v>0</v>
      </c>
      <c r="E33" s="19">
        <f>分析に必要なデータ等!E33*B33</f>
        <v>0</v>
      </c>
      <c r="F33" s="4">
        <f t="shared" si="0"/>
        <v>0</v>
      </c>
      <c r="G33" s="19">
        <f>F33*分析に必要なデータ等!B33</f>
        <v>0</v>
      </c>
      <c r="H33" s="19">
        <f>F33*分析に必要なデータ等!C33</f>
        <v>0</v>
      </c>
      <c r="I33" s="19">
        <f>分析に必要なデータ等!E33*F33</f>
        <v>0</v>
      </c>
      <c r="J33" s="19">
        <v>0</v>
      </c>
      <c r="K33" s="19">
        <f>J33*分析に必要なデータ等!B33</f>
        <v>0</v>
      </c>
      <c r="L33" s="19">
        <f>J33*分析に必要なデータ等!C33</f>
        <v>0</v>
      </c>
      <c r="M33" s="19">
        <f>J33*分析に必要なデータ等!E33</f>
        <v>0</v>
      </c>
      <c r="N33" s="188">
        <v>0</v>
      </c>
      <c r="O33" s="19">
        <f>N33*分析に必要なデータ等!B33</f>
        <v>0</v>
      </c>
      <c r="P33" s="19">
        <f>N33*分析に必要なデータ等!C33</f>
        <v>0</v>
      </c>
      <c r="Q33" s="19">
        <f>N33*分析に必要なデータ等!E33</f>
        <v>0</v>
      </c>
      <c r="R33" s="188">
        <v>0</v>
      </c>
      <c r="S33" s="19">
        <f>R33*分析に必要なデータ等!B33</f>
        <v>0</v>
      </c>
      <c r="T33" s="19">
        <f>R33*分析に必要なデータ等!C33</f>
        <v>0</v>
      </c>
      <c r="U33" s="19">
        <f>R33*分析に必要なデータ等!E33</f>
        <v>0</v>
      </c>
      <c r="V33" s="188">
        <v>0</v>
      </c>
      <c r="W33" s="19">
        <f>V33*分析に必要なデータ等!B33</f>
        <v>0</v>
      </c>
      <c r="X33" s="19">
        <f>V33*分析に必要なデータ等!C33</f>
        <v>0</v>
      </c>
      <c r="Y33" s="19">
        <f>V33*分析に必要なデータ等!E33</f>
        <v>0</v>
      </c>
    </row>
    <row r="34" spans="1:25" x14ac:dyDescent="0.2">
      <c r="A34" t="s">
        <v>295</v>
      </c>
      <c r="B34" s="24">
        <f>分析のための入力事項!E43</f>
        <v>0</v>
      </c>
      <c r="C34" s="19">
        <f>B34*分析に必要なデータ等!B34</f>
        <v>0</v>
      </c>
      <c r="D34" s="19">
        <f>B34*分析に必要なデータ等!C34</f>
        <v>0</v>
      </c>
      <c r="E34" s="19">
        <f>分析に必要なデータ等!E34*B34</f>
        <v>0</v>
      </c>
      <c r="F34" s="4">
        <f>F75-B34</f>
        <v>0</v>
      </c>
      <c r="G34" s="19">
        <f>F34*分析に必要なデータ等!B34</f>
        <v>0</v>
      </c>
      <c r="H34" s="19">
        <f>F34*分析に必要なデータ等!C34</f>
        <v>0</v>
      </c>
      <c r="I34" s="19">
        <f>分析に必要なデータ等!E34*F34</f>
        <v>0</v>
      </c>
      <c r="J34" s="19">
        <v>0</v>
      </c>
      <c r="K34" s="19">
        <f>J34*分析に必要なデータ等!B34</f>
        <v>0</v>
      </c>
      <c r="L34" s="19">
        <f>J34*分析に必要なデータ等!C34</f>
        <v>0</v>
      </c>
      <c r="M34" s="19">
        <f>J34*分析に必要なデータ等!E34</f>
        <v>0</v>
      </c>
      <c r="N34" s="188">
        <v>0</v>
      </c>
      <c r="O34" s="19">
        <f>N34*分析に必要なデータ等!B34</f>
        <v>0</v>
      </c>
      <c r="P34" s="19">
        <f>N34*分析に必要なデータ等!C34</f>
        <v>0</v>
      </c>
      <c r="Q34" s="19">
        <f>N34*分析に必要なデータ等!E34</f>
        <v>0</v>
      </c>
      <c r="R34" s="188">
        <v>0</v>
      </c>
      <c r="S34" s="19">
        <f>R34*分析に必要なデータ等!B34</f>
        <v>0</v>
      </c>
      <c r="T34" s="19">
        <f>R34*分析に必要なデータ等!C34</f>
        <v>0</v>
      </c>
      <c r="U34" s="19">
        <f>R34*分析に必要なデータ等!E34</f>
        <v>0</v>
      </c>
      <c r="V34" s="188">
        <v>0</v>
      </c>
      <c r="W34" s="19">
        <f>V34*分析に必要なデータ等!B34</f>
        <v>0</v>
      </c>
      <c r="X34" s="19">
        <f>V34*分析に必要なデータ等!C34</f>
        <v>0</v>
      </c>
      <c r="Y34" s="19">
        <f>V34*分析に必要なデータ等!E34</f>
        <v>0</v>
      </c>
    </row>
    <row r="35" spans="1:25" x14ac:dyDescent="0.2">
      <c r="A35" t="s">
        <v>296</v>
      </c>
      <c r="B35" s="24">
        <f>分析のための入力事項!E44</f>
        <v>0</v>
      </c>
      <c r="C35" s="19">
        <f>B35*分析に必要なデータ等!B35</f>
        <v>0</v>
      </c>
      <c r="D35" s="19">
        <f>B35*分析に必要なデータ等!C35</f>
        <v>0</v>
      </c>
      <c r="E35" s="19">
        <f>分析に必要なデータ等!E35*B35</f>
        <v>0</v>
      </c>
      <c r="F35" s="4">
        <f t="shared" si="0"/>
        <v>0</v>
      </c>
      <c r="G35" s="19">
        <f>F35*分析に必要なデータ等!B35</f>
        <v>0</v>
      </c>
      <c r="H35" s="19">
        <f>F35*分析に必要なデータ等!C35</f>
        <v>0</v>
      </c>
      <c r="I35" s="19">
        <f>分析に必要なデータ等!E35*F35</f>
        <v>0</v>
      </c>
      <c r="J35" s="19">
        <v>0</v>
      </c>
      <c r="K35" s="19">
        <f>J35*分析に必要なデータ等!B35</f>
        <v>0</v>
      </c>
      <c r="L35" s="19">
        <f>J35*分析に必要なデータ等!C35</f>
        <v>0</v>
      </c>
      <c r="M35" s="19">
        <f>J35*分析に必要なデータ等!E35</f>
        <v>0</v>
      </c>
      <c r="N35" s="188">
        <v>0</v>
      </c>
      <c r="O35" s="19">
        <f>N35*分析に必要なデータ等!B35</f>
        <v>0</v>
      </c>
      <c r="P35" s="19">
        <f>N35*分析に必要なデータ等!C35</f>
        <v>0</v>
      </c>
      <c r="Q35" s="19">
        <f>N35*分析に必要なデータ等!E35</f>
        <v>0</v>
      </c>
      <c r="R35" s="188">
        <v>0</v>
      </c>
      <c r="S35" s="19">
        <f>R35*分析に必要なデータ等!B35</f>
        <v>0</v>
      </c>
      <c r="T35" s="19">
        <f>R35*分析に必要なデータ等!C35</f>
        <v>0</v>
      </c>
      <c r="U35" s="19">
        <f>R35*分析に必要なデータ等!E35</f>
        <v>0</v>
      </c>
      <c r="V35" s="188">
        <v>0</v>
      </c>
      <c r="W35" s="19">
        <f>V35*分析に必要なデータ等!B35</f>
        <v>0</v>
      </c>
      <c r="X35" s="19">
        <f>V35*分析に必要なデータ等!C35</f>
        <v>0</v>
      </c>
      <c r="Y35" s="19">
        <f>V35*分析に必要なデータ等!E35</f>
        <v>0</v>
      </c>
    </row>
    <row r="36" spans="1:25" x14ac:dyDescent="0.2">
      <c r="A36" t="s">
        <v>366</v>
      </c>
      <c r="B36" s="24">
        <f>分析のための入力事項!E45</f>
        <v>0</v>
      </c>
      <c r="C36" s="19">
        <f>B36*分析に必要なデータ等!B36</f>
        <v>0</v>
      </c>
      <c r="D36" s="19">
        <f>B36*分析に必要なデータ等!C36</f>
        <v>0</v>
      </c>
      <c r="E36" s="19">
        <f>分析に必要なデータ等!E36*B36</f>
        <v>0</v>
      </c>
      <c r="F36" s="4">
        <f t="shared" si="0"/>
        <v>0</v>
      </c>
      <c r="G36" s="19">
        <f>F36*分析に必要なデータ等!B36</f>
        <v>0</v>
      </c>
      <c r="H36" s="19">
        <f>F36*分析に必要なデータ等!C36</f>
        <v>0</v>
      </c>
      <c r="I36" s="19">
        <f>分析に必要なデータ等!E36*F36</f>
        <v>0</v>
      </c>
      <c r="J36" s="19">
        <v>0</v>
      </c>
      <c r="K36" s="19">
        <f>J36*分析に必要なデータ等!B36</f>
        <v>0</v>
      </c>
      <c r="L36" s="19">
        <f>J36*分析に必要なデータ等!C36</f>
        <v>0</v>
      </c>
      <c r="M36" s="19">
        <f>J36*分析に必要なデータ等!E36</f>
        <v>0</v>
      </c>
      <c r="N36" s="188">
        <v>0</v>
      </c>
      <c r="O36" s="19">
        <f>N36*分析に必要なデータ等!B36</f>
        <v>0</v>
      </c>
      <c r="P36" s="19">
        <f>N36*分析に必要なデータ等!C36</f>
        <v>0</v>
      </c>
      <c r="Q36" s="19">
        <f>N36*分析に必要なデータ等!E36</f>
        <v>0</v>
      </c>
      <c r="R36" s="188">
        <v>0</v>
      </c>
      <c r="S36" s="19">
        <f>R36*分析に必要なデータ等!B36</f>
        <v>0</v>
      </c>
      <c r="T36" s="19">
        <f>R36*分析に必要なデータ等!C36</f>
        <v>0</v>
      </c>
      <c r="U36" s="19">
        <f>R36*分析に必要なデータ等!E36</f>
        <v>0</v>
      </c>
      <c r="V36" s="188">
        <v>0</v>
      </c>
      <c r="W36" s="19">
        <f>V36*分析に必要なデータ等!B36</f>
        <v>0</v>
      </c>
      <c r="X36" s="19">
        <f>V36*分析に必要なデータ等!C36</f>
        <v>0</v>
      </c>
      <c r="Y36" s="19">
        <f>V36*分析に必要なデータ等!E36</f>
        <v>0</v>
      </c>
    </row>
    <row r="37" spans="1:25" x14ac:dyDescent="0.2">
      <c r="A37" t="s">
        <v>298</v>
      </c>
      <c r="B37" s="24">
        <f>分析のための入力事項!E46</f>
        <v>0</v>
      </c>
      <c r="C37" s="19">
        <f>B37*分析に必要なデータ等!B37</f>
        <v>0</v>
      </c>
      <c r="D37" s="19">
        <f>B37*分析に必要なデータ等!C37</f>
        <v>0</v>
      </c>
      <c r="E37" s="19">
        <f>分析に必要なデータ等!E37*B37</f>
        <v>0</v>
      </c>
      <c r="F37" s="4">
        <f>F78-B37</f>
        <v>0</v>
      </c>
      <c r="G37" s="19">
        <f>F37*分析に必要なデータ等!B37</f>
        <v>0</v>
      </c>
      <c r="H37" s="19">
        <f>F37*分析に必要なデータ等!C37</f>
        <v>0</v>
      </c>
      <c r="I37" s="19">
        <f>分析に必要なデータ等!E37*F37</f>
        <v>0</v>
      </c>
      <c r="J37" s="19">
        <v>0</v>
      </c>
      <c r="K37" s="19">
        <f>J37*分析に必要なデータ等!B37</f>
        <v>0</v>
      </c>
      <c r="L37" s="19">
        <f>J37*分析に必要なデータ等!C37</f>
        <v>0</v>
      </c>
      <c r="M37" s="19">
        <f>J37*分析に必要なデータ等!E37</f>
        <v>0</v>
      </c>
      <c r="N37" s="188">
        <v>0</v>
      </c>
      <c r="O37" s="19">
        <f>N37*分析に必要なデータ等!B37</f>
        <v>0</v>
      </c>
      <c r="P37" s="19">
        <f>N37*分析に必要なデータ等!C37</f>
        <v>0</v>
      </c>
      <c r="Q37" s="19">
        <f>N37*分析に必要なデータ等!E37</f>
        <v>0</v>
      </c>
      <c r="R37" s="188">
        <v>0</v>
      </c>
      <c r="S37" s="19">
        <f>R37*分析に必要なデータ等!B37</f>
        <v>0</v>
      </c>
      <c r="T37" s="19">
        <f>R37*分析に必要なデータ等!C37</f>
        <v>0</v>
      </c>
      <c r="U37" s="19">
        <f>R37*分析に必要なデータ等!E37</f>
        <v>0</v>
      </c>
      <c r="V37" s="188">
        <v>0</v>
      </c>
      <c r="W37" s="19">
        <f>V37*分析に必要なデータ等!B37</f>
        <v>0</v>
      </c>
      <c r="X37" s="19">
        <f>V37*分析に必要なデータ等!C37</f>
        <v>0</v>
      </c>
      <c r="Y37" s="19">
        <f>V37*分析に必要なデータ等!E37</f>
        <v>0</v>
      </c>
    </row>
    <row r="38" spans="1:25" x14ac:dyDescent="0.2">
      <c r="A38" t="s">
        <v>299</v>
      </c>
      <c r="B38" s="24">
        <f>分析のための入力事項!E47</f>
        <v>0</v>
      </c>
      <c r="C38" s="19">
        <f>B38*分析に必要なデータ等!B38</f>
        <v>0</v>
      </c>
      <c r="D38" s="19">
        <f>B38*分析に必要なデータ等!C38</f>
        <v>0</v>
      </c>
      <c r="E38" s="19">
        <f>分析に必要なデータ等!E38*B38</f>
        <v>0</v>
      </c>
      <c r="F38" s="4">
        <f>F79-B38</f>
        <v>0</v>
      </c>
      <c r="G38" s="19">
        <f>F38*分析に必要なデータ等!B38</f>
        <v>0</v>
      </c>
      <c r="H38" s="19">
        <f>F38*分析に必要なデータ等!C38</f>
        <v>0</v>
      </c>
      <c r="I38" s="19">
        <f>分析に必要なデータ等!E38*F38</f>
        <v>0</v>
      </c>
      <c r="J38" s="19">
        <v>0</v>
      </c>
      <c r="K38" s="19">
        <f>J38*分析に必要なデータ等!B38</f>
        <v>0</v>
      </c>
      <c r="L38" s="19">
        <f>J38*分析に必要なデータ等!C38</f>
        <v>0</v>
      </c>
      <c r="M38" s="19">
        <f>J38*分析に必要なデータ等!E38</f>
        <v>0</v>
      </c>
      <c r="N38" s="188">
        <v>0</v>
      </c>
      <c r="O38" s="19">
        <f>N38*分析に必要なデータ等!B38</f>
        <v>0</v>
      </c>
      <c r="P38" s="19">
        <f>N38*分析に必要なデータ等!C38</f>
        <v>0</v>
      </c>
      <c r="Q38" s="19">
        <f>N38*分析に必要なデータ等!E38</f>
        <v>0</v>
      </c>
      <c r="R38" s="188">
        <v>0</v>
      </c>
      <c r="S38" s="19">
        <f>R38*分析に必要なデータ等!B38</f>
        <v>0</v>
      </c>
      <c r="T38" s="19">
        <f>R38*分析に必要なデータ等!C38</f>
        <v>0</v>
      </c>
      <c r="U38" s="19">
        <f>R38*分析に必要なデータ等!E38</f>
        <v>0</v>
      </c>
      <c r="V38" s="188">
        <v>0</v>
      </c>
      <c r="W38" s="19">
        <f>V38*分析に必要なデータ等!B38</f>
        <v>0</v>
      </c>
      <c r="X38" s="19">
        <f>V38*分析に必要なデータ等!C38</f>
        <v>0</v>
      </c>
      <c r="Y38" s="19">
        <f>V38*分析に必要なデータ等!E38</f>
        <v>0</v>
      </c>
    </row>
    <row r="39" spans="1:25" x14ac:dyDescent="0.2">
      <c r="A39" t="s">
        <v>300</v>
      </c>
      <c r="B39" s="24">
        <f>分析のための入力事項!E48</f>
        <v>0</v>
      </c>
      <c r="C39" s="19">
        <f>B39*分析に必要なデータ等!B39</f>
        <v>0</v>
      </c>
      <c r="D39" s="19">
        <f>B39*分析に必要なデータ等!C39</f>
        <v>0</v>
      </c>
      <c r="E39" s="19">
        <f>分析に必要なデータ等!E39*B39</f>
        <v>0</v>
      </c>
      <c r="F39" s="4">
        <f>F80-B39</f>
        <v>0</v>
      </c>
      <c r="G39" s="19">
        <f>F39*分析に必要なデータ等!B39</f>
        <v>0</v>
      </c>
      <c r="H39" s="19">
        <f>F39*分析に必要なデータ等!C39</f>
        <v>0</v>
      </c>
      <c r="I39" s="19">
        <f>分析に必要なデータ等!E39*F39</f>
        <v>0</v>
      </c>
      <c r="J39" s="19">
        <v>0</v>
      </c>
      <c r="K39" s="19">
        <f>J39*分析に必要なデータ等!B39</f>
        <v>0</v>
      </c>
      <c r="L39" s="19">
        <f>J39*分析に必要なデータ等!C39</f>
        <v>0</v>
      </c>
      <c r="M39" s="19">
        <f>J39*分析に必要なデータ等!E39</f>
        <v>0</v>
      </c>
      <c r="N39" s="188">
        <v>0</v>
      </c>
      <c r="O39" s="19">
        <f>N39*分析に必要なデータ等!B39</f>
        <v>0</v>
      </c>
      <c r="P39" s="19">
        <f>N39*分析に必要なデータ等!C39</f>
        <v>0</v>
      </c>
      <c r="Q39" s="19">
        <f>N39*分析に必要なデータ等!E39</f>
        <v>0</v>
      </c>
      <c r="R39" s="188">
        <v>0</v>
      </c>
      <c r="S39" s="19">
        <f>R39*分析に必要なデータ等!B39</f>
        <v>0</v>
      </c>
      <c r="T39" s="19">
        <f>R39*分析に必要なデータ等!C39</f>
        <v>0</v>
      </c>
      <c r="U39" s="19">
        <f>R39*分析に必要なデータ等!E39</f>
        <v>0</v>
      </c>
      <c r="V39" s="188">
        <v>0</v>
      </c>
      <c r="W39" s="19">
        <f>V39*分析に必要なデータ等!B39</f>
        <v>0</v>
      </c>
      <c r="X39" s="19">
        <f>V39*分析に必要なデータ等!C39</f>
        <v>0</v>
      </c>
      <c r="Y39" s="19">
        <f>V39*分析に必要なデータ等!E39</f>
        <v>0</v>
      </c>
    </row>
    <row r="40" spans="1:25" x14ac:dyDescent="0.2">
      <c r="A40" t="s">
        <v>301</v>
      </c>
      <c r="B40" s="24">
        <f>分析のための入力事項!E49</f>
        <v>0</v>
      </c>
      <c r="C40" s="19">
        <f>B40*分析に必要なデータ等!B40</f>
        <v>0</v>
      </c>
      <c r="D40" s="19">
        <f>B40*分析に必要なデータ等!C40</f>
        <v>0</v>
      </c>
      <c r="E40" s="19">
        <f>分析に必要なデータ等!E40*B40</f>
        <v>0</v>
      </c>
      <c r="F40" s="4">
        <f>F81-B40</f>
        <v>0</v>
      </c>
      <c r="G40" s="19">
        <f>F40*分析に必要なデータ等!B40</f>
        <v>0</v>
      </c>
      <c r="H40" s="19">
        <f>F40*分析に必要なデータ等!C40</f>
        <v>0</v>
      </c>
      <c r="I40" s="19">
        <f>分析に必要なデータ等!E40*F40</f>
        <v>0</v>
      </c>
      <c r="J40" s="19">
        <v>0</v>
      </c>
      <c r="K40" s="19">
        <f>J40*分析に必要なデータ等!B40</f>
        <v>0</v>
      </c>
      <c r="L40" s="19">
        <f>J40*分析に必要なデータ等!C40</f>
        <v>0</v>
      </c>
      <c r="M40" s="19">
        <f>J40*分析に必要なデータ等!E40</f>
        <v>0</v>
      </c>
      <c r="N40" s="188">
        <v>0</v>
      </c>
      <c r="O40" s="19">
        <f>N40*分析に必要なデータ等!B40</f>
        <v>0</v>
      </c>
      <c r="P40" s="19">
        <f>N40*分析に必要なデータ等!C40</f>
        <v>0</v>
      </c>
      <c r="Q40" s="19">
        <f>N40*分析に必要なデータ等!E40</f>
        <v>0</v>
      </c>
      <c r="R40" s="188">
        <v>0</v>
      </c>
      <c r="S40" s="19">
        <f>R40*分析に必要なデータ等!B40</f>
        <v>0</v>
      </c>
      <c r="T40" s="19">
        <f>R40*分析に必要なデータ等!C40</f>
        <v>0</v>
      </c>
      <c r="U40" s="19">
        <f>R40*分析に必要なデータ等!E40</f>
        <v>0</v>
      </c>
      <c r="V40" s="188">
        <v>0</v>
      </c>
      <c r="W40" s="19">
        <f>V40*分析に必要なデータ等!B40</f>
        <v>0</v>
      </c>
      <c r="X40" s="19">
        <f>V40*分析に必要なデータ等!C40</f>
        <v>0</v>
      </c>
      <c r="Y40" s="19">
        <f>V40*分析に必要なデータ等!E40</f>
        <v>0</v>
      </c>
    </row>
    <row r="41" spans="1:25" x14ac:dyDescent="0.2">
      <c r="A41" s="20" t="s">
        <v>378</v>
      </c>
      <c r="B41" s="21">
        <f>SUM(B4:B40)</f>
        <v>0</v>
      </c>
      <c r="C41" s="21">
        <f>SUM(C4:C40)</f>
        <v>0</v>
      </c>
      <c r="D41" s="21">
        <f>SUM(D4:D40)</f>
        <v>0</v>
      </c>
      <c r="E41" s="21">
        <f>SUM(E4:E40)</f>
        <v>0</v>
      </c>
      <c r="F41" s="7">
        <f>F82-B41</f>
        <v>0</v>
      </c>
      <c r="G41" s="7">
        <f>SUM(G4:G40)</f>
        <v>0</v>
      </c>
      <c r="H41" s="7">
        <f>SUM(H4:H40)</f>
        <v>0</v>
      </c>
      <c r="I41" s="7">
        <f t="shared" ref="I41:N41" si="1">SUM(I4:I40)</f>
        <v>0</v>
      </c>
      <c r="J41" s="7">
        <f>SUM(J4:J40)</f>
        <v>0</v>
      </c>
      <c r="K41" s="7">
        <f>SUM(K4:K40)</f>
        <v>0</v>
      </c>
      <c r="L41" s="7">
        <f t="shared" si="1"/>
        <v>0</v>
      </c>
      <c r="M41" s="7">
        <f t="shared" si="1"/>
        <v>0</v>
      </c>
      <c r="N41" s="7">
        <f t="shared" si="1"/>
        <v>0</v>
      </c>
      <c r="O41" s="7">
        <f t="shared" ref="O41:U41" si="2">SUM(O4:O40)</f>
        <v>0</v>
      </c>
      <c r="P41" s="7">
        <f t="shared" si="2"/>
        <v>0</v>
      </c>
      <c r="Q41" s="7">
        <f t="shared" si="2"/>
        <v>0</v>
      </c>
      <c r="R41" s="7">
        <f t="shared" si="2"/>
        <v>0</v>
      </c>
      <c r="S41" s="7">
        <f t="shared" si="2"/>
        <v>0</v>
      </c>
      <c r="T41" s="7">
        <f t="shared" si="2"/>
        <v>0</v>
      </c>
      <c r="U41" s="7">
        <f t="shared" si="2"/>
        <v>0</v>
      </c>
      <c r="V41" s="7">
        <f>SUM(V4:V40)</f>
        <v>0</v>
      </c>
      <c r="W41" s="7">
        <f>SUM(W4:W40)</f>
        <v>0</v>
      </c>
      <c r="X41" s="7">
        <f>SUM(X4:X40)</f>
        <v>0</v>
      </c>
      <c r="Y41" s="7">
        <f>SUM(Y4:Y40)</f>
        <v>0</v>
      </c>
    </row>
    <row r="42" spans="1:25" x14ac:dyDescent="0.2">
      <c r="N42" s="7"/>
      <c r="O42" s="21"/>
      <c r="P42" s="7"/>
      <c r="Q42" s="21"/>
      <c r="R42" s="7"/>
      <c r="S42" s="21"/>
      <c r="T42" s="7"/>
      <c r="U42" s="21"/>
      <c r="V42" s="7"/>
      <c r="W42" s="21"/>
      <c r="X42" s="7"/>
      <c r="Y42" s="21"/>
    </row>
    <row r="43" spans="1:25" x14ac:dyDescent="0.2">
      <c r="F43" s="2" t="s">
        <v>379</v>
      </c>
      <c r="J43" s="22" t="s">
        <v>380</v>
      </c>
      <c r="L43" s="22"/>
      <c r="N43" s="22" t="s">
        <v>381</v>
      </c>
      <c r="P43" s="22"/>
      <c r="R43" s="22" t="s">
        <v>382</v>
      </c>
      <c r="T43" s="22"/>
      <c r="V43" s="22" t="s">
        <v>383</v>
      </c>
      <c r="X43" s="22"/>
    </row>
    <row r="44" spans="1:25" x14ac:dyDescent="0.2">
      <c r="F44" t="s">
        <v>374</v>
      </c>
      <c r="J44" t="s">
        <v>384</v>
      </c>
      <c r="L44" t="s">
        <v>385</v>
      </c>
      <c r="N44" t="s">
        <v>384</v>
      </c>
      <c r="P44" t="s">
        <v>385</v>
      </c>
      <c r="R44" t="s">
        <v>384</v>
      </c>
      <c r="T44" t="s">
        <v>385</v>
      </c>
      <c r="V44" t="s">
        <v>384</v>
      </c>
      <c r="X44" t="s">
        <v>385</v>
      </c>
    </row>
    <row r="45" spans="1:25" x14ac:dyDescent="0.2">
      <c r="E45" t="s">
        <v>265</v>
      </c>
      <c r="F45" s="19">
        <f t="array" ref="F45:F81">MMULT(逆行列係数表!B4:AL40,波及効果!B4:B40)</f>
        <v>0</v>
      </c>
      <c r="J45" s="4">
        <f>($D$41+$H$41)*分析のための入力事項!$H$14*基本表!AO4/基本表!$AO$41</f>
        <v>0</v>
      </c>
      <c r="L45" s="24">
        <f>J45*分析に必要なデータ等!F4</f>
        <v>0</v>
      </c>
      <c r="N45" s="4">
        <f>$L$41*分析のための入力事項!$H$14*基本表!AO4/基本表!$AO$41</f>
        <v>0</v>
      </c>
      <c r="P45" s="24">
        <f>N45*分析に必要なデータ等!F4</f>
        <v>0</v>
      </c>
      <c r="R45" s="4">
        <f>$P$41*分析のための入力事項!$H$14*基本表!AO4/基本表!$AO$41</f>
        <v>0</v>
      </c>
      <c r="T45" s="24">
        <f>R45*分析に必要なデータ等!F4</f>
        <v>0</v>
      </c>
      <c r="V45" s="4">
        <f>$T$41*分析のための入力事項!$H$14*基本表!AO4/基本表!$AO$41</f>
        <v>0</v>
      </c>
      <c r="X45" s="24">
        <f>V45*分析に必要なデータ等!F4</f>
        <v>0</v>
      </c>
    </row>
    <row r="46" spans="1:25" x14ac:dyDescent="0.2">
      <c r="E46" t="s">
        <v>266</v>
      </c>
      <c r="F46" s="19">
        <v>0</v>
      </c>
      <c r="J46" s="4">
        <f>($D$41+$H$41)*分析のための入力事項!$H$14*基本表!AO5/基本表!$AO$41</f>
        <v>0</v>
      </c>
      <c r="L46" s="24">
        <f>J46*分析に必要なデータ等!F5</f>
        <v>0</v>
      </c>
      <c r="N46" s="4">
        <f>$L$41*分析のための入力事項!$H$14*基本表!AO5/基本表!$AO$41</f>
        <v>0</v>
      </c>
      <c r="P46" s="24">
        <f>N46*分析に必要なデータ等!F5</f>
        <v>0</v>
      </c>
      <c r="R46" s="4">
        <f>$P$41*分析のための入力事項!$H$14*基本表!AO5/基本表!$AO$41</f>
        <v>0</v>
      </c>
      <c r="T46" s="24">
        <f>R46*分析に必要なデータ等!F5</f>
        <v>0</v>
      </c>
      <c r="V46" s="4">
        <f>$T$41*分析のための入力事項!$H$14*基本表!AO5/基本表!$AO$41</f>
        <v>0</v>
      </c>
      <c r="X46" s="24">
        <f>V46*分析に必要なデータ等!F5</f>
        <v>0</v>
      </c>
    </row>
    <row r="47" spans="1:25" x14ac:dyDescent="0.2">
      <c r="E47" t="s">
        <v>267</v>
      </c>
      <c r="F47" s="19">
        <v>0</v>
      </c>
      <c r="J47" s="4">
        <f>($D$41+$H$41)*分析のための入力事項!$H$14*基本表!AO6/基本表!$AO$41</f>
        <v>0</v>
      </c>
      <c r="L47" s="24">
        <f>J47*分析に必要なデータ等!F6</f>
        <v>0</v>
      </c>
      <c r="N47" s="4">
        <f>$L$41*分析のための入力事項!$H$14*基本表!AO6/基本表!$AO$41</f>
        <v>0</v>
      </c>
      <c r="P47" s="24">
        <f>N47*分析に必要なデータ等!F6</f>
        <v>0</v>
      </c>
      <c r="R47" s="4">
        <f>$P$41*分析のための入力事項!$H$14*基本表!AO6/基本表!$AO$41</f>
        <v>0</v>
      </c>
      <c r="T47" s="24">
        <f>R47*分析に必要なデータ等!F6</f>
        <v>0</v>
      </c>
      <c r="V47" s="4">
        <f>$T$41*分析のための入力事項!$H$14*基本表!AO6/基本表!$AO$41</f>
        <v>0</v>
      </c>
      <c r="X47" s="24">
        <f>V47*分析に必要なデータ等!F6</f>
        <v>0</v>
      </c>
    </row>
    <row r="48" spans="1:25" x14ac:dyDescent="0.2">
      <c r="E48" t="s">
        <v>268</v>
      </c>
      <c r="F48" s="19">
        <v>0</v>
      </c>
      <c r="J48" s="4">
        <f>($D$41+$H$41)*分析のための入力事項!$H$14*基本表!AO7/基本表!$AO$41</f>
        <v>0</v>
      </c>
      <c r="L48" s="24">
        <f>J48*分析に必要なデータ等!F7</f>
        <v>0</v>
      </c>
      <c r="N48" s="4">
        <f>$L$41*分析のための入力事項!$H$14*基本表!AO7/基本表!$AO$41</f>
        <v>0</v>
      </c>
      <c r="P48" s="24">
        <f>N48*分析に必要なデータ等!F7</f>
        <v>0</v>
      </c>
      <c r="R48" s="4">
        <f>$P$41*分析のための入力事項!$H$14*基本表!AO7/基本表!$AO$41</f>
        <v>0</v>
      </c>
      <c r="T48" s="24">
        <f>R48*分析に必要なデータ等!F7</f>
        <v>0</v>
      </c>
      <c r="V48" s="4">
        <f>$T$41*分析のための入力事項!$H$14*基本表!AO7/基本表!$AO$41</f>
        <v>0</v>
      </c>
      <c r="X48" s="24">
        <f>V48*分析に必要なデータ等!F7</f>
        <v>0</v>
      </c>
    </row>
    <row r="49" spans="5:24" x14ac:dyDescent="0.2">
      <c r="E49" t="s">
        <v>269</v>
      </c>
      <c r="F49" s="19">
        <v>0</v>
      </c>
      <c r="J49" s="4">
        <f>($D$41+$H$41)*分析のための入力事項!$H$14*基本表!AO8/基本表!$AO$41</f>
        <v>0</v>
      </c>
      <c r="L49" s="24">
        <f>J49*分析に必要なデータ等!F8</f>
        <v>0</v>
      </c>
      <c r="N49" s="4">
        <f>$L$41*分析のための入力事項!$H$14*基本表!AO8/基本表!$AO$41</f>
        <v>0</v>
      </c>
      <c r="P49" s="24">
        <f>N49*分析に必要なデータ等!F8</f>
        <v>0</v>
      </c>
      <c r="R49" s="4">
        <f>$P$41*分析のための入力事項!$H$14*基本表!AO8/基本表!$AO$41</f>
        <v>0</v>
      </c>
      <c r="T49" s="24">
        <f>R49*分析に必要なデータ等!F8</f>
        <v>0</v>
      </c>
      <c r="V49" s="4">
        <f>$T$41*分析のための入力事項!$H$14*基本表!AO8/基本表!$AO$41</f>
        <v>0</v>
      </c>
      <c r="X49" s="24">
        <f>V49*分析に必要なデータ等!F8</f>
        <v>0</v>
      </c>
    </row>
    <row r="50" spans="5:24" x14ac:dyDescent="0.2">
      <c r="E50" t="s">
        <v>270</v>
      </c>
      <c r="F50" s="19">
        <v>0</v>
      </c>
      <c r="J50" s="4">
        <f>($D$41+$H$41)*分析のための入力事項!$H$14*基本表!AO9/基本表!$AO$41</f>
        <v>0</v>
      </c>
      <c r="L50" s="24">
        <f>J50*分析に必要なデータ等!F9</f>
        <v>0</v>
      </c>
      <c r="N50" s="4">
        <f>$L$41*分析のための入力事項!$H$14*基本表!AO9/基本表!$AO$41</f>
        <v>0</v>
      </c>
      <c r="P50" s="24">
        <f>N50*分析に必要なデータ等!F9</f>
        <v>0</v>
      </c>
      <c r="R50" s="4">
        <f>$P$41*分析のための入力事項!$H$14*基本表!AO9/基本表!$AO$41</f>
        <v>0</v>
      </c>
      <c r="T50" s="24">
        <f>R50*分析に必要なデータ等!F9</f>
        <v>0</v>
      </c>
      <c r="V50" s="4">
        <f>$T$41*分析のための入力事項!$H$14*基本表!AO9/基本表!$AO$41</f>
        <v>0</v>
      </c>
      <c r="X50" s="24">
        <f>V50*分析に必要なデータ等!F9</f>
        <v>0</v>
      </c>
    </row>
    <row r="51" spans="5:24" x14ac:dyDescent="0.2">
      <c r="E51" t="s">
        <v>271</v>
      </c>
      <c r="F51" s="19">
        <v>0</v>
      </c>
      <c r="J51" s="4">
        <f>($D$41+$H$41)*分析のための入力事項!$H$14*基本表!AO10/基本表!$AO$41</f>
        <v>0</v>
      </c>
      <c r="L51" s="24">
        <f>J51*分析に必要なデータ等!F10</f>
        <v>0</v>
      </c>
      <c r="N51" s="4">
        <f>$L$41*分析のための入力事項!$H$14*基本表!AO10/基本表!$AO$41</f>
        <v>0</v>
      </c>
      <c r="P51" s="24">
        <f>N51*分析に必要なデータ等!F10</f>
        <v>0</v>
      </c>
      <c r="R51" s="4">
        <f>$P$41*分析のための入力事項!$H$14*基本表!AO10/基本表!$AO$41</f>
        <v>0</v>
      </c>
      <c r="T51" s="24">
        <f>R51*分析に必要なデータ等!F10</f>
        <v>0</v>
      </c>
      <c r="V51" s="4">
        <f>$T$41*分析のための入力事項!$H$14*基本表!AO10/基本表!$AO$41</f>
        <v>0</v>
      </c>
      <c r="X51" s="24">
        <f>V51*分析に必要なデータ等!F10</f>
        <v>0</v>
      </c>
    </row>
    <row r="52" spans="5:24" x14ac:dyDescent="0.2">
      <c r="E52" t="s">
        <v>272</v>
      </c>
      <c r="F52" s="19">
        <v>0</v>
      </c>
      <c r="J52" s="4">
        <f>($D$41+$H$41)*分析のための入力事項!$H$14*基本表!AO11/基本表!$AO$41</f>
        <v>0</v>
      </c>
      <c r="L52" s="24">
        <f>J52*分析に必要なデータ等!F11</f>
        <v>0</v>
      </c>
      <c r="N52" s="4">
        <f>$L$41*分析のための入力事項!$H$14*基本表!AO11/基本表!$AO$41</f>
        <v>0</v>
      </c>
      <c r="P52" s="24">
        <f>N52*分析に必要なデータ等!F11</f>
        <v>0</v>
      </c>
      <c r="R52" s="4">
        <f>$P$41*分析のための入力事項!$H$14*基本表!AO11/基本表!$AO$41</f>
        <v>0</v>
      </c>
      <c r="T52" s="24">
        <f>R52*分析に必要なデータ等!F11</f>
        <v>0</v>
      </c>
      <c r="V52" s="4">
        <f>$T$41*分析のための入力事項!$H$14*基本表!AO11/基本表!$AO$41</f>
        <v>0</v>
      </c>
      <c r="X52" s="24">
        <f>V52*分析に必要なデータ等!F11</f>
        <v>0</v>
      </c>
    </row>
    <row r="53" spans="5:24" x14ac:dyDescent="0.2">
      <c r="E53" t="s">
        <v>273</v>
      </c>
      <c r="F53" s="19">
        <v>0</v>
      </c>
      <c r="J53" s="4">
        <f>($D$41+$H$41)*分析のための入力事項!$H$14*基本表!AO12/基本表!$AO$41</f>
        <v>0</v>
      </c>
      <c r="L53" s="24">
        <f>J53*分析に必要なデータ等!F12</f>
        <v>0</v>
      </c>
      <c r="N53" s="4">
        <f>$L$41*分析のための入力事項!$H$14*基本表!AO12/基本表!$AO$41</f>
        <v>0</v>
      </c>
      <c r="P53" s="24">
        <f>N53*分析に必要なデータ等!F12</f>
        <v>0</v>
      </c>
      <c r="R53" s="4">
        <f>$P$41*分析のための入力事項!$H$14*基本表!AO12/基本表!$AO$41</f>
        <v>0</v>
      </c>
      <c r="T53" s="24">
        <f>R53*分析に必要なデータ等!F12</f>
        <v>0</v>
      </c>
      <c r="V53" s="4">
        <f>$T$41*分析のための入力事項!$H$14*基本表!AO12/基本表!$AO$41</f>
        <v>0</v>
      </c>
      <c r="X53" s="24">
        <f>V53*分析に必要なデータ等!F12</f>
        <v>0</v>
      </c>
    </row>
    <row r="54" spans="5:24" x14ac:dyDescent="0.2">
      <c r="E54" t="s">
        <v>274</v>
      </c>
      <c r="F54" s="19">
        <v>0</v>
      </c>
      <c r="J54" s="4">
        <f>($D$41+$H$41)*分析のための入力事項!$H$14*基本表!AO13/基本表!$AO$41</f>
        <v>0</v>
      </c>
      <c r="L54" s="24">
        <f>J54*分析に必要なデータ等!F13</f>
        <v>0</v>
      </c>
      <c r="N54" s="4">
        <f>$L$41*分析のための入力事項!$H$14*基本表!AO13/基本表!$AO$41</f>
        <v>0</v>
      </c>
      <c r="P54" s="24">
        <f>N54*分析に必要なデータ等!F13</f>
        <v>0</v>
      </c>
      <c r="R54" s="4">
        <f>$P$41*分析のための入力事項!$H$14*基本表!AO13/基本表!$AO$41</f>
        <v>0</v>
      </c>
      <c r="T54" s="24">
        <f>R54*分析に必要なデータ等!F13</f>
        <v>0</v>
      </c>
      <c r="V54" s="4">
        <f>$T$41*分析のための入力事項!$H$14*基本表!AO13/基本表!$AO$41</f>
        <v>0</v>
      </c>
      <c r="X54" s="24">
        <f>V54*分析に必要なデータ等!F13</f>
        <v>0</v>
      </c>
    </row>
    <row r="55" spans="5:24" x14ac:dyDescent="0.2">
      <c r="E55" t="s">
        <v>275</v>
      </c>
      <c r="F55" s="19">
        <v>0</v>
      </c>
      <c r="J55" s="4">
        <f>($D$41+$H$41)*分析のための入力事項!$H$14*基本表!AO14/基本表!$AO$41</f>
        <v>0</v>
      </c>
      <c r="L55" s="24">
        <f>J55*分析に必要なデータ等!F14</f>
        <v>0</v>
      </c>
      <c r="N55" s="4">
        <f>$L$41*分析のための入力事項!$H$14*基本表!AO14/基本表!$AO$41</f>
        <v>0</v>
      </c>
      <c r="P55" s="24">
        <f>N55*分析に必要なデータ等!F14</f>
        <v>0</v>
      </c>
      <c r="R55" s="4">
        <f>$P$41*分析のための入力事項!$H$14*基本表!AO14/基本表!$AO$41</f>
        <v>0</v>
      </c>
      <c r="T55" s="24">
        <f>R55*分析に必要なデータ等!F14</f>
        <v>0</v>
      </c>
      <c r="V55" s="4">
        <f>$T$41*分析のための入力事項!$H$14*基本表!AO14/基本表!$AO$41</f>
        <v>0</v>
      </c>
      <c r="X55" s="24">
        <f>V55*分析に必要なデータ等!F14</f>
        <v>0</v>
      </c>
    </row>
    <row r="56" spans="5:24" x14ac:dyDescent="0.2">
      <c r="E56" t="s">
        <v>276</v>
      </c>
      <c r="F56" s="19">
        <v>0</v>
      </c>
      <c r="J56" s="4">
        <f>($D$41+$H$41)*分析のための入力事項!$H$14*基本表!AO15/基本表!$AO$41</f>
        <v>0</v>
      </c>
      <c r="L56" s="24">
        <f>J56*分析に必要なデータ等!F15</f>
        <v>0</v>
      </c>
      <c r="N56" s="4">
        <f>$L$41*分析のための入力事項!$H$14*基本表!AO15/基本表!$AO$41</f>
        <v>0</v>
      </c>
      <c r="P56" s="24">
        <f>N56*分析に必要なデータ等!F15</f>
        <v>0</v>
      </c>
      <c r="R56" s="4">
        <f>$P$41*分析のための入力事項!$H$14*基本表!AO15/基本表!$AO$41</f>
        <v>0</v>
      </c>
      <c r="T56" s="24">
        <f>R56*分析に必要なデータ等!F15</f>
        <v>0</v>
      </c>
      <c r="V56" s="4">
        <f>$T$41*分析のための入力事項!$H$14*基本表!AO15/基本表!$AO$41</f>
        <v>0</v>
      </c>
      <c r="X56" s="24">
        <f>V56*分析に必要なデータ等!F15</f>
        <v>0</v>
      </c>
    </row>
    <row r="57" spans="5:24" x14ac:dyDescent="0.2">
      <c r="E57" t="s">
        <v>277</v>
      </c>
      <c r="F57" s="19">
        <v>0</v>
      </c>
      <c r="J57" s="4">
        <f>($D$41+$H$41)*分析のための入力事項!$H$14*基本表!AO16/基本表!$AO$41</f>
        <v>0</v>
      </c>
      <c r="L57" s="24">
        <f>J57*分析に必要なデータ等!F16</f>
        <v>0</v>
      </c>
      <c r="N57" s="4">
        <f>$L$41*分析のための入力事項!$H$14*基本表!AO16/基本表!$AO$41</f>
        <v>0</v>
      </c>
      <c r="P57" s="24">
        <f>N57*分析に必要なデータ等!F16</f>
        <v>0</v>
      </c>
      <c r="R57" s="4">
        <f>$P$41*分析のための入力事項!$H$14*基本表!AO16/基本表!$AO$41</f>
        <v>0</v>
      </c>
      <c r="T57" s="24">
        <f>R57*分析に必要なデータ等!F16</f>
        <v>0</v>
      </c>
      <c r="V57" s="4">
        <f>$T$41*分析のための入力事項!$H$14*基本表!AO16/基本表!$AO$41</f>
        <v>0</v>
      </c>
      <c r="X57" s="24">
        <f>V57*分析に必要なデータ等!F16</f>
        <v>0</v>
      </c>
    </row>
    <row r="58" spans="5:24" x14ac:dyDescent="0.2">
      <c r="E58" t="s">
        <v>278</v>
      </c>
      <c r="F58" s="187">
        <v>0</v>
      </c>
      <c r="J58" s="4">
        <f>($D$41+$H$41)*分析のための入力事項!$H$14*基本表!AO17/基本表!$AO$41</f>
        <v>0</v>
      </c>
      <c r="L58" s="189">
        <f>J58*分析に必要なデータ等!F17</f>
        <v>0</v>
      </c>
      <c r="N58" s="4">
        <f>$L$41*分析のための入力事項!$H$14*基本表!AO17/基本表!$AO$41</f>
        <v>0</v>
      </c>
      <c r="P58" s="189">
        <f>N58*分析に必要なデータ等!F17</f>
        <v>0</v>
      </c>
      <c r="R58" s="4">
        <f>$P$41*分析のための入力事項!$H$14*基本表!AO17/基本表!$AO$41</f>
        <v>0</v>
      </c>
      <c r="T58" s="189">
        <f>R58*分析に必要なデータ等!F17</f>
        <v>0</v>
      </c>
      <c r="V58" s="4">
        <f>$T$41*分析のための入力事項!$H$14*基本表!AO17/基本表!$AO$41</f>
        <v>0</v>
      </c>
      <c r="X58" s="189">
        <f>V58*分析に必要なデータ等!F17</f>
        <v>0</v>
      </c>
    </row>
    <row r="59" spans="5:24" x14ac:dyDescent="0.2">
      <c r="E59" t="s">
        <v>279</v>
      </c>
      <c r="F59" s="187">
        <v>0</v>
      </c>
      <c r="J59" s="4">
        <f>($D$41+$H$41)*分析のための入力事項!$H$14*基本表!AO18/基本表!$AO$41</f>
        <v>0</v>
      </c>
      <c r="L59" s="189">
        <f>J59*分析に必要なデータ等!F18</f>
        <v>0</v>
      </c>
      <c r="N59" s="4">
        <f>$L$41*分析のための入力事項!$H$14*基本表!AO18/基本表!$AO$41</f>
        <v>0</v>
      </c>
      <c r="P59" s="189">
        <f>N59*分析に必要なデータ等!F18</f>
        <v>0</v>
      </c>
      <c r="R59" s="4">
        <f>$P$41*分析のための入力事項!$H$14*基本表!AO18/基本表!$AO$41</f>
        <v>0</v>
      </c>
      <c r="T59" s="189">
        <f>R59*分析に必要なデータ等!F18</f>
        <v>0</v>
      </c>
      <c r="V59" s="4">
        <f>$T$41*分析のための入力事項!$H$14*基本表!AO18/基本表!$AO$41</f>
        <v>0</v>
      </c>
      <c r="X59" s="189">
        <f>V59*分析に必要なデータ等!F18</f>
        <v>0</v>
      </c>
    </row>
    <row r="60" spans="5:24" x14ac:dyDescent="0.2">
      <c r="E60" t="s">
        <v>280</v>
      </c>
      <c r="F60" s="19">
        <v>0</v>
      </c>
      <c r="J60" s="4">
        <f>($D$41+$H$41)*分析のための入力事項!$H$14*基本表!AO19/基本表!$AO$41</f>
        <v>0</v>
      </c>
      <c r="L60" s="24">
        <f>J60*分析に必要なデータ等!F19</f>
        <v>0</v>
      </c>
      <c r="N60" s="4">
        <f>$L$41*分析のための入力事項!$H$14*基本表!AO19/基本表!$AO$41</f>
        <v>0</v>
      </c>
      <c r="P60" s="24">
        <f>N60*分析に必要なデータ等!F19</f>
        <v>0</v>
      </c>
      <c r="R60" s="4">
        <f>$P$41*分析のための入力事項!$H$14*基本表!AO19/基本表!$AO$41</f>
        <v>0</v>
      </c>
      <c r="T60" s="24">
        <f>R60*分析に必要なデータ等!F19</f>
        <v>0</v>
      </c>
      <c r="V60" s="4">
        <f>$T$41*分析のための入力事項!$H$14*基本表!AO19/基本表!$AO$41</f>
        <v>0</v>
      </c>
      <c r="X60" s="24">
        <f>V60*分析に必要なデータ等!F19</f>
        <v>0</v>
      </c>
    </row>
    <row r="61" spans="5:24" x14ac:dyDescent="0.2">
      <c r="E61" t="s">
        <v>281</v>
      </c>
      <c r="F61" s="19">
        <v>0</v>
      </c>
      <c r="J61" s="4">
        <f>($D$41+$H$41)*分析のための入力事項!$H$14*基本表!AO20/基本表!$AO$41</f>
        <v>0</v>
      </c>
      <c r="L61" s="24">
        <f>J61*分析に必要なデータ等!F20</f>
        <v>0</v>
      </c>
      <c r="N61" s="4">
        <f>$L$41*分析のための入力事項!$H$14*基本表!AO20/基本表!$AO$41</f>
        <v>0</v>
      </c>
      <c r="P61" s="24">
        <f>N61*分析に必要なデータ等!F20</f>
        <v>0</v>
      </c>
      <c r="R61" s="4">
        <f>$P$41*分析のための入力事項!$H$14*基本表!AO20/基本表!$AO$41</f>
        <v>0</v>
      </c>
      <c r="T61" s="24">
        <f>R61*分析に必要なデータ等!F20</f>
        <v>0</v>
      </c>
      <c r="V61" s="4">
        <f>$T$41*分析のための入力事項!$H$14*基本表!AO20/基本表!$AO$41</f>
        <v>0</v>
      </c>
      <c r="X61" s="24">
        <f>V61*分析に必要なデータ等!F20</f>
        <v>0</v>
      </c>
    </row>
    <row r="62" spans="5:24" x14ac:dyDescent="0.2">
      <c r="E62" t="s">
        <v>282</v>
      </c>
      <c r="F62" s="19">
        <v>0</v>
      </c>
      <c r="J62" s="4">
        <f>($D$41+$H$41)*分析のための入力事項!$H$14*基本表!AO21/基本表!$AO$41</f>
        <v>0</v>
      </c>
      <c r="L62" s="24">
        <f>J62*分析に必要なデータ等!F21</f>
        <v>0</v>
      </c>
      <c r="N62" s="4">
        <f>$L$41*分析のための入力事項!$H$14*基本表!AO21/基本表!$AO$41</f>
        <v>0</v>
      </c>
      <c r="P62" s="24">
        <f>N62*分析に必要なデータ等!F21</f>
        <v>0</v>
      </c>
      <c r="R62" s="4">
        <f>$P$41*分析のための入力事項!$H$14*基本表!AO21/基本表!$AO$41</f>
        <v>0</v>
      </c>
      <c r="T62" s="24">
        <f>R62*分析に必要なデータ等!F21</f>
        <v>0</v>
      </c>
      <c r="V62" s="4">
        <f>$T$41*分析のための入力事項!$H$14*基本表!AO21/基本表!$AO$41</f>
        <v>0</v>
      </c>
      <c r="X62" s="24">
        <f>V62*分析に必要なデータ等!F21</f>
        <v>0</v>
      </c>
    </row>
    <row r="63" spans="5:24" x14ac:dyDescent="0.2">
      <c r="E63" t="s">
        <v>283</v>
      </c>
      <c r="F63" s="19">
        <v>0</v>
      </c>
      <c r="J63" s="4">
        <f>($D$41+$H$41)*分析のための入力事項!$H$14*基本表!AO22/基本表!$AO$41</f>
        <v>0</v>
      </c>
      <c r="L63" s="24">
        <f>J63*分析に必要なデータ等!F22</f>
        <v>0</v>
      </c>
      <c r="N63" s="4">
        <f>$L$41*分析のための入力事項!$H$14*基本表!AO22/基本表!$AO$41</f>
        <v>0</v>
      </c>
      <c r="P63" s="24">
        <f>N63*分析に必要なデータ等!F22</f>
        <v>0</v>
      </c>
      <c r="R63" s="4">
        <f>$P$41*分析のための入力事項!$H$14*基本表!AO22/基本表!$AO$41</f>
        <v>0</v>
      </c>
      <c r="T63" s="24">
        <f>R63*分析に必要なデータ等!F22</f>
        <v>0</v>
      </c>
      <c r="V63" s="4">
        <f>$T$41*分析のための入力事項!$H$14*基本表!AO22/基本表!$AO$41</f>
        <v>0</v>
      </c>
      <c r="X63" s="24">
        <f>V63*分析に必要なデータ等!F22</f>
        <v>0</v>
      </c>
    </row>
    <row r="64" spans="5:24" x14ac:dyDescent="0.2">
      <c r="E64" t="s">
        <v>284</v>
      </c>
      <c r="F64" s="19">
        <v>0</v>
      </c>
      <c r="J64" s="4">
        <f>($D$41+$H$41)*分析のための入力事項!$H$14*基本表!AO23/基本表!$AO$41</f>
        <v>0</v>
      </c>
      <c r="L64" s="24">
        <f>J64*分析に必要なデータ等!F23</f>
        <v>0</v>
      </c>
      <c r="N64" s="4">
        <f>$L$41*分析のための入力事項!$H$14*基本表!AO23/基本表!$AO$41</f>
        <v>0</v>
      </c>
      <c r="P64" s="24">
        <f>N64*分析に必要なデータ等!F23</f>
        <v>0</v>
      </c>
      <c r="R64" s="4">
        <f>$P$41*分析のための入力事項!$H$14*基本表!AO23/基本表!$AO$41</f>
        <v>0</v>
      </c>
      <c r="T64" s="24">
        <f>R64*分析に必要なデータ等!F23</f>
        <v>0</v>
      </c>
      <c r="V64" s="4">
        <f>$T$41*分析のための入力事項!$H$14*基本表!AO23/基本表!$AO$41</f>
        <v>0</v>
      </c>
      <c r="X64" s="24">
        <f>V64*分析に必要なデータ等!F23</f>
        <v>0</v>
      </c>
    </row>
    <row r="65" spans="5:24" x14ac:dyDescent="0.2">
      <c r="E65" t="s">
        <v>285</v>
      </c>
      <c r="F65" s="19">
        <v>0</v>
      </c>
      <c r="J65" s="4">
        <f>($D$41+$H$41)*分析のための入力事項!$H$14*基本表!AO24/基本表!$AO$41</f>
        <v>0</v>
      </c>
      <c r="L65" s="24">
        <f>J65*分析に必要なデータ等!F24</f>
        <v>0</v>
      </c>
      <c r="N65" s="4">
        <f>$L$41*分析のための入力事項!$H$14*基本表!AO24/基本表!$AO$41</f>
        <v>0</v>
      </c>
      <c r="P65" s="24">
        <f>N65*分析に必要なデータ等!F24</f>
        <v>0</v>
      </c>
      <c r="R65" s="4">
        <f>$P$41*分析のための入力事項!$H$14*基本表!AO24/基本表!$AO$41</f>
        <v>0</v>
      </c>
      <c r="T65" s="24">
        <f>R65*分析に必要なデータ等!F24</f>
        <v>0</v>
      </c>
      <c r="V65" s="4">
        <f>$T$41*分析のための入力事項!$H$14*基本表!AO24/基本表!$AO$41</f>
        <v>0</v>
      </c>
      <c r="X65" s="24">
        <f>V65*分析に必要なデータ等!F24</f>
        <v>0</v>
      </c>
    </row>
    <row r="66" spans="5:24" x14ac:dyDescent="0.2">
      <c r="E66" t="s">
        <v>286</v>
      </c>
      <c r="F66" s="19">
        <v>0</v>
      </c>
      <c r="J66" s="4">
        <f>($D$41+$H$41)*分析のための入力事項!$H$14*基本表!AO25/基本表!$AO$41</f>
        <v>0</v>
      </c>
      <c r="L66" s="24">
        <f>J66*分析に必要なデータ等!F25</f>
        <v>0</v>
      </c>
      <c r="N66" s="4">
        <f>$L$41*分析のための入力事項!$H$14*基本表!AO25/基本表!$AO$41</f>
        <v>0</v>
      </c>
      <c r="P66" s="24">
        <f>N66*分析に必要なデータ等!F25</f>
        <v>0</v>
      </c>
      <c r="R66" s="4">
        <f>$P$41*分析のための入力事項!$H$14*基本表!AO25/基本表!$AO$41</f>
        <v>0</v>
      </c>
      <c r="T66" s="24">
        <f>R66*分析に必要なデータ等!F25</f>
        <v>0</v>
      </c>
      <c r="V66" s="4">
        <f>$T$41*分析のための入力事項!$H$14*基本表!AO25/基本表!$AO$41</f>
        <v>0</v>
      </c>
      <c r="X66" s="24">
        <f>V66*分析に必要なデータ等!F25</f>
        <v>0</v>
      </c>
    </row>
    <row r="67" spans="5:24" x14ac:dyDescent="0.2">
      <c r="E67" t="s">
        <v>287</v>
      </c>
      <c r="F67" s="19">
        <v>0</v>
      </c>
      <c r="J67" s="4">
        <f>($D$41+$H$41)*分析のための入力事項!$H$14*基本表!AO26/基本表!$AO$41</f>
        <v>0</v>
      </c>
      <c r="L67" s="24">
        <f>J67*分析に必要なデータ等!F26</f>
        <v>0</v>
      </c>
      <c r="N67" s="4">
        <f>$L$41*分析のための入力事項!$H$14*基本表!AO26/基本表!$AO$41</f>
        <v>0</v>
      </c>
      <c r="P67" s="24">
        <f>N67*分析に必要なデータ等!F26</f>
        <v>0</v>
      </c>
      <c r="R67" s="4">
        <f>$P$41*分析のための入力事項!$H$14*基本表!AO26/基本表!$AO$41</f>
        <v>0</v>
      </c>
      <c r="T67" s="24">
        <f>R67*分析に必要なデータ等!F26</f>
        <v>0</v>
      </c>
      <c r="V67" s="4">
        <f>$T$41*分析のための入力事項!$H$14*基本表!AO26/基本表!$AO$41</f>
        <v>0</v>
      </c>
      <c r="X67" s="24">
        <f>V67*分析に必要なデータ等!F26</f>
        <v>0</v>
      </c>
    </row>
    <row r="68" spans="5:24" x14ac:dyDescent="0.2">
      <c r="E68" t="s">
        <v>288</v>
      </c>
      <c r="F68" s="19">
        <v>0</v>
      </c>
      <c r="J68" s="4">
        <f>($D$41+$H$41)*分析のための入力事項!$H$14*基本表!AO27/基本表!$AO$41</f>
        <v>0</v>
      </c>
      <c r="L68" s="24">
        <f>J68*分析に必要なデータ等!F27</f>
        <v>0</v>
      </c>
      <c r="N68" s="4">
        <f>$L$41*分析のための入力事項!$H$14*基本表!AO27/基本表!$AO$41</f>
        <v>0</v>
      </c>
      <c r="P68" s="24">
        <f>N68*分析に必要なデータ等!F27</f>
        <v>0</v>
      </c>
      <c r="R68" s="4">
        <f>$P$41*分析のための入力事項!$H$14*基本表!AO27/基本表!$AO$41</f>
        <v>0</v>
      </c>
      <c r="T68" s="24">
        <f>R68*分析に必要なデータ等!F27</f>
        <v>0</v>
      </c>
      <c r="V68" s="4">
        <f>$T$41*分析のための入力事項!$H$14*基本表!AO27/基本表!$AO$41</f>
        <v>0</v>
      </c>
      <c r="X68" s="24">
        <f>V68*分析に必要なデータ等!F27</f>
        <v>0</v>
      </c>
    </row>
    <row r="69" spans="5:24" x14ac:dyDescent="0.2">
      <c r="E69" t="s">
        <v>289</v>
      </c>
      <c r="F69" s="19">
        <v>0</v>
      </c>
      <c r="J69" s="4">
        <f>($D$41+$H$41)*分析のための入力事項!$H$14*基本表!AO28/基本表!$AO$41</f>
        <v>0</v>
      </c>
      <c r="L69" s="24">
        <f>J69*分析に必要なデータ等!F28</f>
        <v>0</v>
      </c>
      <c r="N69" s="4">
        <f>$L$41*分析のための入力事項!$H$14*基本表!AO28/基本表!$AO$41</f>
        <v>0</v>
      </c>
      <c r="P69" s="24">
        <f>N69*分析に必要なデータ等!F28</f>
        <v>0</v>
      </c>
      <c r="R69" s="4">
        <f>$P$41*分析のための入力事項!$H$14*基本表!AO28/基本表!$AO$41</f>
        <v>0</v>
      </c>
      <c r="T69" s="24">
        <f>R69*分析に必要なデータ等!F28</f>
        <v>0</v>
      </c>
      <c r="V69" s="4">
        <f>$T$41*分析のための入力事項!$H$14*基本表!AO28/基本表!$AO$41</f>
        <v>0</v>
      </c>
      <c r="X69" s="24">
        <f>V69*分析に必要なデータ等!F28</f>
        <v>0</v>
      </c>
    </row>
    <row r="70" spans="5:24" x14ac:dyDescent="0.2">
      <c r="E70" t="s">
        <v>290</v>
      </c>
      <c r="F70" s="19">
        <v>0</v>
      </c>
      <c r="J70" s="4">
        <f>($D$41+$H$41)*分析のための入力事項!$H$14*基本表!AO29/基本表!$AO$41</f>
        <v>0</v>
      </c>
      <c r="L70" s="24">
        <f>J70*分析に必要なデータ等!F29</f>
        <v>0</v>
      </c>
      <c r="N70" s="4">
        <f>$L$41*分析のための入力事項!$H$14*基本表!AO29/基本表!$AO$41</f>
        <v>0</v>
      </c>
      <c r="P70" s="24">
        <f>N70*分析に必要なデータ等!F29</f>
        <v>0</v>
      </c>
      <c r="R70" s="4">
        <f>$P$41*分析のための入力事項!$H$14*基本表!AO29/基本表!$AO$41</f>
        <v>0</v>
      </c>
      <c r="T70" s="24">
        <f>R70*分析に必要なデータ等!F29</f>
        <v>0</v>
      </c>
      <c r="V70" s="4">
        <f>$T$41*分析のための入力事項!$H$14*基本表!AO29/基本表!$AO$41</f>
        <v>0</v>
      </c>
      <c r="X70" s="24">
        <f>V70*分析に必要なデータ等!F29</f>
        <v>0</v>
      </c>
    </row>
    <row r="71" spans="5:24" x14ac:dyDescent="0.2">
      <c r="E71" t="s">
        <v>291</v>
      </c>
      <c r="F71" s="19">
        <v>0</v>
      </c>
      <c r="J71" s="4">
        <f>($D$41+$H$41)*分析のための入力事項!$H$14*基本表!AO30/基本表!$AO$41</f>
        <v>0</v>
      </c>
      <c r="K71" t="s">
        <v>386</v>
      </c>
      <c r="L71" s="24">
        <f>J71*分析に必要なデータ等!F30</f>
        <v>0</v>
      </c>
      <c r="N71" s="4">
        <f>$L$41*分析のための入力事項!$H$14*基本表!AO30/基本表!$AO$41</f>
        <v>0</v>
      </c>
      <c r="P71" s="24">
        <f>N71*分析に必要なデータ等!F30</f>
        <v>0</v>
      </c>
      <c r="R71" s="4">
        <f>$P$41*分析のための入力事項!$H$14*基本表!AO30/基本表!$AO$41</f>
        <v>0</v>
      </c>
      <c r="T71" s="24">
        <f>R71*分析に必要なデータ等!F30</f>
        <v>0</v>
      </c>
      <c r="V71" s="4">
        <f>$T$41*分析のための入力事項!$H$14*基本表!AO30/基本表!$AO$41</f>
        <v>0</v>
      </c>
      <c r="X71" s="24">
        <f>V71*分析に必要なデータ等!F30</f>
        <v>0</v>
      </c>
    </row>
    <row r="72" spans="5:24" x14ac:dyDescent="0.2">
      <c r="E72" t="s">
        <v>292</v>
      </c>
      <c r="F72" s="23">
        <v>0</v>
      </c>
      <c r="J72" s="4">
        <f>($D$41+$H$41)*分析のための入力事項!$H$14*基本表!AO31/基本表!$AO$41</f>
        <v>0</v>
      </c>
      <c r="L72" s="24">
        <f>J72*分析に必要なデータ等!F31</f>
        <v>0</v>
      </c>
      <c r="N72" s="4">
        <f>$L$41*分析のための入力事項!$H$14*基本表!AO31/基本表!$AO$41</f>
        <v>0</v>
      </c>
      <c r="P72" s="24">
        <f>N72*分析に必要なデータ等!F31</f>
        <v>0</v>
      </c>
      <c r="R72" s="4">
        <f>$P$41*分析のための入力事項!$H$14*基本表!AO31/基本表!$AO$41</f>
        <v>0</v>
      </c>
      <c r="T72" s="24">
        <f>R72*分析に必要なデータ等!F31</f>
        <v>0</v>
      </c>
      <c r="V72" s="4">
        <f>$T$41*分析のための入力事項!$H$14*基本表!AO31/基本表!$AO$41</f>
        <v>0</v>
      </c>
      <c r="X72" s="24">
        <f>V72*分析に必要なデータ等!F31</f>
        <v>0</v>
      </c>
    </row>
    <row r="73" spans="5:24" x14ac:dyDescent="0.2">
      <c r="E73" t="s">
        <v>293</v>
      </c>
      <c r="F73" s="23">
        <v>0</v>
      </c>
      <c r="J73" s="4">
        <f>($D$41+$H$41)*分析のための入力事項!$H$14*基本表!AO32/基本表!$AO$41</f>
        <v>0</v>
      </c>
      <c r="L73" s="24">
        <f>J73*分析に必要なデータ等!F32</f>
        <v>0</v>
      </c>
      <c r="N73" s="4">
        <f>$L$41*分析のための入力事項!$H$14*基本表!AO32/基本表!$AO$41</f>
        <v>0</v>
      </c>
      <c r="P73" s="24">
        <f>N73*分析に必要なデータ等!F32</f>
        <v>0</v>
      </c>
      <c r="R73" s="4">
        <f>$P$41*分析のための入力事項!$H$14*基本表!AO32/基本表!$AO$41</f>
        <v>0</v>
      </c>
      <c r="T73" s="24">
        <f>R73*分析に必要なデータ等!F32</f>
        <v>0</v>
      </c>
      <c r="V73" s="4">
        <f>$T$41*分析のための入力事項!$H$14*基本表!AO32/基本表!$AO$41</f>
        <v>0</v>
      </c>
      <c r="X73" s="24">
        <f>V73*分析に必要なデータ等!F32</f>
        <v>0</v>
      </c>
    </row>
    <row r="74" spans="5:24" x14ac:dyDescent="0.2">
      <c r="E74" t="s">
        <v>294</v>
      </c>
      <c r="F74" s="23">
        <v>0</v>
      </c>
      <c r="J74" s="4">
        <f>($D$41+$H$41)*分析のための入力事項!$H$14*基本表!AO33/基本表!$AO$41</f>
        <v>0</v>
      </c>
      <c r="L74" s="24">
        <f>J74*分析に必要なデータ等!F33</f>
        <v>0</v>
      </c>
      <c r="N74" s="4">
        <f>$L$41*分析のための入力事項!$H$14*基本表!AO33/基本表!$AO$41</f>
        <v>0</v>
      </c>
      <c r="P74" s="24">
        <f>N74*分析に必要なデータ等!F33</f>
        <v>0</v>
      </c>
      <c r="R74" s="4">
        <f>$P$41*分析のための入力事項!$H$14*基本表!AO33/基本表!$AO$41</f>
        <v>0</v>
      </c>
      <c r="T74" s="24">
        <f>R74*分析に必要なデータ等!F33</f>
        <v>0</v>
      </c>
      <c r="V74" s="4">
        <f>$T$41*分析のための入力事項!$H$14*基本表!AO33/基本表!$AO$41</f>
        <v>0</v>
      </c>
      <c r="X74" s="24">
        <f>V74*分析に必要なデータ等!F33</f>
        <v>0</v>
      </c>
    </row>
    <row r="75" spans="5:24" x14ac:dyDescent="0.2">
      <c r="E75" t="s">
        <v>295</v>
      </c>
      <c r="F75" s="23">
        <v>0</v>
      </c>
      <c r="J75" s="4">
        <f>($D$41+$H$41)*分析のための入力事項!$H$14*基本表!AO34/基本表!$AO$41</f>
        <v>0</v>
      </c>
      <c r="L75" s="24">
        <f>J75*分析に必要なデータ等!F34</f>
        <v>0</v>
      </c>
      <c r="N75" s="4">
        <f>$L$41*分析のための入力事項!$H$14*基本表!AO34/基本表!$AO$41</f>
        <v>0</v>
      </c>
      <c r="P75" s="24">
        <f>N75*分析に必要なデータ等!F34</f>
        <v>0</v>
      </c>
      <c r="R75" s="4">
        <f>$P$41*分析のための入力事項!$H$14*基本表!AO34/基本表!$AO$41</f>
        <v>0</v>
      </c>
      <c r="T75" s="24">
        <f>R75*分析に必要なデータ等!F34</f>
        <v>0</v>
      </c>
      <c r="V75" s="4">
        <f>$T$41*分析のための入力事項!$H$14*基本表!AO34/基本表!$AO$41</f>
        <v>0</v>
      </c>
      <c r="X75" s="24">
        <f>V75*分析に必要なデータ等!F34</f>
        <v>0</v>
      </c>
    </row>
    <row r="76" spans="5:24" x14ac:dyDescent="0.2">
      <c r="E76" t="s">
        <v>296</v>
      </c>
      <c r="F76" s="23">
        <v>0</v>
      </c>
      <c r="J76" s="4">
        <f>($D$41+$H$41)*分析のための入力事項!$H$14*基本表!AO35/基本表!$AO$41</f>
        <v>0</v>
      </c>
      <c r="L76" s="24">
        <f>J76*分析に必要なデータ等!F35</f>
        <v>0</v>
      </c>
      <c r="N76" s="4">
        <f>$L$41*分析のための入力事項!$H$14*基本表!AO35/基本表!$AO$41</f>
        <v>0</v>
      </c>
      <c r="P76" s="24">
        <f>N76*分析に必要なデータ等!F35</f>
        <v>0</v>
      </c>
      <c r="R76" s="4">
        <f>$P$41*分析のための入力事項!$H$14*基本表!AO35/基本表!$AO$41</f>
        <v>0</v>
      </c>
      <c r="T76" s="24">
        <f>R76*分析に必要なデータ等!F35</f>
        <v>0</v>
      </c>
      <c r="V76" s="4">
        <f>$T$41*分析のための入力事項!$H$14*基本表!AO35/基本表!$AO$41</f>
        <v>0</v>
      </c>
      <c r="X76" s="24">
        <f>V76*分析に必要なデータ等!F35</f>
        <v>0</v>
      </c>
    </row>
    <row r="77" spans="5:24" x14ac:dyDescent="0.2">
      <c r="E77" t="s">
        <v>366</v>
      </c>
      <c r="F77" s="23">
        <v>0</v>
      </c>
      <c r="J77" s="4">
        <f>($D$41+$H$41)*分析のための入力事項!$H$14*基本表!AO36/基本表!$AO$41</f>
        <v>0</v>
      </c>
      <c r="L77" s="24">
        <f>J77*分析に必要なデータ等!F36</f>
        <v>0</v>
      </c>
      <c r="N77" s="4">
        <f>$L$41*分析のための入力事項!$H$14*基本表!AO36/基本表!$AO$41</f>
        <v>0</v>
      </c>
      <c r="P77" s="24">
        <f>N77*分析に必要なデータ等!F36</f>
        <v>0</v>
      </c>
      <c r="R77" s="4">
        <f>$P$41*分析のための入力事項!$H$14*基本表!AO36/基本表!$AO$41</f>
        <v>0</v>
      </c>
      <c r="T77" s="24">
        <f>R77*分析に必要なデータ等!F36</f>
        <v>0</v>
      </c>
      <c r="V77" s="4">
        <f>$T$41*分析のための入力事項!$H$14*基本表!AO36/基本表!$AO$41</f>
        <v>0</v>
      </c>
      <c r="X77" s="24">
        <f>V77*分析に必要なデータ等!F36</f>
        <v>0</v>
      </c>
    </row>
    <row r="78" spans="5:24" x14ac:dyDescent="0.2">
      <c r="E78" t="s">
        <v>298</v>
      </c>
      <c r="F78" s="23">
        <v>0</v>
      </c>
      <c r="J78" s="4">
        <f>($D$41+$H$41)*分析のための入力事項!$H$14*基本表!AO37/基本表!$AO$41</f>
        <v>0</v>
      </c>
      <c r="L78" s="24">
        <f>J78*分析に必要なデータ等!F37</f>
        <v>0</v>
      </c>
      <c r="N78" s="4">
        <f>$L$41*分析のための入力事項!$H$14*基本表!AO37/基本表!$AO$41</f>
        <v>0</v>
      </c>
      <c r="P78" s="24">
        <f>N78*分析に必要なデータ等!F37</f>
        <v>0</v>
      </c>
      <c r="R78" s="4">
        <f>$P$41*分析のための入力事項!$H$14*基本表!AO37/基本表!$AO$41</f>
        <v>0</v>
      </c>
      <c r="T78" s="24">
        <f>R78*分析に必要なデータ等!F37</f>
        <v>0</v>
      </c>
      <c r="V78" s="4">
        <f>$T$41*分析のための入力事項!$H$14*基本表!AO37/基本表!$AO$41</f>
        <v>0</v>
      </c>
      <c r="X78" s="24">
        <f>V78*分析に必要なデータ等!F37</f>
        <v>0</v>
      </c>
    </row>
    <row r="79" spans="5:24" x14ac:dyDescent="0.2">
      <c r="E79" t="s">
        <v>299</v>
      </c>
      <c r="F79" s="23">
        <v>0</v>
      </c>
      <c r="J79" s="4">
        <f>($D$41+$H$41)*分析のための入力事項!$H$14*基本表!AO38/基本表!$AO$41</f>
        <v>0</v>
      </c>
      <c r="L79" s="24">
        <f>J79*分析に必要なデータ等!F38</f>
        <v>0</v>
      </c>
      <c r="N79" s="4">
        <f>$L$41*分析のための入力事項!$H$14*基本表!AO38/基本表!$AO$41</f>
        <v>0</v>
      </c>
      <c r="P79" s="24">
        <f>N79*分析に必要なデータ等!F38</f>
        <v>0</v>
      </c>
      <c r="R79" s="4">
        <f>$P$41*分析のための入力事項!$H$14*基本表!AO38/基本表!$AO$41</f>
        <v>0</v>
      </c>
      <c r="T79" s="24">
        <f>R79*分析に必要なデータ等!F38</f>
        <v>0</v>
      </c>
      <c r="V79" s="4">
        <f>$T$41*分析のための入力事項!$H$14*基本表!AO38/基本表!$AO$41</f>
        <v>0</v>
      </c>
      <c r="X79" s="24">
        <f>V79*分析に必要なデータ等!F38</f>
        <v>0</v>
      </c>
    </row>
    <row r="80" spans="5:24" x14ac:dyDescent="0.2">
      <c r="E80" t="s">
        <v>300</v>
      </c>
      <c r="F80" s="23">
        <v>0</v>
      </c>
      <c r="J80" s="4">
        <f>($D$41+$H$41)*分析のための入力事項!$H$14*基本表!AO39/基本表!$AO$41</f>
        <v>0</v>
      </c>
      <c r="L80" s="24">
        <f>J80*分析に必要なデータ等!F39</f>
        <v>0</v>
      </c>
      <c r="N80" s="4">
        <f>$L$41*分析のための入力事項!$H$14*基本表!AO39/基本表!$AO$41</f>
        <v>0</v>
      </c>
      <c r="P80" s="24">
        <f>N80*分析に必要なデータ等!F39</f>
        <v>0</v>
      </c>
      <c r="R80" s="4">
        <f>$P$41*分析のための入力事項!$H$14*基本表!AO39/基本表!$AO$41</f>
        <v>0</v>
      </c>
      <c r="T80" s="24">
        <f>R80*分析に必要なデータ等!F39</f>
        <v>0</v>
      </c>
      <c r="V80" s="4">
        <f>$T$41*分析のための入力事項!$H$14*基本表!AO39/基本表!$AO$41</f>
        <v>0</v>
      </c>
      <c r="X80" s="24">
        <f>V80*分析に必要なデータ等!F39</f>
        <v>0</v>
      </c>
    </row>
    <row r="81" spans="2:24" x14ac:dyDescent="0.2">
      <c r="E81" t="s">
        <v>301</v>
      </c>
      <c r="F81" s="23">
        <v>0</v>
      </c>
      <c r="J81" s="4">
        <f>($D$41+$H$41)*分析のための入力事項!$H$14*基本表!AO40/基本表!$AO$41</f>
        <v>0</v>
      </c>
      <c r="L81" s="24">
        <f>J81*分析に必要なデータ等!F40</f>
        <v>0</v>
      </c>
      <c r="N81" s="4">
        <f>$L$41*分析のための入力事項!$H$14*基本表!AO40/基本表!$AO$41</f>
        <v>0</v>
      </c>
      <c r="P81" s="24">
        <f>N81*分析に必要なデータ等!F40</f>
        <v>0</v>
      </c>
      <c r="R81" s="4">
        <f>$P$41*分析のための入力事項!$H$14*基本表!AO40/基本表!$AO$41</f>
        <v>0</v>
      </c>
      <c r="T81" s="24">
        <f>R81*分析に必要なデータ等!F40</f>
        <v>0</v>
      </c>
      <c r="V81" s="4">
        <f>$T$41*分析のための入力事項!$H$14*基本表!AO40/基本表!$AO$41</f>
        <v>0</v>
      </c>
      <c r="X81" s="24">
        <f>V81*分析に必要なデータ等!F40</f>
        <v>0</v>
      </c>
    </row>
    <row r="82" spans="2:24" x14ac:dyDescent="0.2">
      <c r="F82" s="21">
        <f>SUM(F45:F81)</f>
        <v>0</v>
      </c>
      <c r="J82" s="21">
        <f>SUM(J45:J81)</f>
        <v>0</v>
      </c>
      <c r="L82" s="21">
        <f>SUM(L45:L81)</f>
        <v>0</v>
      </c>
      <c r="N82" s="21">
        <f>SUM(N45:N81)</f>
        <v>0</v>
      </c>
      <c r="P82" s="21">
        <f>SUM(P45:P81)</f>
        <v>0</v>
      </c>
      <c r="R82" s="21">
        <f>SUM(R45:R81)</f>
        <v>0</v>
      </c>
      <c r="T82" s="21">
        <f>SUM(T45:T81)</f>
        <v>0</v>
      </c>
      <c r="V82" s="21">
        <f>SUM(V45:V81)</f>
        <v>0</v>
      </c>
      <c r="X82" s="21">
        <f>SUM(X45:X81)</f>
        <v>0</v>
      </c>
    </row>
    <row r="83" spans="2:24" x14ac:dyDescent="0.2">
      <c r="F83" s="21"/>
      <c r="J83" s="21"/>
      <c r="L83" s="21"/>
      <c r="N83" s="21"/>
      <c r="P83" s="21"/>
      <c r="R83" s="21"/>
      <c r="T83" s="21"/>
      <c r="V83" s="21"/>
      <c r="X83" s="21"/>
    </row>
    <row r="84" spans="2:24" x14ac:dyDescent="0.2">
      <c r="F84" s="21"/>
      <c r="J84" s="21"/>
      <c r="L84" s="21"/>
      <c r="N84" s="21"/>
      <c r="P84" s="21"/>
      <c r="R84" s="21"/>
      <c r="T84" s="21"/>
      <c r="V84" s="21"/>
      <c r="X84" s="21"/>
    </row>
    <row r="85" spans="2:24" x14ac:dyDescent="0.2">
      <c r="C85" t="s">
        <v>387</v>
      </c>
      <c r="D85" t="s">
        <v>388</v>
      </c>
    </row>
    <row r="86" spans="2:24" x14ac:dyDescent="0.2">
      <c r="B86" t="s">
        <v>265</v>
      </c>
      <c r="C86" s="4">
        <f>B4-C4</f>
        <v>0</v>
      </c>
      <c r="D86" s="19">
        <f>分析に必要なデータ等!F4*C86</f>
        <v>0</v>
      </c>
    </row>
    <row r="87" spans="2:24" x14ac:dyDescent="0.2">
      <c r="B87" t="s">
        <v>266</v>
      </c>
      <c r="C87" s="4">
        <f t="shared" ref="C87:C122" si="3">B5-C5</f>
        <v>0</v>
      </c>
      <c r="D87" s="19">
        <f>分析に必要なデータ等!F5*C87</f>
        <v>0</v>
      </c>
    </row>
    <row r="88" spans="2:24" x14ac:dyDescent="0.2">
      <c r="B88" t="s">
        <v>267</v>
      </c>
      <c r="C88" s="4">
        <f t="shared" si="3"/>
        <v>0</v>
      </c>
      <c r="D88" s="19">
        <f>分析に必要なデータ等!F6*C88</f>
        <v>0</v>
      </c>
    </row>
    <row r="89" spans="2:24" x14ac:dyDescent="0.2">
      <c r="B89" t="s">
        <v>268</v>
      </c>
      <c r="C89" s="4">
        <f t="shared" si="3"/>
        <v>0</v>
      </c>
      <c r="D89" s="19">
        <f>分析に必要なデータ等!F7*C89</f>
        <v>0</v>
      </c>
    </row>
    <row r="90" spans="2:24" x14ac:dyDescent="0.2">
      <c r="B90" t="s">
        <v>269</v>
      </c>
      <c r="C90" s="4">
        <f t="shared" si="3"/>
        <v>0</v>
      </c>
      <c r="D90" s="19">
        <f>分析に必要なデータ等!F8*C90</f>
        <v>0</v>
      </c>
    </row>
    <row r="91" spans="2:24" x14ac:dyDescent="0.2">
      <c r="B91" t="s">
        <v>270</v>
      </c>
      <c r="C91" s="4">
        <f t="shared" si="3"/>
        <v>0</v>
      </c>
      <c r="D91" s="19">
        <f>分析に必要なデータ等!F9*C91</f>
        <v>0</v>
      </c>
    </row>
    <row r="92" spans="2:24" x14ac:dyDescent="0.2">
      <c r="B92" t="s">
        <v>271</v>
      </c>
      <c r="C92" s="4">
        <f t="shared" si="3"/>
        <v>0</v>
      </c>
      <c r="D92" s="19">
        <f>分析に必要なデータ等!F10*C92</f>
        <v>0</v>
      </c>
    </row>
    <row r="93" spans="2:24" x14ac:dyDescent="0.2">
      <c r="B93" t="s">
        <v>272</v>
      </c>
      <c r="C93" s="4">
        <f t="shared" si="3"/>
        <v>0</v>
      </c>
      <c r="D93" s="19">
        <f>分析に必要なデータ等!F11*C93</f>
        <v>0</v>
      </c>
    </row>
    <row r="94" spans="2:24" x14ac:dyDescent="0.2">
      <c r="B94" t="s">
        <v>273</v>
      </c>
      <c r="C94" s="4">
        <f t="shared" si="3"/>
        <v>0</v>
      </c>
      <c r="D94" s="19">
        <f>分析に必要なデータ等!F12*C94</f>
        <v>0</v>
      </c>
    </row>
    <row r="95" spans="2:24" x14ac:dyDescent="0.2">
      <c r="B95" t="s">
        <v>274</v>
      </c>
      <c r="C95" s="4">
        <f t="shared" si="3"/>
        <v>0</v>
      </c>
      <c r="D95" s="19">
        <f>分析に必要なデータ等!F13*C95</f>
        <v>0</v>
      </c>
    </row>
    <row r="96" spans="2:24" x14ac:dyDescent="0.2">
      <c r="B96" t="s">
        <v>275</v>
      </c>
      <c r="C96" s="4">
        <f t="shared" si="3"/>
        <v>0</v>
      </c>
      <c r="D96" s="19">
        <f>分析に必要なデータ等!F14*C96</f>
        <v>0</v>
      </c>
    </row>
    <row r="97" spans="2:4" x14ac:dyDescent="0.2">
      <c r="B97" t="s">
        <v>276</v>
      </c>
      <c r="C97" s="4">
        <f t="shared" si="3"/>
        <v>0</v>
      </c>
      <c r="D97" s="19">
        <f>分析に必要なデータ等!F15*C97</f>
        <v>0</v>
      </c>
    </row>
    <row r="98" spans="2:4" x14ac:dyDescent="0.2">
      <c r="B98" t="s">
        <v>277</v>
      </c>
      <c r="C98" s="4">
        <f t="shared" si="3"/>
        <v>0</v>
      </c>
      <c r="D98" s="19">
        <f>分析に必要なデータ等!F16*C98</f>
        <v>0</v>
      </c>
    </row>
    <row r="99" spans="2:4" x14ac:dyDescent="0.2">
      <c r="B99" t="s">
        <v>278</v>
      </c>
      <c r="C99" s="4">
        <f t="shared" si="3"/>
        <v>0</v>
      </c>
      <c r="D99" s="19">
        <f>分析に必要なデータ等!F17*C99</f>
        <v>0</v>
      </c>
    </row>
    <row r="100" spans="2:4" x14ac:dyDescent="0.2">
      <c r="B100" t="s">
        <v>279</v>
      </c>
      <c r="C100" s="4">
        <f t="shared" si="3"/>
        <v>0</v>
      </c>
      <c r="D100" s="19">
        <f>分析に必要なデータ等!F18*C100</f>
        <v>0</v>
      </c>
    </row>
    <row r="101" spans="2:4" x14ac:dyDescent="0.2">
      <c r="B101" t="s">
        <v>280</v>
      </c>
      <c r="C101" s="4">
        <f t="shared" si="3"/>
        <v>0</v>
      </c>
      <c r="D101" s="19">
        <f>分析に必要なデータ等!F19*C101</f>
        <v>0</v>
      </c>
    </row>
    <row r="102" spans="2:4" x14ac:dyDescent="0.2">
      <c r="B102" t="s">
        <v>281</v>
      </c>
      <c r="C102" s="4">
        <f t="shared" si="3"/>
        <v>0</v>
      </c>
      <c r="D102" s="19">
        <f>分析に必要なデータ等!F20*C102</f>
        <v>0</v>
      </c>
    </row>
    <row r="103" spans="2:4" x14ac:dyDescent="0.2">
      <c r="B103" t="s">
        <v>282</v>
      </c>
      <c r="C103" s="4">
        <f t="shared" si="3"/>
        <v>0</v>
      </c>
      <c r="D103" s="19">
        <f>分析に必要なデータ等!F21*C103</f>
        <v>0</v>
      </c>
    </row>
    <row r="104" spans="2:4" x14ac:dyDescent="0.2">
      <c r="B104" t="s">
        <v>283</v>
      </c>
      <c r="C104" s="4">
        <f t="shared" si="3"/>
        <v>0</v>
      </c>
      <c r="D104" s="19">
        <f>分析に必要なデータ等!F22*C104</f>
        <v>0</v>
      </c>
    </row>
    <row r="105" spans="2:4" x14ac:dyDescent="0.2">
      <c r="B105" t="s">
        <v>284</v>
      </c>
      <c r="C105" s="4">
        <f t="shared" si="3"/>
        <v>0</v>
      </c>
      <c r="D105" s="19">
        <f>分析に必要なデータ等!F23*C105</f>
        <v>0</v>
      </c>
    </row>
    <row r="106" spans="2:4" x14ac:dyDescent="0.2">
      <c r="B106" t="s">
        <v>285</v>
      </c>
      <c r="C106" s="4">
        <f t="shared" si="3"/>
        <v>0</v>
      </c>
      <c r="D106" s="19">
        <f>分析に必要なデータ等!F24*C106</f>
        <v>0</v>
      </c>
    </row>
    <row r="107" spans="2:4" x14ac:dyDescent="0.2">
      <c r="B107" t="s">
        <v>286</v>
      </c>
      <c r="C107" s="4">
        <f t="shared" si="3"/>
        <v>0</v>
      </c>
      <c r="D107" s="19">
        <f>分析に必要なデータ等!F25*C107</f>
        <v>0</v>
      </c>
    </row>
    <row r="108" spans="2:4" x14ac:dyDescent="0.2">
      <c r="B108" t="s">
        <v>287</v>
      </c>
      <c r="C108" s="4">
        <f t="shared" si="3"/>
        <v>0</v>
      </c>
      <c r="D108" s="19">
        <f>分析に必要なデータ等!F26*C108</f>
        <v>0</v>
      </c>
    </row>
    <row r="109" spans="2:4" x14ac:dyDescent="0.2">
      <c r="B109" t="s">
        <v>288</v>
      </c>
      <c r="C109" s="4">
        <f t="shared" si="3"/>
        <v>0</v>
      </c>
      <c r="D109" s="19">
        <f>分析に必要なデータ等!F27*C109</f>
        <v>0</v>
      </c>
    </row>
    <row r="110" spans="2:4" x14ac:dyDescent="0.2">
      <c r="B110" t="s">
        <v>289</v>
      </c>
      <c r="C110" s="4">
        <f t="shared" si="3"/>
        <v>0</v>
      </c>
      <c r="D110" s="19">
        <f>分析に必要なデータ等!F28*C110</f>
        <v>0</v>
      </c>
    </row>
    <row r="111" spans="2:4" x14ac:dyDescent="0.2">
      <c r="B111" t="s">
        <v>290</v>
      </c>
      <c r="C111" s="4">
        <f t="shared" si="3"/>
        <v>0</v>
      </c>
      <c r="D111" s="19">
        <f>分析に必要なデータ等!F29*C111</f>
        <v>0</v>
      </c>
    </row>
    <row r="112" spans="2:4" x14ac:dyDescent="0.2">
      <c r="B112" t="s">
        <v>291</v>
      </c>
      <c r="C112" s="4">
        <f t="shared" si="3"/>
        <v>0</v>
      </c>
      <c r="D112" s="19">
        <f>分析に必要なデータ等!F30*C112</f>
        <v>0</v>
      </c>
    </row>
    <row r="113" spans="2:4" x14ac:dyDescent="0.2">
      <c r="B113" t="s">
        <v>292</v>
      </c>
      <c r="C113" s="4">
        <f t="shared" si="3"/>
        <v>0</v>
      </c>
      <c r="D113" s="19">
        <f>分析に必要なデータ等!F31*C113</f>
        <v>0</v>
      </c>
    </row>
    <row r="114" spans="2:4" x14ac:dyDescent="0.2">
      <c r="B114" t="s">
        <v>293</v>
      </c>
      <c r="C114" s="4">
        <f t="shared" si="3"/>
        <v>0</v>
      </c>
      <c r="D114" s="19">
        <f>分析に必要なデータ等!F32*C114</f>
        <v>0</v>
      </c>
    </row>
    <row r="115" spans="2:4" x14ac:dyDescent="0.2">
      <c r="B115" t="s">
        <v>294</v>
      </c>
      <c r="C115" s="4">
        <f t="shared" si="3"/>
        <v>0</v>
      </c>
      <c r="D115" s="19">
        <f>分析に必要なデータ等!F33*C115</f>
        <v>0</v>
      </c>
    </row>
    <row r="116" spans="2:4" x14ac:dyDescent="0.2">
      <c r="B116" t="s">
        <v>295</v>
      </c>
      <c r="C116" s="4">
        <f t="shared" si="3"/>
        <v>0</v>
      </c>
      <c r="D116" s="19">
        <f>分析に必要なデータ等!F34*C116</f>
        <v>0</v>
      </c>
    </row>
    <row r="117" spans="2:4" x14ac:dyDescent="0.2">
      <c r="B117" t="s">
        <v>296</v>
      </c>
      <c r="C117" s="4">
        <f t="shared" si="3"/>
        <v>0</v>
      </c>
      <c r="D117" s="19">
        <f>分析に必要なデータ等!F35*C117</f>
        <v>0</v>
      </c>
    </row>
    <row r="118" spans="2:4" x14ac:dyDescent="0.2">
      <c r="B118" t="s">
        <v>366</v>
      </c>
      <c r="C118" s="4">
        <f t="shared" si="3"/>
        <v>0</v>
      </c>
      <c r="D118" s="19">
        <f>分析に必要なデータ等!F36*C118</f>
        <v>0</v>
      </c>
    </row>
    <row r="119" spans="2:4" x14ac:dyDescent="0.2">
      <c r="B119" t="s">
        <v>298</v>
      </c>
      <c r="C119" s="4">
        <f t="shared" si="3"/>
        <v>0</v>
      </c>
      <c r="D119" s="19">
        <f>分析に必要なデータ等!F37*C119</f>
        <v>0</v>
      </c>
    </row>
    <row r="120" spans="2:4" x14ac:dyDescent="0.2">
      <c r="B120" t="s">
        <v>299</v>
      </c>
      <c r="C120" s="4">
        <f t="shared" si="3"/>
        <v>0</v>
      </c>
      <c r="D120" s="19">
        <f>分析に必要なデータ等!F38*C120</f>
        <v>0</v>
      </c>
    </row>
    <row r="121" spans="2:4" x14ac:dyDescent="0.2">
      <c r="B121" t="s">
        <v>300</v>
      </c>
      <c r="C121" s="4">
        <f t="shared" si="3"/>
        <v>0</v>
      </c>
      <c r="D121" s="19">
        <f>分析に必要なデータ等!F39*C121</f>
        <v>0</v>
      </c>
    </row>
    <row r="122" spans="2:4" x14ac:dyDescent="0.2">
      <c r="B122" t="s">
        <v>301</v>
      </c>
      <c r="C122" s="4">
        <f t="shared" si="3"/>
        <v>0</v>
      </c>
      <c r="D122" s="19">
        <f>分析に必要なデータ等!F40*C122</f>
        <v>0</v>
      </c>
    </row>
    <row r="123" spans="2:4" x14ac:dyDescent="0.2">
      <c r="C123" s="4">
        <f>SUM(C86:C122)</f>
        <v>0</v>
      </c>
      <c r="D123" s="4">
        <f>SUM(D86:D122)</f>
        <v>0</v>
      </c>
    </row>
  </sheetData>
  <phoneticPr fontId="3"/>
  <pageMargins left="0.78700000000000003" right="0.78700000000000003" top="0.98399999999999999" bottom="0.98399999999999999" header="0.51200000000000001" footer="0.51200000000000001"/>
  <pageSetup paperSize="9" orientation="portrait" horizontalDpi="400" verticalDpi="4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44"/>
  <sheetViews>
    <sheetView topLeftCell="A10" zoomScaleNormal="100" workbookViewId="0">
      <selection activeCell="B14" sqref="B14"/>
    </sheetView>
  </sheetViews>
  <sheetFormatPr defaultRowHeight="13.2" x14ac:dyDescent="0.2"/>
  <cols>
    <col min="1" max="1" width="13.6640625" customWidth="1"/>
    <col min="3" max="4" width="15.88671875" customWidth="1"/>
    <col min="5" max="6" width="11.88671875" customWidth="1"/>
    <col min="7" max="11" width="11.109375" customWidth="1"/>
    <col min="12" max="14" width="9" customWidth="1"/>
  </cols>
  <sheetData>
    <row r="1" spans="1:11" x14ac:dyDescent="0.2">
      <c r="A1" s="42" t="s">
        <v>389</v>
      </c>
    </row>
    <row r="2" spans="1:11" x14ac:dyDescent="0.2">
      <c r="A2" t="s">
        <v>390</v>
      </c>
    </row>
    <row r="3" spans="1:11" x14ac:dyDescent="0.2">
      <c r="A3" t="s">
        <v>391</v>
      </c>
    </row>
    <row r="5" spans="1:11" x14ac:dyDescent="0.2">
      <c r="A5" t="s">
        <v>392</v>
      </c>
    </row>
    <row r="6" spans="1:11" x14ac:dyDescent="0.2">
      <c r="A6" t="s">
        <v>393</v>
      </c>
    </row>
    <row r="7" spans="1:11" x14ac:dyDescent="0.2">
      <c r="A7" t="s">
        <v>394</v>
      </c>
    </row>
    <row r="8" spans="1:11" x14ac:dyDescent="0.2">
      <c r="A8" t="s">
        <v>395</v>
      </c>
    </row>
    <row r="11" spans="1:11" x14ac:dyDescent="0.2">
      <c r="A11" s="42" t="s">
        <v>396</v>
      </c>
      <c r="B11" s="190"/>
      <c r="C11" s="190"/>
      <c r="E11" s="190"/>
      <c r="F11" s="190"/>
    </row>
    <row r="12" spans="1:11" x14ac:dyDescent="0.2">
      <c r="A12" s="43" t="s">
        <v>397</v>
      </c>
      <c r="B12" s="44"/>
      <c r="C12" s="191"/>
      <c r="D12" s="151"/>
      <c r="E12" s="58"/>
      <c r="F12" s="102"/>
      <c r="G12" s="155" t="s">
        <v>398</v>
      </c>
      <c r="H12" s="163"/>
      <c r="I12" s="163"/>
      <c r="J12" s="163"/>
      <c r="K12" s="164"/>
    </row>
    <row r="13" spans="1:11" x14ac:dyDescent="0.2">
      <c r="A13" s="192"/>
      <c r="B13" s="155" t="s">
        <v>399</v>
      </c>
      <c r="C13" s="9" t="s">
        <v>90</v>
      </c>
      <c r="D13" s="9" t="s">
        <v>86</v>
      </c>
      <c r="E13" s="27" t="s">
        <v>400</v>
      </c>
      <c r="F13" s="9" t="s">
        <v>401</v>
      </c>
      <c r="G13" s="157"/>
      <c r="H13" s="9" t="s">
        <v>90</v>
      </c>
      <c r="I13" s="9" t="s">
        <v>86</v>
      </c>
      <c r="J13" s="9" t="s">
        <v>400</v>
      </c>
      <c r="K13" s="9" t="s">
        <v>401</v>
      </c>
    </row>
    <row r="14" spans="1:11" x14ac:dyDescent="0.2">
      <c r="A14" s="220" t="s">
        <v>73</v>
      </c>
      <c r="B14" s="218">
        <f t="shared" ref="B14:B35" si="0">D14/C14</f>
        <v>0.72271305774390349</v>
      </c>
      <c r="C14" s="221">
        <v>409619</v>
      </c>
      <c r="D14" s="219">
        <v>296037</v>
      </c>
      <c r="E14" s="216">
        <v>488115</v>
      </c>
      <c r="F14" s="216">
        <v>459911</v>
      </c>
      <c r="G14" s="165">
        <f>I14/H14</f>
        <v>0.58724812776697422</v>
      </c>
      <c r="H14" s="168">
        <v>483380</v>
      </c>
      <c r="I14" s="168">
        <v>283864</v>
      </c>
      <c r="J14" s="168">
        <v>577142</v>
      </c>
      <c r="K14" s="168">
        <v>535343</v>
      </c>
    </row>
    <row r="15" spans="1:11" x14ac:dyDescent="0.2">
      <c r="A15" s="45" t="s">
        <v>75</v>
      </c>
      <c r="B15" s="193">
        <f t="shared" si="0"/>
        <v>0.64454816901135803</v>
      </c>
      <c r="C15" s="194">
        <v>413274</v>
      </c>
      <c r="D15" s="46">
        <v>266375</v>
      </c>
      <c r="E15" s="217">
        <v>488870</v>
      </c>
      <c r="F15" s="217">
        <v>461921</v>
      </c>
      <c r="G15" s="166">
        <f t="shared" ref="G15:G27" si="1">I15/H15</f>
        <v>0.66308306107477322</v>
      </c>
      <c r="H15" s="169">
        <v>453919</v>
      </c>
      <c r="I15" s="169">
        <v>300986</v>
      </c>
      <c r="J15" s="169">
        <v>539540</v>
      </c>
      <c r="K15" s="169">
        <v>503981</v>
      </c>
    </row>
    <row r="16" spans="1:11" x14ac:dyDescent="0.2">
      <c r="A16" s="45" t="s">
        <v>77</v>
      </c>
      <c r="B16" s="193">
        <f t="shared" si="0"/>
        <v>0.65126925703410243</v>
      </c>
      <c r="C16" s="194">
        <v>405631</v>
      </c>
      <c r="D16" s="46">
        <v>264175</v>
      </c>
      <c r="E16" s="217">
        <v>485123</v>
      </c>
      <c r="F16" s="217">
        <v>459015</v>
      </c>
      <c r="G16" s="166">
        <f t="shared" si="1"/>
        <v>0.6502303737173637</v>
      </c>
      <c r="H16" s="169">
        <v>449270</v>
      </c>
      <c r="I16" s="169">
        <v>292129</v>
      </c>
      <c r="J16" s="169">
        <v>537119</v>
      </c>
      <c r="K16" s="169">
        <v>504125</v>
      </c>
    </row>
    <row r="17" spans="1:11" x14ac:dyDescent="0.2">
      <c r="A17" s="45" t="s">
        <v>81</v>
      </c>
      <c r="B17" s="193">
        <f t="shared" si="0"/>
        <v>0.65443152444850916</v>
      </c>
      <c r="C17" s="47">
        <v>390351</v>
      </c>
      <c r="D17" s="46">
        <v>255458</v>
      </c>
      <c r="E17" s="46">
        <v>463273</v>
      </c>
      <c r="F17" s="46">
        <v>434827</v>
      </c>
      <c r="G17" s="166">
        <f t="shared" si="1"/>
        <v>0.62668868717574233</v>
      </c>
      <c r="H17" s="169">
        <v>471076</v>
      </c>
      <c r="I17" s="169">
        <v>295218</v>
      </c>
      <c r="J17" s="169">
        <v>562716</v>
      </c>
      <c r="K17" s="169">
        <v>527420</v>
      </c>
    </row>
    <row r="18" spans="1:11" x14ac:dyDescent="0.2">
      <c r="A18" s="45" t="s">
        <v>87</v>
      </c>
      <c r="B18" s="193">
        <f t="shared" si="0"/>
        <v>0.68166998604451656</v>
      </c>
      <c r="C18" s="47">
        <v>496579</v>
      </c>
      <c r="D18" s="46">
        <v>338503</v>
      </c>
      <c r="E18" s="46">
        <v>596181</v>
      </c>
      <c r="F18" s="46">
        <v>449114</v>
      </c>
      <c r="G18" s="166">
        <f t="shared" si="1"/>
        <v>0.67587263151060062</v>
      </c>
      <c r="H18" s="169">
        <v>523646</v>
      </c>
      <c r="I18" s="169">
        <v>353918</v>
      </c>
      <c r="J18" s="169">
        <v>630394</v>
      </c>
      <c r="K18" s="169">
        <v>574643</v>
      </c>
    </row>
    <row r="19" spans="1:11" x14ac:dyDescent="0.2">
      <c r="A19" s="45" t="s">
        <v>91</v>
      </c>
      <c r="B19" s="193">
        <f t="shared" si="0"/>
        <v>0.62453871597656718</v>
      </c>
      <c r="C19" s="47">
        <v>501860</v>
      </c>
      <c r="D19" s="46">
        <v>313431</v>
      </c>
      <c r="E19" s="46">
        <v>596014</v>
      </c>
      <c r="F19" s="46">
        <v>535599</v>
      </c>
      <c r="G19" s="166">
        <f t="shared" si="1"/>
        <v>0.6593124876484926</v>
      </c>
      <c r="H19" s="169">
        <v>546492</v>
      </c>
      <c r="I19" s="169">
        <v>360309</v>
      </c>
      <c r="J19" s="169">
        <v>645763</v>
      </c>
      <c r="K19" s="169">
        <v>578554</v>
      </c>
    </row>
    <row r="20" spans="1:11" x14ac:dyDescent="0.2">
      <c r="A20" s="45" t="s">
        <v>95</v>
      </c>
      <c r="B20" s="193">
        <f t="shared" si="0"/>
        <v>0.6802737943346987</v>
      </c>
      <c r="C20" s="47">
        <v>431857</v>
      </c>
      <c r="D20" s="46">
        <v>293781</v>
      </c>
      <c r="E20" s="46">
        <v>510761</v>
      </c>
      <c r="F20" s="46">
        <v>457433</v>
      </c>
      <c r="G20" s="166">
        <f t="shared" si="1"/>
        <v>0.70977036859560405</v>
      </c>
      <c r="H20" s="169">
        <v>475806</v>
      </c>
      <c r="I20" s="169">
        <v>337713</v>
      </c>
      <c r="J20" s="169">
        <v>562723</v>
      </c>
      <c r="K20" s="169">
        <v>501684</v>
      </c>
    </row>
    <row r="21" spans="1:11" x14ac:dyDescent="0.2">
      <c r="A21" s="45" t="s">
        <v>98</v>
      </c>
      <c r="B21" s="193">
        <f t="shared" si="0"/>
        <v>0.68693656122906888</v>
      </c>
      <c r="C21" s="47">
        <v>425623</v>
      </c>
      <c r="D21" s="46">
        <v>292376</v>
      </c>
      <c r="E21" s="46">
        <v>501305</v>
      </c>
      <c r="F21" s="46">
        <v>441902</v>
      </c>
      <c r="G21" s="166">
        <f t="shared" si="1"/>
        <v>0.71030270562149356</v>
      </c>
      <c r="H21" s="169">
        <v>470391</v>
      </c>
      <c r="I21" s="169">
        <v>334120</v>
      </c>
      <c r="J21" s="169">
        <v>551856</v>
      </c>
      <c r="K21" s="169">
        <v>485486</v>
      </c>
    </row>
    <row r="22" spans="1:11" x14ac:dyDescent="0.2">
      <c r="A22" s="45" t="s">
        <v>101</v>
      </c>
      <c r="B22" s="193">
        <f t="shared" si="0"/>
        <v>0.67491925691582066</v>
      </c>
      <c r="C22" s="47">
        <v>484252</v>
      </c>
      <c r="D22" s="46">
        <v>326831</v>
      </c>
      <c r="E22" s="46">
        <v>584083</v>
      </c>
      <c r="F22" s="46">
        <v>525479</v>
      </c>
      <c r="G22" s="166">
        <f t="shared" si="1"/>
        <v>0.69047083485338512</v>
      </c>
      <c r="H22" s="169">
        <v>529039</v>
      </c>
      <c r="I22" s="169">
        <v>365286</v>
      </c>
      <c r="J22" s="169">
        <v>634573</v>
      </c>
      <c r="K22" s="169">
        <v>566885</v>
      </c>
    </row>
    <row r="23" spans="1:11" x14ac:dyDescent="0.2">
      <c r="A23" s="45" t="s">
        <v>104</v>
      </c>
      <c r="B23" s="193">
        <f t="shared" si="0"/>
        <v>0.69704789765987396</v>
      </c>
      <c r="C23" s="47">
        <v>461129</v>
      </c>
      <c r="D23" s="46">
        <v>321429</v>
      </c>
      <c r="E23" s="46">
        <v>549990</v>
      </c>
      <c r="F23" s="46">
        <v>487741</v>
      </c>
      <c r="G23" s="166">
        <f t="shared" si="1"/>
        <v>0.71834673803009719</v>
      </c>
      <c r="H23" s="169">
        <v>485029</v>
      </c>
      <c r="I23" s="169">
        <v>348419</v>
      </c>
      <c r="J23" s="169">
        <v>578879</v>
      </c>
      <c r="K23" s="169">
        <v>517625</v>
      </c>
    </row>
    <row r="24" spans="1:11" x14ac:dyDescent="0.2">
      <c r="A24" s="45" t="s">
        <v>107</v>
      </c>
      <c r="B24" s="193">
        <f t="shared" si="0"/>
        <v>0.66669555089443411</v>
      </c>
      <c r="C24" s="47">
        <v>392371</v>
      </c>
      <c r="D24" s="46">
        <v>261592</v>
      </c>
      <c r="E24" s="46">
        <v>462647</v>
      </c>
      <c r="F24" s="46">
        <v>405785</v>
      </c>
      <c r="G24" s="166">
        <f t="shared" si="1"/>
        <v>0.65161571398424789</v>
      </c>
      <c r="H24" s="169">
        <v>440703</v>
      </c>
      <c r="I24" s="169">
        <v>287169</v>
      </c>
      <c r="J24" s="169">
        <v>520011</v>
      </c>
      <c r="K24" s="169">
        <v>465912</v>
      </c>
    </row>
    <row r="25" spans="1:11" x14ac:dyDescent="0.2">
      <c r="A25" s="45" t="s">
        <v>112</v>
      </c>
      <c r="B25" s="193">
        <f t="shared" si="0"/>
        <v>0.69419224569198501</v>
      </c>
      <c r="C25" s="47">
        <v>419973</v>
      </c>
      <c r="D25" s="46">
        <v>291542</v>
      </c>
      <c r="E25" s="46">
        <v>500295</v>
      </c>
      <c r="F25" s="46">
        <v>443192</v>
      </c>
      <c r="G25" s="166">
        <f t="shared" si="1"/>
        <v>0.6898735638214154</v>
      </c>
      <c r="H25" s="169">
        <v>476525</v>
      </c>
      <c r="I25" s="169">
        <v>328742</v>
      </c>
      <c r="J25" s="169">
        <v>568887</v>
      </c>
      <c r="K25" s="169">
        <v>502459</v>
      </c>
    </row>
    <row r="26" spans="1:11" x14ac:dyDescent="0.2">
      <c r="A26" s="45" t="s">
        <v>116</v>
      </c>
      <c r="B26" s="193">
        <f t="shared" si="0"/>
        <v>0.63577861975912253</v>
      </c>
      <c r="C26" s="47">
        <v>401698</v>
      </c>
      <c r="D26" s="46">
        <v>255391</v>
      </c>
      <c r="E26" s="46">
        <v>476069</v>
      </c>
      <c r="F26" s="46">
        <v>411689</v>
      </c>
      <c r="G26" s="166">
        <f t="shared" si="1"/>
        <v>0.63603634851615898</v>
      </c>
      <c r="H26" s="169">
        <v>478589</v>
      </c>
      <c r="I26" s="169">
        <v>304400</v>
      </c>
      <c r="J26" s="169">
        <v>570140</v>
      </c>
      <c r="K26" s="169">
        <v>494012</v>
      </c>
    </row>
    <row r="27" spans="1:11" x14ac:dyDescent="0.2">
      <c r="A27" s="45" t="s">
        <v>120</v>
      </c>
      <c r="B27" s="193">
        <f t="shared" si="0"/>
        <v>0.64300660515302777</v>
      </c>
      <c r="C27" s="47">
        <v>396660</v>
      </c>
      <c r="D27" s="46">
        <v>255055</v>
      </c>
      <c r="E27" s="46">
        <v>474943</v>
      </c>
      <c r="F27" s="46">
        <v>440363</v>
      </c>
      <c r="G27" s="166">
        <f t="shared" si="1"/>
        <v>0.63888960988397747</v>
      </c>
      <c r="H27" s="169">
        <v>462324</v>
      </c>
      <c r="I27" s="169">
        <v>295374</v>
      </c>
      <c r="J27" s="169">
        <v>547036</v>
      </c>
      <c r="K27" s="169">
        <v>497587</v>
      </c>
    </row>
    <row r="28" spans="1:11" x14ac:dyDescent="0.2">
      <c r="A28" s="45" t="s">
        <v>124</v>
      </c>
      <c r="B28" s="193">
        <f t="shared" si="0"/>
        <v>0.60668900687614236</v>
      </c>
      <c r="C28" s="47">
        <v>413604</v>
      </c>
      <c r="D28" s="46">
        <v>250929</v>
      </c>
      <c r="E28" s="46">
        <v>497124</v>
      </c>
      <c r="F28" s="46">
        <v>460547</v>
      </c>
      <c r="G28" s="166">
        <f>I28/H28</f>
        <v>0.63289422088451308</v>
      </c>
      <c r="H28" s="169">
        <v>471785</v>
      </c>
      <c r="I28" s="169">
        <v>298590</v>
      </c>
      <c r="J28" s="169">
        <v>561423</v>
      </c>
      <c r="K28" s="169">
        <v>512008</v>
      </c>
    </row>
    <row r="29" spans="1:11" x14ac:dyDescent="0.2">
      <c r="A29" s="45" t="s">
        <v>128</v>
      </c>
      <c r="B29" s="193">
        <f t="shared" si="0"/>
        <v>0.59998389196880408</v>
      </c>
      <c r="C29" s="47">
        <v>446982</v>
      </c>
      <c r="D29" s="46">
        <v>268182</v>
      </c>
      <c r="E29" s="46">
        <v>520003</v>
      </c>
      <c r="F29" s="46">
        <v>460853</v>
      </c>
      <c r="G29" s="166">
        <f t="shared" ref="G29:G34" si="2">I29/H29</f>
        <v>0.59504826433086233</v>
      </c>
      <c r="H29" s="169">
        <v>503581</v>
      </c>
      <c r="I29" s="169">
        <v>299655</v>
      </c>
      <c r="J29" s="169">
        <v>586534</v>
      </c>
      <c r="K29" s="169">
        <v>516398</v>
      </c>
    </row>
    <row r="30" spans="1:11" x14ac:dyDescent="0.2">
      <c r="A30" s="45" t="s">
        <v>132</v>
      </c>
      <c r="B30" s="193">
        <f t="shared" si="0"/>
        <v>0.61711852217687779</v>
      </c>
      <c r="C30" s="47">
        <v>461652</v>
      </c>
      <c r="D30" s="46">
        <v>284894</v>
      </c>
      <c r="E30" s="46">
        <v>540190</v>
      </c>
      <c r="F30" s="46">
        <v>487056</v>
      </c>
      <c r="G30" s="166">
        <f t="shared" si="2"/>
        <v>0.6086393552618683</v>
      </c>
      <c r="H30" s="169">
        <v>530572</v>
      </c>
      <c r="I30" s="169">
        <v>322927</v>
      </c>
      <c r="J30" s="169">
        <v>627568</v>
      </c>
      <c r="K30" s="169">
        <v>569502</v>
      </c>
    </row>
    <row r="31" spans="1:11" x14ac:dyDescent="0.2">
      <c r="A31" s="45" t="s">
        <v>461</v>
      </c>
      <c r="B31" s="193">
        <f t="shared" si="0"/>
        <v>0.61858407079646016</v>
      </c>
      <c r="C31" s="47">
        <v>458780</v>
      </c>
      <c r="D31" s="46">
        <v>283794</v>
      </c>
      <c r="E31" s="46">
        <v>550424</v>
      </c>
      <c r="F31" s="46">
        <v>498739</v>
      </c>
      <c r="G31" s="166">
        <f t="shared" ref="G31" si="3">I31/H31</f>
        <v>0.60148273785667128</v>
      </c>
      <c r="H31" s="169">
        <v>516477</v>
      </c>
      <c r="I31" s="169">
        <v>310652</v>
      </c>
      <c r="J31" s="169">
        <v>611545</v>
      </c>
      <c r="K31" s="169">
        <v>552692</v>
      </c>
    </row>
    <row r="32" spans="1:11" x14ac:dyDescent="0.2">
      <c r="A32" s="45" t="s">
        <v>80</v>
      </c>
      <c r="B32" s="193">
        <f t="shared" si="0"/>
        <v>0.57734184725914284</v>
      </c>
      <c r="C32" s="47">
        <v>466843</v>
      </c>
      <c r="D32" s="46">
        <v>269528</v>
      </c>
      <c r="E32" s="46">
        <v>560038</v>
      </c>
      <c r="F32" s="46">
        <v>461451</v>
      </c>
      <c r="G32" s="166">
        <f t="shared" si="2"/>
        <v>0.5641556524525847</v>
      </c>
      <c r="H32" s="169">
        <v>514865</v>
      </c>
      <c r="I32" s="169">
        <v>290464</v>
      </c>
      <c r="J32" s="169">
        <v>621170</v>
      </c>
      <c r="K32" s="169">
        <v>520033</v>
      </c>
    </row>
    <row r="33" spans="1:11" x14ac:dyDescent="0.2">
      <c r="A33" s="45" t="s">
        <v>458</v>
      </c>
      <c r="B33" s="193">
        <f t="shared" si="0"/>
        <v>0.56888983379397451</v>
      </c>
      <c r="C33" s="47">
        <v>479766</v>
      </c>
      <c r="D33" s="46">
        <v>272934</v>
      </c>
      <c r="E33" s="46">
        <v>584614</v>
      </c>
      <c r="F33" s="46">
        <v>518175</v>
      </c>
      <c r="G33" s="166">
        <f t="shared" si="2"/>
        <v>0.55087878665923085</v>
      </c>
      <c r="H33" s="169">
        <v>521799</v>
      </c>
      <c r="I33" s="169">
        <v>287448</v>
      </c>
      <c r="J33" s="169">
        <v>638683</v>
      </c>
      <c r="K33" s="169">
        <v>567758</v>
      </c>
    </row>
    <row r="34" spans="1:11" x14ac:dyDescent="0.2">
      <c r="A34" s="45" t="s">
        <v>459</v>
      </c>
      <c r="B34" s="193">
        <f t="shared" si="0"/>
        <v>0.55232291422515767</v>
      </c>
      <c r="C34" s="47">
        <v>499179</v>
      </c>
      <c r="D34" s="46">
        <v>275708</v>
      </c>
      <c r="E34" s="46">
        <v>600026</v>
      </c>
      <c r="F34" s="46">
        <v>539857</v>
      </c>
      <c r="G34" s="166">
        <f t="shared" si="2"/>
        <v>0.56897437607833024</v>
      </c>
      <c r="H34" s="169">
        <v>554677</v>
      </c>
      <c r="I34" s="169">
        <v>315597</v>
      </c>
      <c r="J34" s="169">
        <v>663848</v>
      </c>
      <c r="K34" s="169">
        <v>592633</v>
      </c>
    </row>
    <row r="35" spans="1:11" x14ac:dyDescent="0.2">
      <c r="A35" s="173" t="s">
        <v>460</v>
      </c>
      <c r="B35" s="195">
        <f t="shared" si="0"/>
        <v>0.55577134972041731</v>
      </c>
      <c r="C35" s="174">
        <v>485545</v>
      </c>
      <c r="D35" s="48">
        <v>269852</v>
      </c>
      <c r="E35" s="48">
        <v>581253</v>
      </c>
      <c r="F35" s="48">
        <v>517638</v>
      </c>
      <c r="G35" s="167">
        <f>I35/H35</f>
        <v>0.53561527164903111</v>
      </c>
      <c r="H35" s="170">
        <v>570626</v>
      </c>
      <c r="I35" s="170">
        <v>305636</v>
      </c>
      <c r="J35" s="170">
        <v>677771</v>
      </c>
      <c r="K35" s="170">
        <v>601143</v>
      </c>
    </row>
    <row r="36" spans="1:11" ht="14.4" x14ac:dyDescent="0.2">
      <c r="A36" s="172" t="s">
        <v>402</v>
      </c>
    </row>
    <row r="39" spans="1:11" x14ac:dyDescent="0.2">
      <c r="A39" t="s">
        <v>403</v>
      </c>
    </row>
    <row r="40" spans="1:11" x14ac:dyDescent="0.2">
      <c r="A40" t="s">
        <v>404</v>
      </c>
    </row>
    <row r="42" spans="1:11" x14ac:dyDescent="0.2">
      <c r="A42" t="s">
        <v>405</v>
      </c>
    </row>
    <row r="43" spans="1:11" x14ac:dyDescent="0.2">
      <c r="A43" t="s">
        <v>406</v>
      </c>
    </row>
    <row r="44" spans="1:11" x14ac:dyDescent="0.2">
      <c r="A44" t="s">
        <v>407</v>
      </c>
    </row>
  </sheetData>
  <phoneticPr fontId="3"/>
  <pageMargins left="0.7" right="0.7" top="0.75" bottom="0.75" header="0.3" footer="0.3"/>
  <pageSetup paperSize="9" scale="9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R35"/>
  <sheetViews>
    <sheetView workbookViewId="0">
      <selection activeCell="C31" sqref="C31"/>
    </sheetView>
  </sheetViews>
  <sheetFormatPr defaultColWidth="9" defaultRowHeight="13.5" customHeight="1" x14ac:dyDescent="0.15"/>
  <cols>
    <col min="1" max="1" width="18.44140625" style="28" customWidth="1"/>
    <col min="2" max="2" width="10" style="28" customWidth="1"/>
    <col min="3" max="3" width="13.109375" style="28" customWidth="1"/>
    <col min="4" max="4" width="3.88671875" style="28" customWidth="1"/>
    <col min="5" max="7" width="9" style="28"/>
    <col min="8" max="8" width="19.33203125" style="28" customWidth="1"/>
    <col min="9" max="9" width="12.88671875" style="28" customWidth="1"/>
    <col min="10" max="10" width="12.33203125" style="28" customWidth="1"/>
    <col min="11" max="11" width="19.33203125" style="28" customWidth="1"/>
    <col min="12" max="12" width="12.88671875" style="28" customWidth="1"/>
    <col min="13" max="13" width="12.21875" style="28" customWidth="1"/>
    <col min="14" max="16384" width="9" style="28"/>
  </cols>
  <sheetData>
    <row r="1" spans="1:13" ht="13.5" customHeight="1" x14ac:dyDescent="0.15">
      <c r="M1" s="40"/>
    </row>
    <row r="2" spans="1:13" ht="13.5" customHeight="1" x14ac:dyDescent="0.15">
      <c r="B2" s="28" t="s">
        <v>217</v>
      </c>
      <c r="C2" s="28" t="s">
        <v>408</v>
      </c>
      <c r="H2" s="41"/>
      <c r="I2" s="41"/>
      <c r="J2" s="41"/>
      <c r="K2" s="41"/>
      <c r="L2" s="41"/>
      <c r="M2" s="41"/>
    </row>
    <row r="3" spans="1:13" ht="13.5" customHeight="1" x14ac:dyDescent="0.15">
      <c r="A3" s="28" t="s">
        <v>221</v>
      </c>
      <c r="B3" s="29">
        <f>C3/100000</f>
        <v>0</v>
      </c>
      <c r="C3" s="30">
        <f>分析のための入力事項!C50</f>
        <v>0</v>
      </c>
      <c r="I3" s="30"/>
      <c r="J3" s="30"/>
      <c r="L3" s="30"/>
      <c r="M3" s="30"/>
    </row>
    <row r="4" spans="1:13" ht="13.5" customHeight="1" x14ac:dyDescent="0.15">
      <c r="B4" s="32"/>
      <c r="I4" s="30"/>
      <c r="J4" s="30"/>
      <c r="L4" s="30"/>
      <c r="M4" s="30"/>
    </row>
    <row r="5" spans="1:13" ht="13.5" customHeight="1" x14ac:dyDescent="0.15">
      <c r="B5" s="32"/>
      <c r="I5" s="30"/>
      <c r="J5" s="30"/>
      <c r="L5" s="30"/>
      <c r="M5" s="30"/>
    </row>
    <row r="6" spans="1:13" ht="13.5" customHeight="1" x14ac:dyDescent="0.15">
      <c r="B6" s="32"/>
      <c r="I6" s="30"/>
      <c r="J6" s="30"/>
      <c r="L6" s="30"/>
      <c r="M6" s="30"/>
    </row>
    <row r="7" spans="1:13" ht="13.5" customHeight="1" x14ac:dyDescent="0.15">
      <c r="A7" s="28" t="s">
        <v>226</v>
      </c>
      <c r="B7" s="29">
        <f>C7/100000</f>
        <v>0</v>
      </c>
      <c r="C7" s="30">
        <f>波及効果!B41</f>
        <v>0</v>
      </c>
      <c r="I7" s="30"/>
      <c r="J7" s="30"/>
      <c r="L7" s="30"/>
      <c r="M7" s="30"/>
    </row>
    <row r="8" spans="1:13" ht="13.5" customHeight="1" x14ac:dyDescent="0.15">
      <c r="A8" s="28" t="s">
        <v>227</v>
      </c>
      <c r="B8" s="29">
        <f>C8/100000</f>
        <v>0</v>
      </c>
      <c r="C8" s="30">
        <f>波及効果!C123</f>
        <v>0</v>
      </c>
      <c r="I8" s="30"/>
      <c r="J8" s="30"/>
      <c r="L8" s="30"/>
      <c r="M8" s="30"/>
    </row>
    <row r="9" spans="1:13" ht="13.5" customHeight="1" x14ac:dyDescent="0.15">
      <c r="A9" s="28" t="s">
        <v>230</v>
      </c>
      <c r="B9" s="29">
        <f>C9/100000</f>
        <v>0</v>
      </c>
      <c r="C9" s="30">
        <f>波及効果!C41</f>
        <v>0</v>
      </c>
      <c r="I9" s="30"/>
      <c r="J9" s="30"/>
      <c r="L9" s="30"/>
      <c r="M9" s="30"/>
    </row>
    <row r="10" spans="1:13" ht="13.5" customHeight="1" x14ac:dyDescent="0.15">
      <c r="A10" s="28" t="s">
        <v>231</v>
      </c>
      <c r="B10" s="29">
        <f>C10/100000</f>
        <v>0</v>
      </c>
      <c r="C10" s="30">
        <f>波及効果!D41</f>
        <v>0</v>
      </c>
      <c r="I10" s="30"/>
      <c r="J10" s="30"/>
      <c r="L10" s="30"/>
      <c r="M10" s="30"/>
    </row>
    <row r="11" spans="1:13" ht="13.5" customHeight="1" x14ac:dyDescent="0.15">
      <c r="A11" s="32"/>
      <c r="B11" s="32"/>
      <c r="I11" s="30"/>
      <c r="J11" s="30"/>
      <c r="L11" s="30"/>
      <c r="M11" s="30"/>
    </row>
    <row r="12" spans="1:13" ht="13.5" customHeight="1" x14ac:dyDescent="0.15">
      <c r="A12" s="32"/>
      <c r="B12" s="32"/>
      <c r="I12" s="30"/>
      <c r="J12" s="30"/>
      <c r="L12" s="30"/>
      <c r="M12" s="30"/>
    </row>
    <row r="13" spans="1:13" ht="13.5" customHeight="1" x14ac:dyDescent="0.15">
      <c r="B13" s="32"/>
      <c r="I13" s="30"/>
      <c r="J13" s="30"/>
      <c r="L13" s="30"/>
      <c r="M13" s="30"/>
    </row>
    <row r="14" spans="1:13" ht="13.5" customHeight="1" x14ac:dyDescent="0.15">
      <c r="B14" s="32"/>
      <c r="I14" s="30"/>
      <c r="J14" s="30"/>
      <c r="L14" s="30"/>
      <c r="M14" s="30"/>
    </row>
    <row r="15" spans="1:13" ht="13.5" customHeight="1" x14ac:dyDescent="0.15">
      <c r="B15" s="32"/>
      <c r="I15" s="30"/>
      <c r="J15" s="30"/>
      <c r="L15" s="30"/>
      <c r="M15" s="30"/>
    </row>
    <row r="16" spans="1:13" ht="13.5" customHeight="1" x14ac:dyDescent="0.15">
      <c r="A16" s="34" t="s">
        <v>238</v>
      </c>
      <c r="B16" s="29">
        <f>C16/100000</f>
        <v>0</v>
      </c>
      <c r="C16" s="30">
        <f>波及効果!D123</f>
        <v>0</v>
      </c>
      <c r="I16" s="30"/>
      <c r="J16" s="30"/>
      <c r="L16" s="30"/>
      <c r="M16" s="30"/>
    </row>
    <row r="17" spans="1:44" ht="13.5" customHeight="1" x14ac:dyDescent="0.15">
      <c r="A17" s="28" t="s">
        <v>239</v>
      </c>
      <c r="B17" s="29">
        <f>C17/100000</f>
        <v>0</v>
      </c>
      <c r="C17" s="30">
        <f>波及効果!F41</f>
        <v>0</v>
      </c>
      <c r="I17" s="30"/>
      <c r="J17" s="30"/>
      <c r="L17" s="30"/>
      <c r="M17" s="30"/>
    </row>
    <row r="18" spans="1:44" ht="13.5" customHeight="1" x14ac:dyDescent="0.15">
      <c r="A18" s="28" t="s">
        <v>241</v>
      </c>
      <c r="B18" s="29">
        <f>C18/100000</f>
        <v>0</v>
      </c>
      <c r="C18" s="30">
        <f>波及効果!G41</f>
        <v>0</v>
      </c>
      <c r="G18" s="28" ph="1"/>
      <c r="I18" s="30"/>
      <c r="J18" s="30"/>
      <c r="L18" s="30"/>
      <c r="M18" s="30"/>
      <c r="N18" s="28" ph="1"/>
      <c r="U18" s="28" ph="1"/>
      <c r="W18" s="28" ph="1"/>
      <c r="AB18" s="28" ph="1"/>
      <c r="AI18" s="28" ph="1"/>
      <c r="AP18" s="28" ph="1"/>
      <c r="AR18" s="28" ph="1"/>
    </row>
    <row r="19" spans="1:44" ht="13.5" customHeight="1" x14ac:dyDescent="0.15">
      <c r="A19" s="28" t="s">
        <v>242</v>
      </c>
      <c r="B19" s="29">
        <f>C19/100000</f>
        <v>0</v>
      </c>
      <c r="C19" s="30">
        <f>波及効果!H41</f>
        <v>0</v>
      </c>
      <c r="I19" s="30"/>
      <c r="J19" s="30"/>
      <c r="L19" s="30"/>
      <c r="M19" s="30"/>
    </row>
    <row r="20" spans="1:44" ht="13.5" customHeight="1" x14ac:dyDescent="0.15">
      <c r="B20" s="32"/>
      <c r="I20" s="30"/>
      <c r="J20" s="30"/>
    </row>
    <row r="21" spans="1:44" ht="13.5" customHeight="1" x14ac:dyDescent="0.15">
      <c r="B21" s="32"/>
    </row>
    <row r="22" spans="1:44" ht="13.5" customHeight="1" x14ac:dyDescent="0.15">
      <c r="B22" s="32"/>
    </row>
    <row r="23" spans="1:44" ht="13.5" customHeight="1" x14ac:dyDescent="0.15">
      <c r="B23" s="32"/>
    </row>
    <row r="24" spans="1:44" ht="13.5" customHeight="1" x14ac:dyDescent="0.15">
      <c r="B24" s="32"/>
    </row>
    <row r="25" spans="1:44" ht="13.5" customHeight="1" x14ac:dyDescent="0.15">
      <c r="B25" s="32"/>
    </row>
    <row r="26" spans="1:44" ht="13.5" customHeight="1" x14ac:dyDescent="0.15">
      <c r="B26" s="32"/>
    </row>
    <row r="27" spans="1:44" ht="13.5" customHeight="1" x14ac:dyDescent="0.15">
      <c r="B27" s="32"/>
    </row>
    <row r="28" spans="1:44" ht="13.5" customHeight="1" x14ac:dyDescent="0.15">
      <c r="B28" s="32"/>
    </row>
    <row r="29" spans="1:44" ht="13.5" customHeight="1" x14ac:dyDescent="0.15">
      <c r="A29" s="34" t="s">
        <v>248</v>
      </c>
      <c r="B29" s="29">
        <f>C29/100000</f>
        <v>0</v>
      </c>
      <c r="C29" s="30">
        <f>C9+C18</f>
        <v>0</v>
      </c>
    </row>
    <row r="30" spans="1:44" s="33" customFormat="1" ht="13.5" customHeight="1" x14ac:dyDescent="0.15">
      <c r="A30" s="31" t="s">
        <v>247</v>
      </c>
      <c r="B30" s="29">
        <f>C30/100000</f>
        <v>0</v>
      </c>
      <c r="C30" s="30">
        <f>C10+C19</f>
        <v>0</v>
      </c>
    </row>
    <row r="31" spans="1:44" s="33" customFormat="1" ht="13.5" customHeight="1" x14ac:dyDescent="0.15">
      <c r="A31" s="28" t="s">
        <v>249</v>
      </c>
      <c r="B31" s="35">
        <f>C31</f>
        <v>0.55577134972041731</v>
      </c>
      <c r="C31" s="28">
        <f>分析のための入力事項!H14</f>
        <v>0.55577134972041731</v>
      </c>
    </row>
    <row r="32" spans="1:44" ht="13.5" customHeight="1" x14ac:dyDescent="0.15">
      <c r="A32" s="28" t="s">
        <v>250</v>
      </c>
      <c r="B32" s="29">
        <f>C32/100000</f>
        <v>0</v>
      </c>
      <c r="C32" s="30">
        <f>波及効果!J82</f>
        <v>0</v>
      </c>
    </row>
    <row r="33" spans="1:3" ht="13.5" customHeight="1" x14ac:dyDescent="0.15">
      <c r="A33" s="28" t="s">
        <v>253</v>
      </c>
      <c r="B33" s="29">
        <f>C33/100000</f>
        <v>0</v>
      </c>
      <c r="C33" s="30">
        <f>波及効果!J41</f>
        <v>0</v>
      </c>
    </row>
    <row r="34" spans="1:3" ht="13.5" customHeight="1" x14ac:dyDescent="0.15">
      <c r="A34" s="28" t="s">
        <v>254</v>
      </c>
      <c r="B34" s="29">
        <f>C34/100000</f>
        <v>0</v>
      </c>
      <c r="C34" s="30">
        <f>波及効果!K41</f>
        <v>0</v>
      </c>
    </row>
    <row r="35" spans="1:3" ht="13.5" customHeight="1" x14ac:dyDescent="0.15">
      <c r="A35" s="28" t="s">
        <v>255</v>
      </c>
      <c r="B35" s="29">
        <f>C35/100000</f>
        <v>0</v>
      </c>
      <c r="C35" s="30">
        <f>波及効果!L41</f>
        <v>0</v>
      </c>
    </row>
  </sheetData>
  <phoneticPr fontId="3"/>
  <pageMargins left="0.78700000000000003" right="0.78700000000000003" top="0.98399999999999999" bottom="0.98399999999999999" header="0.51200000000000001" footer="0.51200000000000001"/>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N47"/>
  <sheetViews>
    <sheetView zoomScaleNormal="100" workbookViewId="0">
      <selection activeCell="L22" sqref="L22"/>
    </sheetView>
  </sheetViews>
  <sheetFormatPr defaultColWidth="9" defaultRowHeight="13.2" x14ac:dyDescent="0.2"/>
  <cols>
    <col min="1" max="1" width="5.77734375" style="49" customWidth="1"/>
    <col min="2" max="2" width="4.44140625" style="49" bestFit="1" customWidth="1"/>
    <col min="3" max="3" width="23" style="49" customWidth="1"/>
    <col min="4" max="4" width="20.21875" style="49" customWidth="1"/>
    <col min="5" max="5" width="9" style="49"/>
    <col min="6" max="9" width="15.109375" style="49" customWidth="1"/>
    <col min="10" max="10" width="9" style="49"/>
    <col min="11" max="11" width="20.21875" style="49" customWidth="1"/>
    <col min="12" max="14" width="9" style="49" customWidth="1"/>
    <col min="15" max="16384" width="9" style="49"/>
  </cols>
  <sheetData>
    <row r="1" spans="2:14" x14ac:dyDescent="0.2">
      <c r="C1" s="49" t="s">
        <v>409</v>
      </c>
    </row>
    <row r="3" spans="2:14" x14ac:dyDescent="0.2">
      <c r="D3" s="49" t="s">
        <v>410</v>
      </c>
      <c r="F3" s="49" t="s">
        <v>411</v>
      </c>
      <c r="H3" s="49" t="s">
        <v>412</v>
      </c>
      <c r="K3" s="49" t="s">
        <v>413</v>
      </c>
    </row>
    <row r="4" spans="2:14" x14ac:dyDescent="0.2">
      <c r="D4" s="49" t="s">
        <v>414</v>
      </c>
      <c r="K4" s="49" t="s">
        <v>415</v>
      </c>
    </row>
    <row r="5" spans="2:14" x14ac:dyDescent="0.2">
      <c r="B5" s="50"/>
      <c r="C5" s="51" t="s">
        <v>82</v>
      </c>
      <c r="D5" s="52" t="s">
        <v>83</v>
      </c>
      <c r="F5" s="52" t="s">
        <v>83</v>
      </c>
      <c r="G5" s="52" t="s">
        <v>416</v>
      </c>
      <c r="H5" s="52" t="s">
        <v>83</v>
      </c>
      <c r="I5" s="52" t="s">
        <v>417</v>
      </c>
      <c r="K5" s="52" t="s">
        <v>83</v>
      </c>
      <c r="L5" s="160" t="s">
        <v>360</v>
      </c>
      <c r="M5" s="49" t="s">
        <v>418</v>
      </c>
      <c r="N5" s="49" t="s">
        <v>419</v>
      </c>
    </row>
    <row r="6" spans="2:14" x14ac:dyDescent="0.2">
      <c r="B6" s="51" t="s">
        <v>88</v>
      </c>
      <c r="C6" s="9" t="s">
        <v>89</v>
      </c>
      <c r="D6" s="196">
        <f>IF(分析のための入力事項!$K$30="○",分析のための入力事項!C13,"")</f>
        <v>0</v>
      </c>
      <c r="F6" s="197">
        <f>D6*G6</f>
        <v>0</v>
      </c>
      <c r="G6" s="198">
        <v>0.25749504975465215</v>
      </c>
      <c r="H6" s="197">
        <f>D6*I6</f>
        <v>0</v>
      </c>
      <c r="I6" s="198">
        <v>3.9465441627664223E-2</v>
      </c>
      <c r="K6" s="196">
        <f>IF(分析のための入力事項!$K$30="",分析のための入力事項!C13,D6-F6-H6)</f>
        <v>0</v>
      </c>
      <c r="L6" s="161">
        <f>IF(分析のための入力事項!D13="",分析に必要なデータ等!F4,分析のための入力事項!D13/100)</f>
        <v>0.54940494486891756</v>
      </c>
      <c r="M6" s="162">
        <f>F6*L6</f>
        <v>0</v>
      </c>
      <c r="N6" s="162">
        <f>H6*L6</f>
        <v>0</v>
      </c>
    </row>
    <row r="7" spans="2:14" x14ac:dyDescent="0.2">
      <c r="B7" s="51" t="s">
        <v>92</v>
      </c>
      <c r="C7" s="9" t="s">
        <v>332</v>
      </c>
      <c r="D7" s="196">
        <f>IF(分析のための入力事項!$K$30="○",分析のための入力事項!C14,"")</f>
        <v>0</v>
      </c>
      <c r="F7" s="197">
        <f t="shared" ref="F7:F42" si="0">D7*G7</f>
        <v>0</v>
      </c>
      <c r="G7" s="198">
        <v>2.255350963787417E-2</v>
      </c>
      <c r="H7" s="197">
        <f t="shared" ref="H7:H42" si="1">D7*I7</f>
        <v>0</v>
      </c>
      <c r="I7" s="198">
        <v>6.6318552721520554E-2</v>
      </c>
      <c r="K7" s="196">
        <f>IF(分析のための入力事項!$K$30="",分析のための入力事項!C14,D7-F7-H7)</f>
        <v>0</v>
      </c>
      <c r="L7" s="161">
        <f>IF(分析のための入力事項!D14="",分析に必要なデータ等!F5,分析のための入力事項!D14/100)</f>
        <v>9.2801453249776955E-2</v>
      </c>
      <c r="M7" s="162">
        <f t="shared" ref="M7:M42" si="2">F7*L7</f>
        <v>0</v>
      </c>
      <c r="N7" s="162">
        <f t="shared" ref="N7:N42" si="3">H7*L7</f>
        <v>0</v>
      </c>
    </row>
    <row r="8" spans="2:14" x14ac:dyDescent="0.2">
      <c r="B8" s="51" t="s">
        <v>96</v>
      </c>
      <c r="C8" s="9" t="s">
        <v>333</v>
      </c>
      <c r="D8" s="196">
        <f>IF(分析のための入力事項!$K$30="○",分析のための入力事項!C15,"")</f>
        <v>0</v>
      </c>
      <c r="F8" s="197">
        <f t="shared" si="0"/>
        <v>0</v>
      </c>
      <c r="G8" s="198">
        <v>0.32413423306715528</v>
      </c>
      <c r="H8" s="197">
        <f t="shared" si="1"/>
        <v>0</v>
      </c>
      <c r="I8" s="198">
        <v>3.2130354568155016E-2</v>
      </c>
      <c r="K8" s="196">
        <f>IF(分析のための入力事項!$K$30="",分析のための入力事項!C15,D8-F8-H8)</f>
        <v>0</v>
      </c>
      <c r="L8" s="161">
        <f>IF(分析のための入力事項!D15="",分析に必要なデータ等!F6,分析のための入力事項!D15/100)</f>
        <v>0.15405705252911583</v>
      </c>
      <c r="M8" s="162">
        <f>F8*L8</f>
        <v>0</v>
      </c>
      <c r="N8" s="162">
        <f t="shared" si="3"/>
        <v>0</v>
      </c>
    </row>
    <row r="9" spans="2:14" x14ac:dyDescent="0.2">
      <c r="B9" s="51" t="s">
        <v>99</v>
      </c>
      <c r="C9" s="9" t="s">
        <v>100</v>
      </c>
      <c r="D9" s="196">
        <f>IF(分析のための入力事項!$K$30="○",分析のための入力事項!C16,"")</f>
        <v>0</v>
      </c>
      <c r="F9" s="197">
        <f t="shared" si="0"/>
        <v>0</v>
      </c>
      <c r="G9" s="198">
        <v>0.45260634124400934</v>
      </c>
      <c r="H9" s="197">
        <f t="shared" si="1"/>
        <v>0</v>
      </c>
      <c r="I9" s="198">
        <v>2.4489373419329927E-2</v>
      </c>
      <c r="K9" s="196">
        <f>IF(分析のための入力事項!$K$30="",分析のための入力事項!C16,D9-F9-H9)</f>
        <v>0</v>
      </c>
      <c r="L9" s="161">
        <f>IF(分析のための入力事項!D16="",分析に必要なデータ等!F7,分析のための入力事項!D16/100)</f>
        <v>0.33837197728343738</v>
      </c>
      <c r="M9" s="162">
        <f t="shared" si="2"/>
        <v>0</v>
      </c>
      <c r="N9" s="162">
        <f t="shared" si="3"/>
        <v>0</v>
      </c>
    </row>
    <row r="10" spans="2:14" x14ac:dyDescent="0.2">
      <c r="B10" s="51" t="s">
        <v>102</v>
      </c>
      <c r="C10" s="9" t="s">
        <v>103</v>
      </c>
      <c r="D10" s="196">
        <f>IF(分析のための入力事項!$K$30="○",分析のための入力事項!C17,"")</f>
        <v>0</v>
      </c>
      <c r="F10" s="197">
        <f t="shared" si="0"/>
        <v>0</v>
      </c>
      <c r="G10" s="198">
        <v>0.2358932488678811</v>
      </c>
      <c r="H10" s="197">
        <f t="shared" si="1"/>
        <v>0</v>
      </c>
      <c r="I10" s="198">
        <v>5.8133286001107246E-2</v>
      </c>
      <c r="K10" s="196">
        <f>IF(分析のための入力事項!$K$30="",分析のための入力事項!C17,D10-F10-H10)</f>
        <v>0</v>
      </c>
      <c r="L10" s="161">
        <f>IF(分析のための入力事項!D17="",分析に必要なデータ等!F8,分析のための入力事項!D17/100)</f>
        <v>0.15472692667907795</v>
      </c>
      <c r="M10" s="162">
        <f t="shared" si="2"/>
        <v>0</v>
      </c>
      <c r="N10" s="162">
        <f t="shared" si="3"/>
        <v>0</v>
      </c>
    </row>
    <row r="11" spans="2:14" x14ac:dyDescent="0.2">
      <c r="B11" s="51" t="s">
        <v>105</v>
      </c>
      <c r="C11" s="9" t="s">
        <v>106</v>
      </c>
      <c r="D11" s="196">
        <f>IF(分析のための入力事項!$K$30="○",分析のための入力事項!C18,"")</f>
        <v>0</v>
      </c>
      <c r="F11" s="197">
        <f t="shared" si="0"/>
        <v>0</v>
      </c>
      <c r="G11" s="198">
        <v>0.21287418262030927</v>
      </c>
      <c r="H11" s="197">
        <f t="shared" si="1"/>
        <v>0</v>
      </c>
      <c r="I11" s="198">
        <v>2.5735310693809001E-2</v>
      </c>
      <c r="K11" s="196">
        <f>IF(分析のための入力事項!$K$30="",分析のための入力事項!C18,D11-F11-H11)</f>
        <v>0</v>
      </c>
      <c r="L11" s="161">
        <f>IF(分析のための入力事項!D18="",分析に必要なデータ等!F9,分析のための入力事項!D18/100)</f>
        <v>0.18397170947529284</v>
      </c>
      <c r="M11" s="162">
        <f t="shared" si="2"/>
        <v>0</v>
      </c>
      <c r="N11" s="162">
        <f t="shared" si="3"/>
        <v>0</v>
      </c>
    </row>
    <row r="12" spans="2:14" x14ac:dyDescent="0.2">
      <c r="B12" s="51" t="s">
        <v>108</v>
      </c>
      <c r="C12" s="9" t="s">
        <v>109</v>
      </c>
      <c r="D12" s="196">
        <f>IF(分析のための入力事項!$K$30="○",分析のための入力事項!C19,"")</f>
        <v>0</v>
      </c>
      <c r="F12" s="197">
        <f t="shared" si="0"/>
        <v>0</v>
      </c>
      <c r="G12" s="198">
        <v>0.20256602292499259</v>
      </c>
      <c r="H12" s="197">
        <f t="shared" si="1"/>
        <v>0</v>
      </c>
      <c r="I12" s="198">
        <v>2.1151259688349196E-2</v>
      </c>
      <c r="K12" s="196">
        <f>IF(分析のための入力事項!$K$30="",分析のための入力事項!C19,D12-F12-H12)</f>
        <v>0</v>
      </c>
      <c r="L12" s="161">
        <f>IF(分析のための入力事項!D19="",分析に必要なデータ等!F10,分析のための入力事項!D19/100)</f>
        <v>3.8297236261676249E-2</v>
      </c>
      <c r="M12" s="162">
        <f t="shared" si="2"/>
        <v>0</v>
      </c>
      <c r="N12" s="162">
        <f t="shared" si="3"/>
        <v>0</v>
      </c>
    </row>
    <row r="13" spans="2:14" x14ac:dyDescent="0.2">
      <c r="B13" s="51" t="s">
        <v>113</v>
      </c>
      <c r="C13" s="9" t="s">
        <v>420</v>
      </c>
      <c r="D13" s="196">
        <f>IF(分析のための入力事項!$K$30="○",分析のための入力事項!C20,"")</f>
        <v>0</v>
      </c>
      <c r="F13" s="197">
        <f t="shared" si="0"/>
        <v>0</v>
      </c>
      <c r="G13" s="198">
        <v>0.18918300901238655</v>
      </c>
      <c r="H13" s="197">
        <f t="shared" si="1"/>
        <v>0</v>
      </c>
      <c r="I13" s="198">
        <v>3.1159457861455707E-2</v>
      </c>
      <c r="K13" s="196">
        <f>IF(分析のための入力事項!$K$30="",分析のための入力事項!C20,D13-F13-H13)</f>
        <v>0</v>
      </c>
      <c r="L13" s="161">
        <f>IF(分析のための入力事項!D20="",分析に必要なデータ等!F11,分析のための入力事項!D20/100)</f>
        <v>2.5052669601618005E-2</v>
      </c>
      <c r="M13" s="162">
        <f t="shared" si="2"/>
        <v>0</v>
      </c>
      <c r="N13" s="162">
        <f t="shared" si="3"/>
        <v>0</v>
      </c>
    </row>
    <row r="14" spans="2:14" x14ac:dyDescent="0.2">
      <c r="B14" s="51" t="s">
        <v>117</v>
      </c>
      <c r="C14" s="9" t="s">
        <v>118</v>
      </c>
      <c r="D14" s="196">
        <f>IF(分析のための入力事項!$K$30="○",分析のための入力事項!C21,"")</f>
        <v>0</v>
      </c>
      <c r="F14" s="197">
        <f t="shared" si="0"/>
        <v>0</v>
      </c>
      <c r="G14" s="198">
        <v>0.18377587434514178</v>
      </c>
      <c r="H14" s="197">
        <f t="shared" si="1"/>
        <v>0</v>
      </c>
      <c r="I14" s="198">
        <v>5.2110193748375104E-2</v>
      </c>
      <c r="K14" s="196">
        <f>IF(分析のための入力事項!$K$30="",分析のための入力事項!C21,D14-F14-H14)</f>
        <v>0</v>
      </c>
      <c r="L14" s="161">
        <f>IF(分析のための入力事項!D21="",分析に必要なデータ等!F12,分析のための入力事項!D21/100)</f>
        <v>0.26029139147668157</v>
      </c>
      <c r="M14" s="162">
        <f t="shared" si="2"/>
        <v>0</v>
      </c>
      <c r="N14" s="162">
        <f t="shared" si="3"/>
        <v>0</v>
      </c>
    </row>
    <row r="15" spans="2:14" x14ac:dyDescent="0.2">
      <c r="B15" s="51" t="s">
        <v>121</v>
      </c>
      <c r="C15" s="9" t="s">
        <v>122</v>
      </c>
      <c r="D15" s="196">
        <f>IF(分析のための入力事項!$K$30="○",分析のための入力事項!C22,"")</f>
        <v>0</v>
      </c>
      <c r="F15" s="197">
        <f t="shared" si="0"/>
        <v>0</v>
      </c>
      <c r="G15" s="198">
        <v>5.5640647224501606E-2</v>
      </c>
      <c r="H15" s="197">
        <f t="shared" si="1"/>
        <v>0</v>
      </c>
      <c r="I15" s="198">
        <v>2.6149812950931446E-2</v>
      </c>
      <c r="K15" s="196">
        <f>IF(分析のための入力事項!$K$30="",分析のための入力事項!C22,D15-F15-H15)</f>
        <v>0</v>
      </c>
      <c r="L15" s="161">
        <f>IF(分析のための入力事項!D22="",分析に必要なデータ等!F13,分析のための入力事項!D22/100)</f>
        <v>0.13196227822021933</v>
      </c>
      <c r="M15" s="162">
        <f t="shared" si="2"/>
        <v>0</v>
      </c>
      <c r="N15" s="162">
        <f t="shared" si="3"/>
        <v>0</v>
      </c>
    </row>
    <row r="16" spans="2:14" x14ac:dyDescent="0.2">
      <c r="B16" s="51" t="s">
        <v>125</v>
      </c>
      <c r="C16" s="9" t="s">
        <v>126</v>
      </c>
      <c r="D16" s="196">
        <f>IF(分析のための入力事項!$K$30="○",分析のための入力事項!C23,"")</f>
        <v>0</v>
      </c>
      <c r="F16" s="197">
        <f t="shared" si="0"/>
        <v>0</v>
      </c>
      <c r="G16" s="198">
        <v>0.10525696741202022</v>
      </c>
      <c r="H16" s="197">
        <f t="shared" si="1"/>
        <v>0</v>
      </c>
      <c r="I16" s="198">
        <v>3.0516852122910144E-2</v>
      </c>
      <c r="K16" s="196">
        <f>IF(分析のための入力事項!$K$30="",分析のための入力事項!C23,D16-F16-H16)</f>
        <v>0</v>
      </c>
      <c r="L16" s="161">
        <f>IF(分析のための入力事項!D23="",分析に必要なデータ等!F14,分析のための入力事項!D23/100)</f>
        <v>2.4292766051184134E-2</v>
      </c>
      <c r="M16" s="162">
        <f t="shared" si="2"/>
        <v>0</v>
      </c>
      <c r="N16" s="162">
        <f t="shared" si="3"/>
        <v>0</v>
      </c>
    </row>
    <row r="17" spans="2:14" x14ac:dyDescent="0.2">
      <c r="B17" s="51" t="s">
        <v>129</v>
      </c>
      <c r="C17" s="9" t="s">
        <v>130</v>
      </c>
      <c r="D17" s="196">
        <f>IF(分析のための入力事項!$K$30="○",分析のための入力事項!C24,"")</f>
        <v>0</v>
      </c>
      <c r="F17" s="197">
        <f t="shared" si="0"/>
        <v>0</v>
      </c>
      <c r="G17" s="198">
        <v>0.13202719450848552</v>
      </c>
      <c r="H17" s="197">
        <f t="shared" si="1"/>
        <v>0</v>
      </c>
      <c r="I17" s="198">
        <v>4.465863986421769E-2</v>
      </c>
      <c r="K17" s="196">
        <f>IF(分析のための入力事項!$K$30="",分析のための入力事項!C24,D17-F17-H17)</f>
        <v>0</v>
      </c>
      <c r="L17" s="161">
        <f>IF(分析のための入力事項!D24="",分析に必要なデータ等!F15,分析のための入力事項!D24/100)</f>
        <v>0.14579159415212495</v>
      </c>
      <c r="M17" s="162">
        <f t="shared" si="2"/>
        <v>0</v>
      </c>
      <c r="N17" s="162">
        <f t="shared" si="3"/>
        <v>0</v>
      </c>
    </row>
    <row r="18" spans="2:14" x14ac:dyDescent="0.2">
      <c r="B18" s="51" t="s">
        <v>133</v>
      </c>
      <c r="C18" s="9" t="s">
        <v>334</v>
      </c>
      <c r="D18" s="196">
        <f>IF(分析のための入力事項!$K$30="○",分析のための入力事項!C25,"")</f>
        <v>0</v>
      </c>
      <c r="F18" s="197">
        <f t="shared" si="0"/>
        <v>0</v>
      </c>
      <c r="G18" s="198">
        <v>0.10424683043450096</v>
      </c>
      <c r="H18" s="197">
        <f t="shared" si="1"/>
        <v>0</v>
      </c>
      <c r="I18" s="198">
        <v>1.3128531610410766E-2</v>
      </c>
      <c r="K18" s="196">
        <f>IF(分析のための入力事項!$K$30="",分析のための入力事項!C25,D18-F18-H18)</f>
        <v>0</v>
      </c>
      <c r="L18" s="161">
        <f>IF(分析のための入力事項!D25="",分析に必要なデータ等!F16,分析のための入力事項!D25/100)</f>
        <v>0.10474591485804197</v>
      </c>
      <c r="M18" s="162">
        <f t="shared" si="2"/>
        <v>0</v>
      </c>
      <c r="N18" s="162">
        <f t="shared" si="3"/>
        <v>0</v>
      </c>
    </row>
    <row r="19" spans="2:14" x14ac:dyDescent="0.2">
      <c r="B19" s="51" t="s">
        <v>136</v>
      </c>
      <c r="C19" s="9" t="s">
        <v>335</v>
      </c>
      <c r="D19" s="196">
        <f>IF(分析のための入力事項!$K$30="○",分析のための入力事項!C26,"")</f>
        <v>0</v>
      </c>
      <c r="F19" s="197">
        <f t="shared" si="0"/>
        <v>0</v>
      </c>
      <c r="G19" s="198">
        <v>0.12954949586105344</v>
      </c>
      <c r="H19" s="197">
        <f t="shared" si="1"/>
        <v>0</v>
      </c>
      <c r="I19" s="198">
        <v>1.155054204602291E-2</v>
      </c>
      <c r="K19" s="196">
        <f>IF(分析のための入力事項!$K$30="",分析のための入力事項!C26,D19-F19-H19)</f>
        <v>0</v>
      </c>
      <c r="L19" s="161">
        <f>IF(分析のための入力事項!D26="",分析に必要なデータ等!F17,分析のための入力事項!D26/100)</f>
        <v>4.9324893932380043E-2</v>
      </c>
      <c r="M19" s="162">
        <f t="shared" si="2"/>
        <v>0</v>
      </c>
      <c r="N19" s="162">
        <f t="shared" si="3"/>
        <v>0</v>
      </c>
    </row>
    <row r="20" spans="2:14" x14ac:dyDescent="0.2">
      <c r="B20" s="51" t="s">
        <v>139</v>
      </c>
      <c r="C20" s="9" t="s">
        <v>336</v>
      </c>
      <c r="D20" s="196">
        <f>IF(分析のための入力事項!$K$30="○",分析のための入力事項!C27,"")</f>
        <v>0</v>
      </c>
      <c r="F20" s="197">
        <f t="shared" si="0"/>
        <v>0</v>
      </c>
      <c r="G20" s="198">
        <v>0.18960007116130922</v>
      </c>
      <c r="H20" s="197">
        <f t="shared" si="1"/>
        <v>0</v>
      </c>
      <c r="I20" s="198">
        <v>1.3822742196489603E-2</v>
      </c>
      <c r="K20" s="196">
        <f>IF(分析のための入力事項!$K$30="",分析のための入力事項!C27,D20-F20-H20)</f>
        <v>0</v>
      </c>
      <c r="L20" s="161">
        <f>IF(分析のための入力事項!D27="",分析に必要なデータ等!F18,分析のための入力事項!D27/100)</f>
        <v>0.32837556468692763</v>
      </c>
      <c r="M20" s="162">
        <f t="shared" si="2"/>
        <v>0</v>
      </c>
      <c r="N20" s="162">
        <f t="shared" si="3"/>
        <v>0</v>
      </c>
    </row>
    <row r="21" spans="2:14" x14ac:dyDescent="0.2">
      <c r="B21" s="51" t="s">
        <v>141</v>
      </c>
      <c r="C21" s="9" t="s">
        <v>337</v>
      </c>
      <c r="D21" s="196">
        <f>IF(分析のための入力事項!$K$30="○",分析のための入力事項!C28,"")</f>
        <v>0</v>
      </c>
      <c r="F21" s="197">
        <f t="shared" si="0"/>
        <v>0</v>
      </c>
      <c r="G21" s="198">
        <v>6.1410615646252151E-2</v>
      </c>
      <c r="H21" s="197">
        <f t="shared" si="1"/>
        <v>0</v>
      </c>
      <c r="I21" s="198">
        <v>9.6403201973494744E-3</v>
      </c>
      <c r="K21" s="196">
        <f>IF(分析のための入力事項!$K$30="",分析のための入力事項!C28,D21-F21-H21)</f>
        <v>0</v>
      </c>
      <c r="L21" s="161">
        <f>IF(分析のための入力事項!D28="",分析に必要なデータ等!F19,分析のための入力事項!D28/100)</f>
        <v>0.25576186764058506</v>
      </c>
      <c r="M21" s="162">
        <f t="shared" si="2"/>
        <v>0</v>
      </c>
      <c r="N21" s="162">
        <f t="shared" si="3"/>
        <v>0</v>
      </c>
    </row>
    <row r="22" spans="2:14" x14ac:dyDescent="0.2">
      <c r="B22" s="51" t="s">
        <v>143</v>
      </c>
      <c r="C22" s="9" t="s">
        <v>144</v>
      </c>
      <c r="D22" s="196">
        <f>IF(分析のための入力事項!$K$30="○",分析のための入力事項!C29,"")</f>
        <v>0</v>
      </c>
      <c r="F22" s="197">
        <f>D22*G22</f>
        <v>0</v>
      </c>
      <c r="G22" s="198">
        <v>0.20222725814381506</v>
      </c>
      <c r="H22" s="197">
        <f t="shared" si="1"/>
        <v>0</v>
      </c>
      <c r="I22" s="198">
        <v>8.4128306120070922E-3</v>
      </c>
      <c r="K22" s="196">
        <f>IF(分析のための入力事項!$K$30="",分析のための入力事項!C29,D22-F22-H22)</f>
        <v>0</v>
      </c>
      <c r="L22" s="161">
        <f>IF(分析のための入力事項!D29="",分析に必要なデータ等!F20,分析のための入力事項!D29/100)</f>
        <v>0.38398535554475188</v>
      </c>
      <c r="M22" s="162">
        <f t="shared" si="2"/>
        <v>0</v>
      </c>
      <c r="N22" s="162">
        <f t="shared" si="3"/>
        <v>0</v>
      </c>
    </row>
    <row r="23" spans="2:14" x14ac:dyDescent="0.2">
      <c r="B23" s="51" t="s">
        <v>145</v>
      </c>
      <c r="C23" s="9" t="s">
        <v>338</v>
      </c>
      <c r="D23" s="196">
        <f>IF(分析のための入力事項!$K$30="○",分析のための入力事項!C30,"")</f>
        <v>0</v>
      </c>
      <c r="F23" s="197">
        <f t="shared" si="0"/>
        <v>0</v>
      </c>
      <c r="G23" s="198">
        <v>0.18702613978348898</v>
      </c>
      <c r="H23" s="197">
        <f t="shared" si="1"/>
        <v>0</v>
      </c>
      <c r="I23" s="198">
        <v>7.806248664316992E-3</v>
      </c>
      <c r="K23" s="196">
        <f>IF(分析のための入力事項!$K$30="",分析のための入力事項!C30,D23-F23-H23)</f>
        <v>0</v>
      </c>
      <c r="L23" s="161">
        <f>IF(分析のための入力事項!D30="",分析に必要なデータ等!F21,分析のための入力事項!D30/100)</f>
        <v>0.2437238881417072</v>
      </c>
      <c r="M23" s="162">
        <f t="shared" si="2"/>
        <v>0</v>
      </c>
      <c r="N23" s="162">
        <f t="shared" si="3"/>
        <v>0</v>
      </c>
    </row>
    <row r="24" spans="2:14" x14ac:dyDescent="0.2">
      <c r="B24" s="51" t="s">
        <v>149</v>
      </c>
      <c r="C24" s="9" t="s">
        <v>150</v>
      </c>
      <c r="D24" s="196">
        <f>IF(分析のための入力事項!$K$30="○",分析のための入力事項!C31,"")</f>
        <v>0</v>
      </c>
      <c r="F24" s="197">
        <f t="shared" si="0"/>
        <v>0</v>
      </c>
      <c r="G24" s="198">
        <v>0.10596939272061125</v>
      </c>
      <c r="H24" s="197">
        <f t="shared" si="1"/>
        <v>0</v>
      </c>
      <c r="I24" s="198">
        <v>1.4781696675459022E-2</v>
      </c>
      <c r="K24" s="196">
        <f>IF(分析のための入力事項!$K$30="",分析のための入力事項!C31,D24-F24-H24)</f>
        <v>0</v>
      </c>
      <c r="L24" s="161">
        <f>IF(分析のための入力事項!D31="",分析に必要なデータ等!F22,分析のための入力事項!D31/100)</f>
        <v>7.2116601369484057E-3</v>
      </c>
      <c r="M24" s="162">
        <f t="shared" si="2"/>
        <v>0</v>
      </c>
      <c r="N24" s="162">
        <f t="shared" si="3"/>
        <v>0</v>
      </c>
    </row>
    <row r="25" spans="2:14" x14ac:dyDescent="0.2">
      <c r="B25" s="51" t="s">
        <v>152</v>
      </c>
      <c r="C25" s="9" t="s">
        <v>153</v>
      </c>
      <c r="D25" s="196">
        <f>IF(分析のための入力事項!$K$30="○",分析のための入力事項!C32,"")</f>
        <v>0</v>
      </c>
      <c r="F25" s="197">
        <f t="shared" si="0"/>
        <v>0</v>
      </c>
      <c r="G25" s="198">
        <v>0.31652536867017966</v>
      </c>
      <c r="H25" s="197">
        <f t="shared" si="1"/>
        <v>0</v>
      </c>
      <c r="I25" s="198">
        <v>3.750397242965197E-2</v>
      </c>
      <c r="K25" s="196">
        <f>IF(分析のための入力事項!$K$30="",分析のための入力事項!C32,D25-F25-H25)</f>
        <v>0</v>
      </c>
      <c r="L25" s="161">
        <f>IF(分析のための入力事項!D32="",分析に必要なデータ等!F23,分析のための入力事項!D32/100)</f>
        <v>0.17785221444174637</v>
      </c>
      <c r="M25" s="162">
        <f t="shared" si="2"/>
        <v>0</v>
      </c>
      <c r="N25" s="162">
        <f t="shared" si="3"/>
        <v>0</v>
      </c>
    </row>
    <row r="26" spans="2:14" x14ac:dyDescent="0.2">
      <c r="B26" s="51" t="s">
        <v>155</v>
      </c>
      <c r="C26" s="9" t="s">
        <v>156</v>
      </c>
      <c r="D26" s="196">
        <f>IF(分析のための入力事項!$K$30="○",分析のための入力事項!C33,"")</f>
        <v>0</v>
      </c>
      <c r="F26" s="197"/>
      <c r="G26" s="198">
        <v>0</v>
      </c>
      <c r="H26" s="197"/>
      <c r="I26" s="198">
        <v>0</v>
      </c>
      <c r="K26" s="196">
        <f>IF(分析のための入力事項!$K$30="",分析のための入力事項!C33,D26-F26-H26)</f>
        <v>0</v>
      </c>
      <c r="L26" s="161">
        <f>IF(分析のための入力事項!D33="",分析に必要なデータ等!F24,分析のための入力事項!D33/100)</f>
        <v>1</v>
      </c>
      <c r="M26" s="162">
        <f t="shared" si="2"/>
        <v>0</v>
      </c>
      <c r="N26" s="162">
        <f t="shared" si="3"/>
        <v>0</v>
      </c>
    </row>
    <row r="27" spans="2:14" x14ac:dyDescent="0.2">
      <c r="B27" s="51" t="s">
        <v>158</v>
      </c>
      <c r="C27" s="9" t="s">
        <v>159</v>
      </c>
      <c r="D27" s="196">
        <f>IF(分析のための入力事項!$K$30="○",分析のための入力事項!C34,"")</f>
        <v>0</v>
      </c>
      <c r="F27" s="197"/>
      <c r="G27" s="198">
        <v>0</v>
      </c>
      <c r="H27" s="197"/>
      <c r="I27" s="198">
        <v>0</v>
      </c>
      <c r="K27" s="196">
        <f>IF(分析のための入力事項!$K$30="",分析のための入力事項!C34,D27-F27-H27)</f>
        <v>0</v>
      </c>
      <c r="L27" s="161">
        <f>IF(分析のための入力事項!D34="",分析に必要なデータ等!F25,分析のための入力事項!D34/100)</f>
        <v>0.87301846174148401</v>
      </c>
      <c r="M27" s="162">
        <f t="shared" si="2"/>
        <v>0</v>
      </c>
      <c r="N27" s="162">
        <f t="shared" si="3"/>
        <v>0</v>
      </c>
    </row>
    <row r="28" spans="2:14" x14ac:dyDescent="0.2">
      <c r="B28" s="51" t="s">
        <v>161</v>
      </c>
      <c r="C28" s="9" t="s">
        <v>162</v>
      </c>
      <c r="D28" s="196">
        <f>IF(分析のための入力事項!$K$30="○",分析のための入力事項!C35,"")</f>
        <v>0</v>
      </c>
      <c r="F28" s="197"/>
      <c r="G28" s="198">
        <v>0</v>
      </c>
      <c r="H28" s="197"/>
      <c r="I28" s="198">
        <v>0</v>
      </c>
      <c r="K28" s="196">
        <f>IF(分析のための入力事項!$K$30="",分析のための入力事項!C35,D28-F28-H28)</f>
        <v>0</v>
      </c>
      <c r="L28" s="161">
        <f>IF(分析のための入力事項!D35="",分析に必要なデータ等!F26,分析のための入力事項!D35/100)</f>
        <v>0.95597159116099539</v>
      </c>
      <c r="M28" s="162">
        <f t="shared" si="2"/>
        <v>0</v>
      </c>
      <c r="N28" s="162">
        <f t="shared" si="3"/>
        <v>0</v>
      </c>
    </row>
    <row r="29" spans="2:14" x14ac:dyDescent="0.2">
      <c r="B29" s="51" t="s">
        <v>164</v>
      </c>
      <c r="C29" s="9" t="s">
        <v>165</v>
      </c>
      <c r="D29" s="196">
        <f>IF(分析のための入力事項!$K$30="○",分析のための入力事項!C36,"")</f>
        <v>0</v>
      </c>
      <c r="F29" s="197"/>
      <c r="G29" s="198">
        <v>0</v>
      </c>
      <c r="H29" s="197"/>
      <c r="I29" s="198">
        <v>0</v>
      </c>
      <c r="K29" s="196">
        <f>IF(分析のための入力事項!$K$30="",分析のための入力事項!C36,D29-F29-H29)</f>
        <v>0</v>
      </c>
      <c r="L29" s="161">
        <f>IF(分析のための入力事項!D36="",分析に必要なデータ等!F27,分析のための入力事項!D36/100)</f>
        <v>0.86036822893577691</v>
      </c>
      <c r="M29" s="162">
        <f t="shared" si="2"/>
        <v>0</v>
      </c>
      <c r="N29" s="162">
        <f t="shared" si="3"/>
        <v>0</v>
      </c>
    </row>
    <row r="30" spans="2:14" x14ac:dyDescent="0.2">
      <c r="B30" s="51" t="s">
        <v>167</v>
      </c>
      <c r="C30" s="9" t="s">
        <v>168</v>
      </c>
      <c r="D30" s="196">
        <f>IF(分析のための入力事項!$K$30="○",分析のための入力事項!C37,"")</f>
        <v>0</v>
      </c>
      <c r="F30" s="197"/>
      <c r="G30" s="198">
        <v>-55.833822981464522</v>
      </c>
      <c r="H30" s="197"/>
      <c r="I30" s="198">
        <v>0</v>
      </c>
      <c r="K30" s="196">
        <f>IF(分析のための入力事項!$K$30="",分析のための入力事項!C37,D30-F30-H30+F43)</f>
        <v>0</v>
      </c>
      <c r="L30" s="161">
        <f>IF(分析のための入力事項!D37="",分析に必要なデータ等!F28,分析のための入力事項!D37/100)</f>
        <v>0.66473682384631427</v>
      </c>
      <c r="M30" s="162">
        <f t="shared" si="2"/>
        <v>0</v>
      </c>
      <c r="N30" s="162">
        <f t="shared" si="3"/>
        <v>0</v>
      </c>
    </row>
    <row r="31" spans="2:14" x14ac:dyDescent="0.2">
      <c r="B31" s="51" t="s">
        <v>170</v>
      </c>
      <c r="C31" s="9" t="s">
        <v>171</v>
      </c>
      <c r="D31" s="196">
        <f>IF(分析のための入力事項!$K$30="○",分析のための入力事項!C38,"")</f>
        <v>0</v>
      </c>
      <c r="F31" s="197"/>
      <c r="G31" s="198">
        <v>0</v>
      </c>
      <c r="H31" s="197"/>
      <c r="I31" s="198">
        <v>0</v>
      </c>
      <c r="K31" s="196">
        <f>IF(分析のための入力事項!$K$30="",分析のための入力事項!C38,D31-F31-H31)</f>
        <v>0</v>
      </c>
      <c r="L31" s="161">
        <f>IF(分析のための入力事項!D38="",分析に必要なデータ等!F29,分析のための入力事項!D38/100)</f>
        <v>0.5882377026621548</v>
      </c>
      <c r="M31" s="162">
        <f t="shared" si="2"/>
        <v>0</v>
      </c>
      <c r="N31" s="162">
        <f t="shared" si="3"/>
        <v>0</v>
      </c>
    </row>
    <row r="32" spans="2:14" x14ac:dyDescent="0.2">
      <c r="B32" s="51" t="s">
        <v>173</v>
      </c>
      <c r="C32" s="9" t="s">
        <v>174</v>
      </c>
      <c r="D32" s="196">
        <f>IF(分析のための入力事項!$K$30="○",分析のための入力事項!C39,"")</f>
        <v>0</v>
      </c>
      <c r="F32" s="197"/>
      <c r="G32" s="198">
        <v>0</v>
      </c>
      <c r="H32" s="197"/>
      <c r="I32" s="198">
        <v>0</v>
      </c>
      <c r="K32" s="196">
        <f>IF(分析のための入力事項!$K$30="",分析のための入力事項!C39,D32-F32-H32)</f>
        <v>0</v>
      </c>
      <c r="L32" s="161">
        <f>IF(分析のための入力事項!D39="",分析に必要なデータ等!F30,分析のための入力事項!D39/100)</f>
        <v>0.9792790110432158</v>
      </c>
      <c r="M32" s="162">
        <f t="shared" si="2"/>
        <v>0</v>
      </c>
      <c r="N32" s="162">
        <f t="shared" si="3"/>
        <v>0</v>
      </c>
    </row>
    <row r="33" spans="2:14" x14ac:dyDescent="0.2">
      <c r="B33" s="51" t="s">
        <v>176</v>
      </c>
      <c r="C33" s="9" t="s">
        <v>339</v>
      </c>
      <c r="D33" s="196">
        <f>IF(分析のための入力事項!$K$30="○",分析のための入力事項!C40,"")</f>
        <v>0</v>
      </c>
      <c r="F33" s="197"/>
      <c r="G33" s="198">
        <v>0</v>
      </c>
      <c r="H33" s="197"/>
      <c r="I33" s="198">
        <v>-0.33723490234685166</v>
      </c>
      <c r="K33" s="196">
        <f>IF(分析のための入力事項!$K$30="",分析のための入力事項!C40,D33-F33-H33+H43)</f>
        <v>0</v>
      </c>
      <c r="L33" s="161">
        <f>IF(分析のための入力事項!D40="",分析に必要なデータ等!F31,分析のための入力事項!D40/100)</f>
        <v>0.81158461925652792</v>
      </c>
      <c r="M33" s="162">
        <f t="shared" si="2"/>
        <v>0</v>
      </c>
      <c r="N33" s="162">
        <f t="shared" si="3"/>
        <v>0</v>
      </c>
    </row>
    <row r="34" spans="2:14" x14ac:dyDescent="0.2">
      <c r="B34" s="51" t="s">
        <v>179</v>
      </c>
      <c r="C34" s="152" t="s">
        <v>340</v>
      </c>
      <c r="D34" s="196">
        <f>IF(分析のための入力事項!$K$30="○",分析のための入力事項!C41,"")</f>
        <v>0</v>
      </c>
      <c r="F34" s="197">
        <f t="shared" si="0"/>
        <v>0</v>
      </c>
      <c r="G34" s="198">
        <v>4.1835387655582992E-2</v>
      </c>
      <c r="H34" s="197">
        <f t="shared" si="1"/>
        <v>0</v>
      </c>
      <c r="I34" s="198">
        <v>4.1267441732595334E-3</v>
      </c>
      <c r="K34" s="196">
        <f>IF(分析のための入力事項!$K$30="",分析のための入力事項!C41,D34-F34-H34)</f>
        <v>0</v>
      </c>
      <c r="L34" s="161">
        <f>IF(分析のための入力事項!D41="",分析に必要なデータ等!F32,分析のための入力事項!D41/100)</f>
        <v>0.62082634438012507</v>
      </c>
      <c r="M34" s="162">
        <f t="shared" si="2"/>
        <v>0</v>
      </c>
      <c r="N34" s="162">
        <f t="shared" si="3"/>
        <v>0</v>
      </c>
    </row>
    <row r="35" spans="2:14" x14ac:dyDescent="0.2">
      <c r="B35" s="51" t="s">
        <v>182</v>
      </c>
      <c r="C35" s="9" t="s">
        <v>183</v>
      </c>
      <c r="D35" s="196">
        <f>IF(分析のための入力事項!$K$30="○",分析のための入力事項!C42,"")</f>
        <v>0</v>
      </c>
      <c r="F35" s="197"/>
      <c r="G35" s="198">
        <v>0</v>
      </c>
      <c r="H35" s="197"/>
      <c r="I35" s="198">
        <v>0</v>
      </c>
      <c r="K35" s="196">
        <f>IF(分析のための入力事項!$K$30="",分析のための入力事項!C42,D35-F35-H35)</f>
        <v>0</v>
      </c>
      <c r="L35" s="161">
        <f>IF(分析のための入力事項!D42="",分析に必要なデータ等!F33,分析のための入力事項!D42/100)</f>
        <v>1</v>
      </c>
      <c r="M35" s="162">
        <f t="shared" si="2"/>
        <v>0</v>
      </c>
      <c r="N35" s="162">
        <f t="shared" si="3"/>
        <v>0</v>
      </c>
    </row>
    <row r="36" spans="2:14" x14ac:dyDescent="0.2">
      <c r="B36" s="51" t="s">
        <v>185</v>
      </c>
      <c r="C36" s="9" t="s">
        <v>186</v>
      </c>
      <c r="D36" s="196">
        <f>IF(分析のための入力事項!$K$30="○",分析のための入力事項!C43,"")</f>
        <v>0</v>
      </c>
      <c r="F36" s="197"/>
      <c r="G36" s="198">
        <v>0</v>
      </c>
      <c r="H36" s="197"/>
      <c r="I36" s="198">
        <v>1.4021765112679549E-5</v>
      </c>
      <c r="K36" s="196">
        <f>IF(分析のための入力事項!$K$30="",分析のための入力事項!C43,D36-F36-H36)</f>
        <v>0</v>
      </c>
      <c r="L36" s="161">
        <f>IF(分析のための入力事項!D43="",分析に必要なデータ等!F34,分析のための入力事項!D43/100)</f>
        <v>0.79875765531086484</v>
      </c>
      <c r="M36" s="162">
        <f t="shared" si="2"/>
        <v>0</v>
      </c>
      <c r="N36" s="162">
        <f t="shared" si="3"/>
        <v>0</v>
      </c>
    </row>
    <row r="37" spans="2:14" x14ac:dyDescent="0.2">
      <c r="B37" s="51" t="s">
        <v>187</v>
      </c>
      <c r="C37" s="9" t="s">
        <v>341</v>
      </c>
      <c r="D37" s="196">
        <f>IF(分析のための入力事項!$K$30="○",分析のための入力事項!C44,"")</f>
        <v>0</v>
      </c>
      <c r="F37" s="197"/>
      <c r="G37" s="198">
        <v>0</v>
      </c>
      <c r="H37" s="197"/>
      <c r="I37" s="198">
        <v>0</v>
      </c>
      <c r="K37" s="196">
        <f>IF(分析のための入力事項!$K$30="",分析のための入力事項!C44,D37-F37-H37)</f>
        <v>0</v>
      </c>
      <c r="L37" s="161">
        <f>IF(分析のための入力事項!D44="",分析に必要なデータ等!F35,分析のための入力事項!D44/100)</f>
        <v>0.99361709057717507</v>
      </c>
      <c r="M37" s="162">
        <f t="shared" si="2"/>
        <v>0</v>
      </c>
      <c r="N37" s="162">
        <f t="shared" si="3"/>
        <v>0</v>
      </c>
    </row>
    <row r="38" spans="2:14" x14ac:dyDescent="0.2">
      <c r="B38" s="51" t="s">
        <v>189</v>
      </c>
      <c r="C38" s="9" t="s">
        <v>421</v>
      </c>
      <c r="D38" s="196">
        <f>IF(分析のための入力事項!$K$30="○",分析のための入力事項!C45,"")</f>
        <v>0</v>
      </c>
      <c r="F38" s="197"/>
      <c r="G38" s="198">
        <v>0</v>
      </c>
      <c r="H38" s="197"/>
      <c r="I38" s="198">
        <v>0</v>
      </c>
      <c r="K38" s="196">
        <f>IF(分析のための入力事項!$K$30="",分析のための入力事項!C45,D38-F38-H38)</f>
        <v>0</v>
      </c>
      <c r="L38" s="161">
        <f>IF(分析のための入力事項!D45="",分析に必要なデータ等!F36,分析のための入力事項!D45/100)</f>
        <v>0.99988968307972081</v>
      </c>
      <c r="M38" s="162">
        <f t="shared" si="2"/>
        <v>0</v>
      </c>
      <c r="N38" s="162">
        <f t="shared" si="3"/>
        <v>0</v>
      </c>
    </row>
    <row r="39" spans="2:14" x14ac:dyDescent="0.2">
      <c r="B39" s="51" t="s">
        <v>191</v>
      </c>
      <c r="C39" s="9" t="s">
        <v>192</v>
      </c>
      <c r="D39" s="196">
        <f>IF(分析のための入力事項!$K$30="○",分析のための入力事項!C46,"")</f>
        <v>0</v>
      </c>
      <c r="F39" s="197"/>
      <c r="G39" s="198">
        <v>0</v>
      </c>
      <c r="H39" s="197"/>
      <c r="I39" s="198">
        <v>0</v>
      </c>
      <c r="K39" s="196">
        <f>IF(分析のための入力事項!$K$30="",分析のための入力事項!C46,D39-F39-H39)</f>
        <v>0</v>
      </c>
      <c r="L39" s="161">
        <f>IF(分析のための入力事項!D46="",分析に必要なデータ等!F37,分析のための入力事項!D46/100)</f>
        <v>0.58134769346990622</v>
      </c>
      <c r="M39" s="162">
        <f>F39*L39</f>
        <v>0</v>
      </c>
      <c r="N39" s="162">
        <f>H39*L39</f>
        <v>0</v>
      </c>
    </row>
    <row r="40" spans="2:14" x14ac:dyDescent="0.2">
      <c r="B40" s="51" t="s">
        <v>194</v>
      </c>
      <c r="C40" s="9" t="s">
        <v>343</v>
      </c>
      <c r="D40" s="196">
        <f>IF(分析のための入力事項!$K$30="○",分析のための入力事項!C47,"")</f>
        <v>0</v>
      </c>
      <c r="F40" s="197"/>
      <c r="G40" s="198">
        <v>0</v>
      </c>
      <c r="H40" s="197"/>
      <c r="I40" s="198">
        <v>0</v>
      </c>
      <c r="K40" s="196">
        <f>IF(分析のための入力事項!$K$30="",分析のための入力事項!C47,D40-F40-H40)</f>
        <v>0</v>
      </c>
      <c r="L40" s="161">
        <f>IF(分析のための入力事項!D47="",分析に必要なデータ等!F38,分析のための入力事項!D47/100)</f>
        <v>0.92712497669324201</v>
      </c>
      <c r="M40" s="162">
        <f>F40*L40</f>
        <v>0</v>
      </c>
      <c r="N40" s="162">
        <f>H40*L40</f>
        <v>0</v>
      </c>
    </row>
    <row r="41" spans="2:14" x14ac:dyDescent="0.2">
      <c r="B41" s="51" t="s">
        <v>196</v>
      </c>
      <c r="C41" s="9" t="s">
        <v>344</v>
      </c>
      <c r="D41" s="196">
        <f>IF(分析のための入力事項!$K$30="○",分析のための入力事項!C48,"")</f>
        <v>0</v>
      </c>
      <c r="F41" s="197"/>
      <c r="G41" s="198">
        <v>0</v>
      </c>
      <c r="H41" s="197"/>
      <c r="I41" s="198">
        <v>0</v>
      </c>
      <c r="K41" s="196">
        <f>IF(分析のための入力事項!$K$30="",分析のための入力事項!C48,D41-F41-H41)</f>
        <v>0</v>
      </c>
      <c r="L41" s="161">
        <f>IF(分析のための入力事項!D48="",分析に必要なデータ等!F39,分析のための入力事項!D48/100)</f>
        <v>1</v>
      </c>
      <c r="M41" s="162">
        <f>F41*L41</f>
        <v>0</v>
      </c>
      <c r="N41" s="162">
        <f>H41*L41</f>
        <v>0</v>
      </c>
    </row>
    <row r="42" spans="2:14" x14ac:dyDescent="0.2">
      <c r="B42" s="51" t="s">
        <v>198</v>
      </c>
      <c r="C42" s="9" t="s">
        <v>345</v>
      </c>
      <c r="D42" s="196">
        <f>IF(分析のための入力事項!$K$30="○",分析のための入力事項!C49,"")</f>
        <v>0</v>
      </c>
      <c r="F42" s="197">
        <f t="shared" si="0"/>
        <v>0</v>
      </c>
      <c r="G42" s="198">
        <v>2.3521103243758425E-2</v>
      </c>
      <c r="H42" s="197">
        <f t="shared" si="1"/>
        <v>0</v>
      </c>
      <c r="I42" s="198">
        <v>3.0118188710477604E-2</v>
      </c>
      <c r="K42" s="196">
        <f>IF(分析のための入力事項!$K$30="",分析のための入力事項!C49,D42-F42-H42)</f>
        <v>0</v>
      </c>
      <c r="L42" s="161">
        <f>IF(分析のための入力事項!D49="",分析に必要なデータ等!F40,分析のための入力事項!D49/100)</f>
        <v>0.9895331564952069</v>
      </c>
      <c r="M42" s="162">
        <f t="shared" si="2"/>
        <v>0</v>
      </c>
      <c r="N42" s="162">
        <f t="shared" si="3"/>
        <v>0</v>
      </c>
    </row>
    <row r="43" spans="2:14" x14ac:dyDescent="0.2">
      <c r="D43" s="53">
        <f>SUM(D6:D42)</f>
        <v>0</v>
      </c>
      <c r="F43" s="53">
        <f>SUM(F6:F42)</f>
        <v>0</v>
      </c>
      <c r="G43" s="53"/>
      <c r="H43" s="53">
        <f>SUM(H6:H42)</f>
        <v>0</v>
      </c>
      <c r="I43" s="53"/>
      <c r="K43" s="53">
        <f>SUM(K6:K42)</f>
        <v>0</v>
      </c>
      <c r="M43" s="162">
        <f>SUM(M6:M42)</f>
        <v>0</v>
      </c>
      <c r="N43" s="162">
        <f>SUM(N6:N42)</f>
        <v>0</v>
      </c>
    </row>
    <row r="45" spans="2:14" x14ac:dyDescent="0.2">
      <c r="B45" s="54" t="s">
        <v>422</v>
      </c>
      <c r="C45" s="49" t="s">
        <v>423</v>
      </c>
    </row>
    <row r="46" spans="2:14" x14ac:dyDescent="0.2">
      <c r="C46" s="49" t="s">
        <v>424</v>
      </c>
    </row>
    <row r="47" spans="2:14" x14ac:dyDescent="0.2">
      <c r="C47" s="49" t="s">
        <v>425</v>
      </c>
    </row>
  </sheetData>
  <phoneticPr fontId="3"/>
  <pageMargins left="0.70866141732283472" right="0.70866141732283472" top="0.74803149606299213" bottom="0.55118110236220474" header="0.31496062992125984" footer="0.31496062992125984"/>
  <pageSetup paperSize="9" scale="7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30"/>
  <sheetViews>
    <sheetView workbookViewId="0">
      <selection activeCell="O5" sqref="O5"/>
    </sheetView>
  </sheetViews>
  <sheetFormatPr defaultRowHeight="13.2" x14ac:dyDescent="0.2"/>
  <cols>
    <col min="1" max="1" width="4.21875" customWidth="1"/>
    <col min="12" max="12" width="9" customWidth="1"/>
  </cols>
  <sheetData>
    <row r="1" spans="1:8" ht="16.2" x14ac:dyDescent="0.2">
      <c r="A1" s="117"/>
      <c r="B1" s="125" t="s">
        <v>426</v>
      </c>
    </row>
    <row r="2" spans="1:8" x14ac:dyDescent="0.2">
      <c r="A2" s="117"/>
      <c r="B2" s="117"/>
    </row>
    <row r="3" spans="1:8" x14ac:dyDescent="0.2">
      <c r="A3" s="117" t="s">
        <v>427</v>
      </c>
      <c r="B3" s="117"/>
    </row>
    <row r="4" spans="1:8" x14ac:dyDescent="0.2">
      <c r="A4" s="117" t="s">
        <v>428</v>
      </c>
      <c r="B4" s="117"/>
    </row>
    <row r="5" spans="1:8" x14ac:dyDescent="0.2">
      <c r="A5" s="117" t="s">
        <v>429</v>
      </c>
      <c r="B5" s="117"/>
    </row>
    <row r="6" spans="1:8" x14ac:dyDescent="0.2">
      <c r="A6" s="117" t="s">
        <v>430</v>
      </c>
      <c r="B6" s="117"/>
    </row>
    <row r="7" spans="1:8" x14ac:dyDescent="0.2">
      <c r="A7" s="117" t="s">
        <v>431</v>
      </c>
      <c r="B7" s="117"/>
    </row>
    <row r="8" spans="1:8" x14ac:dyDescent="0.2">
      <c r="A8" s="117" t="s">
        <v>432</v>
      </c>
      <c r="B8" s="117"/>
    </row>
    <row r="9" spans="1:8" x14ac:dyDescent="0.2">
      <c r="A9" s="117" t="s">
        <v>433</v>
      </c>
      <c r="B9" s="117"/>
    </row>
    <row r="10" spans="1:8" x14ac:dyDescent="0.2">
      <c r="A10" s="117" t="s">
        <v>434</v>
      </c>
    </row>
    <row r="11" spans="1:8" x14ac:dyDescent="0.2">
      <c r="A11" s="117"/>
      <c r="B11" s="117"/>
    </row>
    <row r="12" spans="1:8" x14ac:dyDescent="0.2">
      <c r="A12" s="117" t="s">
        <v>435</v>
      </c>
      <c r="B12" s="117"/>
    </row>
    <row r="13" spans="1:8" x14ac:dyDescent="0.2">
      <c r="A13" s="117" t="s">
        <v>436</v>
      </c>
      <c r="B13" s="117"/>
    </row>
    <row r="14" spans="1:8" x14ac:dyDescent="0.2">
      <c r="A14" s="117" t="s">
        <v>437</v>
      </c>
      <c r="B14" s="117"/>
    </row>
    <row r="15" spans="1:8" x14ac:dyDescent="0.2">
      <c r="A15" s="117"/>
      <c r="B15" s="117"/>
    </row>
    <row r="16" spans="1:8" x14ac:dyDescent="0.2">
      <c r="A16" s="117"/>
      <c r="B16" s="124" t="s">
        <v>438</v>
      </c>
      <c r="C16" s="20"/>
      <c r="D16" s="20" t="s">
        <v>439</v>
      </c>
      <c r="E16" s="20"/>
      <c r="F16" s="20" t="s">
        <v>440</v>
      </c>
      <c r="G16" s="20"/>
      <c r="H16" s="20" t="s">
        <v>441</v>
      </c>
    </row>
    <row r="17" spans="1:12" x14ac:dyDescent="0.2">
      <c r="A17" s="117"/>
      <c r="G17" s="87"/>
    </row>
    <row r="18" spans="1:12" x14ac:dyDescent="0.2">
      <c r="A18" s="117"/>
      <c r="B18" s="122" t="s">
        <v>442</v>
      </c>
      <c r="C18" s="20"/>
      <c r="E18" s="20"/>
      <c r="G18" s="87"/>
      <c r="H18" s="119"/>
    </row>
    <row r="19" spans="1:12" x14ac:dyDescent="0.2">
      <c r="A19" s="117"/>
      <c r="B19" s="121" t="s">
        <v>443</v>
      </c>
      <c r="C19" s="20"/>
      <c r="E19" s="20"/>
      <c r="G19" s="87"/>
      <c r="H19" s="121" t="s">
        <v>443</v>
      </c>
      <c r="L19" s="117" t="s">
        <v>444</v>
      </c>
    </row>
    <row r="20" spans="1:12" x14ac:dyDescent="0.2">
      <c r="B20" s="121"/>
      <c r="F20" s="87"/>
      <c r="G20" s="87"/>
      <c r="H20" s="121"/>
      <c r="L20" s="117"/>
    </row>
    <row r="21" spans="1:12" x14ac:dyDescent="0.2">
      <c r="B21" s="118"/>
      <c r="D21" s="120" t="s">
        <v>412</v>
      </c>
      <c r="F21" s="129" t="s">
        <v>411</v>
      </c>
      <c r="H21" s="130"/>
      <c r="J21" s="128" t="s">
        <v>445</v>
      </c>
      <c r="L21" s="117" t="s">
        <v>446</v>
      </c>
    </row>
    <row r="22" spans="1:12" x14ac:dyDescent="0.2">
      <c r="D22" s="126" t="s">
        <v>447</v>
      </c>
      <c r="E22" s="117"/>
      <c r="F22" s="127" t="s">
        <v>448</v>
      </c>
      <c r="H22" s="131"/>
      <c r="J22" s="124" t="s">
        <v>449</v>
      </c>
      <c r="L22" s="117"/>
    </row>
    <row r="23" spans="1:12" x14ac:dyDescent="0.2">
      <c r="H23" s="126" t="s">
        <v>447</v>
      </c>
      <c r="L23" s="117" t="s">
        <v>450</v>
      </c>
    </row>
    <row r="24" spans="1:12" x14ac:dyDescent="0.2">
      <c r="B24" s="123" t="s">
        <v>451</v>
      </c>
      <c r="H24" s="132"/>
      <c r="J24" s="123" t="s">
        <v>452</v>
      </c>
    </row>
    <row r="25" spans="1:12" x14ac:dyDescent="0.2">
      <c r="H25" s="127" t="s">
        <v>448</v>
      </c>
      <c r="I25" s="87"/>
    </row>
    <row r="26" spans="1:12" x14ac:dyDescent="0.2">
      <c r="I26" s="87"/>
      <c r="J26" s="116"/>
    </row>
    <row r="27" spans="1:12" x14ac:dyDescent="0.2">
      <c r="A27" s="117" t="s">
        <v>453</v>
      </c>
      <c r="I27" s="116"/>
      <c r="J27" s="116"/>
    </row>
    <row r="28" spans="1:12" x14ac:dyDescent="0.2">
      <c r="A28" s="117" t="s">
        <v>454</v>
      </c>
    </row>
    <row r="30" spans="1:12" x14ac:dyDescent="0.2">
      <c r="B30" s="115" t="s">
        <v>455</v>
      </c>
      <c r="J30" s="116"/>
    </row>
  </sheetData>
  <phoneticPr fontId="3"/>
  <hyperlinks>
    <hyperlink ref="B30" location="分析のための入力事項!A1" display="もどる" xr:uid="{00000000-0004-0000-0B00-000000000000}"/>
  </hyperlinks>
  <pageMargins left="0.70866141732283472" right="0.70866141732283472" top="0.74803149606299213" bottom="0.74803149606299213" header="0.31496062992125984" footer="0.31496062992125984"/>
  <pageSetup paperSize="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2EBE4CF92D1194B8EF2AECCA7BDD280" ma:contentTypeVersion="13" ma:contentTypeDescription="新しいドキュメントを作成します。" ma:contentTypeScope="" ma:versionID="3988498a7e23b0b70a48e36a811cd1e2">
  <xsd:schema xmlns:xsd="http://www.w3.org/2001/XMLSchema" xmlns:xs="http://www.w3.org/2001/XMLSchema" xmlns:p="http://schemas.microsoft.com/office/2006/metadata/properties" xmlns:ns3="ec8dfced-5c39-45fc-a7e3-350f219e8aad" xmlns:ns4="1bb39f74-fad6-44c0-b6dd-c3d9fabc3b2f" targetNamespace="http://schemas.microsoft.com/office/2006/metadata/properties" ma:root="true" ma:fieldsID="e2d982bae5d4244995e7f7eff092d75e" ns3:_="" ns4:_="">
    <xsd:import namespace="ec8dfced-5c39-45fc-a7e3-350f219e8aad"/>
    <xsd:import namespace="1bb39f74-fad6-44c0-b6dd-c3d9fabc3b2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8dfced-5c39-45fc-a7e3-350f219e8aa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b39f74-fad6-44c0-b6dd-c3d9fabc3b2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95640E-3D0C-48C6-A006-47C7F7C4CAFF}">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1bb39f74-fad6-44c0-b6dd-c3d9fabc3b2f"/>
    <ds:schemaRef ds:uri="http://purl.org/dc/terms/"/>
    <ds:schemaRef ds:uri="ec8dfced-5c39-45fc-a7e3-350f219e8aad"/>
    <ds:schemaRef ds:uri="http://www.w3.org/XML/1998/namespace"/>
    <ds:schemaRef ds:uri="http://purl.org/dc/dcmitype/"/>
  </ds:schemaRefs>
</ds:datastoreItem>
</file>

<file path=customXml/itemProps2.xml><?xml version="1.0" encoding="utf-8"?>
<ds:datastoreItem xmlns:ds="http://schemas.openxmlformats.org/officeDocument/2006/customXml" ds:itemID="{B5EBCAAA-857D-4784-9A88-9DC1B0331566}">
  <ds:schemaRefs>
    <ds:schemaRef ds:uri="http://schemas.microsoft.com/sharepoint/v3/contenttype/forms"/>
  </ds:schemaRefs>
</ds:datastoreItem>
</file>

<file path=customXml/itemProps3.xml><?xml version="1.0" encoding="utf-8"?>
<ds:datastoreItem xmlns:ds="http://schemas.openxmlformats.org/officeDocument/2006/customXml" ds:itemID="{7F268368-D598-4500-AFC0-1EF1549635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8dfced-5c39-45fc-a7e3-350f219e8aad"/>
    <ds:schemaRef ds:uri="1bb39f74-fad6-44c0-b6dd-c3d9fabc3b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3</vt:i4>
      </vt:variant>
    </vt:vector>
  </HeadingPairs>
  <TitlesOfParts>
    <vt:vector size="15" baseType="lpstr">
      <vt:lpstr>注意事項</vt:lpstr>
      <vt:lpstr>分析のための入力事項</vt:lpstr>
      <vt:lpstr>分析結果</vt:lpstr>
      <vt:lpstr>フロー図</vt:lpstr>
      <vt:lpstr>基本表</vt:lpstr>
      <vt:lpstr>逆行列係数表</vt:lpstr>
      <vt:lpstr>分析に必要なデータ等</vt:lpstr>
      <vt:lpstr>波及効果</vt:lpstr>
      <vt:lpstr>平均消費性向</vt:lpstr>
      <vt:lpstr>フロー図数値</vt:lpstr>
      <vt:lpstr>マージン</vt:lpstr>
      <vt:lpstr>生産者価格と購入者価格</vt:lpstr>
      <vt:lpstr>フロー図!Print_Area</vt:lpstr>
      <vt:lpstr>マージン!Print_Area</vt:lpstr>
      <vt:lpstr>分析結果!Print_Area</vt:lpstr>
    </vt:vector>
  </TitlesOfParts>
  <Manager/>
  <Company>情報政策課</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政策統計課統計分析Ｇ</dc:creator>
  <cp:keywords/>
  <dc:description/>
  <cp:lastModifiedBy>島田 和也</cp:lastModifiedBy>
  <cp:revision/>
  <dcterms:created xsi:type="dcterms:W3CDTF">2001-05-29T02:22:52Z</dcterms:created>
  <dcterms:modified xsi:type="dcterms:W3CDTF">2024-12-24T00:33:13Z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0x01010092EBE4CF92D1194B8EF2AECCA7BDD280</vt:lpwstr>
  </property>
</Properties>
</file>