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1871D1F1-51A5-4928-A596-175392228534}" xr6:coauthVersionLast="47" xr6:coauthVersionMax="47" xr10:uidLastSave="{00000000-0000-0000-0000-000000000000}"/>
  <bookViews>
    <workbookView xWindow="-110" yWindow="-110" windowWidth="19420" windowHeight="10420" tabRatio="822" xr2:uid="{00000000-000D-0000-FFFF-FFFF00000000}"/>
  </bookViews>
  <sheets>
    <sheet name="表紙" sheetId="1" r:id="rId1"/>
    <sheet name="添付書類一覧" sheetId="14" r:id="rId2"/>
    <sheet name="1-1入所者の状況" sheetId="42" r:id="rId3"/>
    <sheet name="1-2行動障害を有する入所者" sheetId="43" r:id="rId4"/>
    <sheet name="1-3平均入所者数" sheetId="13" r:id="rId5"/>
    <sheet name="1-4入退所の状況" sheetId="44" r:id="rId6"/>
    <sheet name="2苦情・事故" sheetId="50" r:id="rId7"/>
    <sheet name="3利用料" sheetId="55" r:id="rId8"/>
    <sheet name="利用料（記載例）" sheetId="48" r:id="rId9"/>
    <sheet name="4給付体制" sheetId="60" r:id="rId10"/>
    <sheet name="5自己点検（医療院）" sheetId="61" r:id="rId11"/>
    <sheet name="5自己点検（短期）" sheetId="62" r:id="rId12"/>
    <sheet name="5特別診療費" sheetId="63" r:id="rId13"/>
    <sheet name="6-1勤務表（従来型）" sheetId="69" r:id="rId14"/>
    <sheet name="6-1勤務表（ユニット型）" sheetId="70" r:id="rId15"/>
    <sheet name="6-2シフト記号表（従来型・ユニット型共通）" sheetId="71" r:id="rId16"/>
    <sheet name="【記載例】（従来型）" sheetId="67" r:id="rId17"/>
    <sheet name="【記載例】シフト記号表（勤務時間帯）" sheetId="68" r:id="rId18"/>
    <sheet name="（従来型）記入方法" sheetId="72" r:id="rId19"/>
    <sheet name="（ユニット型）記入方法" sheetId="73" r:id="rId20"/>
    <sheet name="プルダウン・リスト（従来型・ユニット型共通）" sheetId="74" r:id="rId21"/>
    <sheet name="7運営状況" sheetId="64" r:id="rId22"/>
    <sheet name="基準自己点検" sheetId="66" r:id="rId23"/>
  </sheets>
  <definedNames>
    <definedName name="【記載例】シフト記号" localSheetId="15">'6-2シフト記号表（従来型・ユニット型共通）'!$C$6:$C$47</definedName>
    <definedName name="【記載例】シフト記号">'【記載例】シフト記号表（勤務時間帯）'!$C$6:$C$47</definedName>
    <definedName name="【記載例】シフト記号表" localSheetId="15">'6-2シフト記号表（従来型・ユニット型共通）'!$C$6:$C$47</definedName>
    <definedName name="【記載例】シフト記号表">'【記載例】シフト記号表（勤務時間帯）'!$C$6:$C$47</definedName>
    <definedName name="_xlnm.Print_Area" localSheetId="19">'（ユニット型）記入方法'!$A$1:$Q$97</definedName>
    <definedName name="_xlnm.Print_Area" localSheetId="18">'（従来型）記入方法'!$A$1:$Q$88</definedName>
    <definedName name="_xlnm.Print_Area" localSheetId="16">'【記載例】（従来型）'!$A$1:$BJ$116</definedName>
    <definedName name="_xlnm.Print_Area" localSheetId="17">'【記載例】シフト記号表（勤務時間帯）'!$B$1:$N$54</definedName>
    <definedName name="_xlnm.Print_Area" localSheetId="3">'1-2行動障害を有する入所者'!$A$1:$Q$30</definedName>
    <definedName name="_xlnm.Print_Area" localSheetId="4">'1-3平均入所者数'!$A$1:$AJ$35</definedName>
    <definedName name="_xlnm.Print_Area" localSheetId="6">'2苦情・事故'!$A$1:$AW$27</definedName>
    <definedName name="_xlnm.Print_Area" localSheetId="7">'3利用料'!$A$1:$Z$23</definedName>
    <definedName name="_xlnm.Print_Area" localSheetId="9">'4給付体制'!$A$1:$W$314</definedName>
    <definedName name="_xlnm.Print_Area" localSheetId="10">'5自己点検（医療院）'!$A$1:$G$408</definedName>
    <definedName name="_xlnm.Print_Area" localSheetId="12">'5特別診療費'!$A$1:$G$146</definedName>
    <definedName name="_xlnm.Print_Area" localSheetId="14">'6-1勤務表（ユニット型）'!$A$1:$BN$256</definedName>
    <definedName name="_xlnm.Print_Area" localSheetId="13">'6-1勤務表（従来型）'!$A$1:$BJ$256</definedName>
    <definedName name="_xlnm.Print_Area" localSheetId="15">'6-2シフト記号表（従来型・ユニット型共通）'!$B$1:$N$54</definedName>
    <definedName name="_xlnm.Print_Area" localSheetId="22">基準自己点検!$A$1:$M$536</definedName>
    <definedName name="_xlnm.Print_Area" localSheetId="8">'利用料（記載例）'!$A$1:$Z$23</definedName>
    <definedName name="_xlnm.Print_Titles" localSheetId="16">'【記載例】（従来型）'!$1:$16</definedName>
    <definedName name="_xlnm.Print_Titles" localSheetId="10">'5自己点検（医療院）'!$4:$4</definedName>
    <definedName name="_xlnm.Print_Titles" localSheetId="11">'5自己点検（短期）'!$4:$4</definedName>
    <definedName name="_xlnm.Print_Titles" localSheetId="12">'5特別診療費'!$4:$4</definedName>
    <definedName name="_xlnm.Print_Titles" localSheetId="14">'6-1勤務表（ユニット型）'!$1:$16</definedName>
    <definedName name="_xlnm.Print_Titles" localSheetId="13">'6-1勤務表（従来型）'!$1:$16</definedName>
    <definedName name="_xlnm.Print_Titles" localSheetId="22">基準自己点検!$10:$11</definedName>
    <definedName name="シフト記号表">'6-2シフト記号表（従来型・ユニット型共通）'!$C$6:$C$47</definedName>
    <definedName name="その他の従業者">'プルダウン・リスト（従来型・ユニット型共通）'!$P$23:$P$32</definedName>
    <definedName name="医師">'プルダウン・リスト（従来型・ユニット型共通）'!$D$23:$D$32</definedName>
    <definedName name="栄養士">'プルダウン・リスト（従来型・ユニット型共通）'!$F$23:$F$32</definedName>
    <definedName name="介護支援専門員">'プルダウン・リスト（従来型・ユニット型共通）'!$L$23:$L$32</definedName>
    <definedName name="介護職員">'プルダウン・リスト（従来型・ユニット型共通）'!$H$23:$H$32</definedName>
    <definedName name="看護職員">'プルダウン・リスト（従来型・ユニット型共通）'!$G$23:$G$32</definedName>
    <definedName name="管理者">'プルダウン・リスト（従来型・ユニット型共通）'!$C$23:$C$32</definedName>
    <definedName name="言語聴覚士">'プルダウン・リスト（従来型・ユニット型共通）'!$K$23:$K$32</definedName>
    <definedName name="作業療法士">'プルダウン・リスト（従来型・ユニット型共通）'!$J$23:$J$32</definedName>
    <definedName name="事務員">'プルダウン・リスト（従来型・ユニット型共通）'!$O$23:$O$32</definedName>
    <definedName name="職種">'プルダウン・リスト（従来型・ユニット型共通）'!$C$22:$Q$22</definedName>
    <definedName name="診療放射線技師">'プルダウン・リスト（従来型・ユニット型共通）'!$M$23:$M$32</definedName>
    <definedName name="調理員">'プルダウン・リスト（従来型・ユニット型共通）'!$N$23:$N$32</definedName>
    <definedName name="薬剤師">'プルダウン・リスト（従来型・ユニット型共通）'!$E$23:$E$32</definedName>
    <definedName name="理学療法士">'プルダウン・リスト（従来型・ユニット型共通）'!$I$23:$I$32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71" l="1"/>
  <c r="L46" i="71"/>
  <c r="L45" i="71"/>
  <c r="L47" i="71" s="1"/>
  <c r="D44" i="71"/>
  <c r="L43" i="71"/>
  <c r="L42" i="71"/>
  <c r="L44" i="71" s="1"/>
  <c r="D41" i="71"/>
  <c r="L40" i="71"/>
  <c r="L39" i="71"/>
  <c r="L41" i="71" s="1"/>
  <c r="D38" i="71"/>
  <c r="D37" i="71"/>
  <c r="D36" i="71"/>
  <c r="D35" i="71"/>
  <c r="D34" i="71"/>
  <c r="D33" i="71"/>
  <c r="D32" i="71"/>
  <c r="D31" i="71"/>
  <c r="D30" i="71"/>
  <c r="D29" i="71"/>
  <c r="D28" i="71"/>
  <c r="D27" i="71"/>
  <c r="D26" i="71"/>
  <c r="D25" i="71"/>
  <c r="D24" i="71"/>
  <c r="D23" i="71"/>
  <c r="L22" i="71"/>
  <c r="D22" i="71"/>
  <c r="L21" i="71"/>
  <c r="D21" i="71"/>
  <c r="L20" i="71"/>
  <c r="D20" i="71"/>
  <c r="L19" i="71"/>
  <c r="D19" i="71"/>
  <c r="L18" i="71"/>
  <c r="D18" i="71"/>
  <c r="L17" i="71"/>
  <c r="D17" i="71"/>
  <c r="L16" i="71"/>
  <c r="D16" i="71"/>
  <c r="L15" i="71"/>
  <c r="D15" i="71"/>
  <c r="L14" i="71"/>
  <c r="D14" i="71"/>
  <c r="L13" i="71"/>
  <c r="D13" i="71"/>
  <c r="L12" i="71"/>
  <c r="D12" i="71"/>
  <c r="L11" i="71"/>
  <c r="D11" i="71"/>
  <c r="L10" i="71"/>
  <c r="D10" i="71"/>
  <c r="L9" i="71"/>
  <c r="D9" i="71"/>
  <c r="L8" i="71"/>
  <c r="D8" i="71"/>
  <c r="L7" i="71"/>
  <c r="D7" i="71"/>
  <c r="L6" i="71"/>
  <c r="D6" i="71"/>
  <c r="T250" i="70"/>
  <c r="T249" i="70"/>
  <c r="O249" i="70"/>
  <c r="V247" i="70"/>
  <c r="AL247" i="70" s="1"/>
  <c r="AE249" i="70" s="1"/>
  <c r="AQ245" i="70"/>
  <c r="AE255" i="70" s="1"/>
  <c r="AN245" i="70"/>
  <c r="AL245" i="70"/>
  <c r="AA245" i="70"/>
  <c r="O255" i="70" s="1"/>
  <c r="X245" i="70"/>
  <c r="O250" i="70" s="1"/>
  <c r="Y250" i="70" s="1"/>
  <c r="T255" i="70" s="1"/>
  <c r="V245" i="70"/>
  <c r="T231" i="70"/>
  <c r="T230" i="70"/>
  <c r="O230" i="70"/>
  <c r="AL228" i="70"/>
  <c r="AJ230" i="70" s="1"/>
  <c r="AQ226" i="70"/>
  <c r="AE236" i="70" s="1"/>
  <c r="AN226" i="70"/>
  <c r="AL226" i="70"/>
  <c r="AA226" i="70"/>
  <c r="O236" i="70" s="1"/>
  <c r="X226" i="70"/>
  <c r="O231" i="70" s="1"/>
  <c r="Y231" i="70" s="1"/>
  <c r="T236" i="70" s="1"/>
  <c r="V226" i="70"/>
  <c r="BE216" i="70"/>
  <c r="BD216" i="70"/>
  <c r="BC216" i="70"/>
  <c r="BB216" i="70"/>
  <c r="BA216" i="70"/>
  <c r="AZ216" i="70"/>
  <c r="AY216" i="70"/>
  <c r="AX216" i="70"/>
  <c r="AW216" i="70"/>
  <c r="AV216" i="70"/>
  <c r="AU216" i="70"/>
  <c r="AT216" i="70"/>
  <c r="AS216" i="70"/>
  <c r="AR216" i="70"/>
  <c r="AQ216" i="70"/>
  <c r="AP216" i="70"/>
  <c r="AO216" i="70"/>
  <c r="AN216" i="70"/>
  <c r="AM216" i="70"/>
  <c r="AL216" i="70"/>
  <c r="AK216" i="70"/>
  <c r="AJ216" i="70"/>
  <c r="AI216" i="70"/>
  <c r="AH216" i="70"/>
  <c r="AG216" i="70"/>
  <c r="AF216" i="70"/>
  <c r="AE216" i="70"/>
  <c r="AD216" i="70"/>
  <c r="AC216" i="70"/>
  <c r="AB216" i="70"/>
  <c r="AA216" i="70"/>
  <c r="L216" i="70"/>
  <c r="J216" i="70"/>
  <c r="BE214" i="70"/>
  <c r="BD214" i="70"/>
  <c r="BC214" i="70"/>
  <c r="BB214" i="70"/>
  <c r="BA214" i="70"/>
  <c r="AZ214" i="70"/>
  <c r="AY214" i="70"/>
  <c r="AX214" i="70"/>
  <c r="AW214" i="70"/>
  <c r="AV214" i="70"/>
  <c r="AU214" i="70"/>
  <c r="AT214" i="70"/>
  <c r="AS214" i="70"/>
  <c r="AR214" i="70"/>
  <c r="AQ214" i="70"/>
  <c r="AP214" i="70"/>
  <c r="AO214" i="70"/>
  <c r="AN214" i="70"/>
  <c r="AM214" i="70"/>
  <c r="AL214" i="70"/>
  <c r="AK214" i="70"/>
  <c r="AJ214" i="70"/>
  <c r="AI214" i="70"/>
  <c r="AH214" i="70"/>
  <c r="AG214" i="70"/>
  <c r="AF214" i="70"/>
  <c r="AE214" i="70"/>
  <c r="AD214" i="70"/>
  <c r="AC214" i="70"/>
  <c r="AB214" i="70"/>
  <c r="AA214" i="70"/>
  <c r="L214" i="70"/>
  <c r="J214" i="70"/>
  <c r="BE212" i="70"/>
  <c r="BD212" i="70"/>
  <c r="BC212" i="70"/>
  <c r="BB212" i="70"/>
  <c r="BA212" i="70"/>
  <c r="AZ212" i="70"/>
  <c r="AY212" i="70"/>
  <c r="AX212" i="70"/>
  <c r="AW212" i="70"/>
  <c r="AV212" i="70"/>
  <c r="AU212" i="70"/>
  <c r="AT212" i="70"/>
  <c r="AS212" i="70"/>
  <c r="AR212" i="70"/>
  <c r="AQ212" i="70"/>
  <c r="AP212" i="70"/>
  <c r="AO212" i="70"/>
  <c r="AN212" i="70"/>
  <c r="AM212" i="70"/>
  <c r="AL212" i="70"/>
  <c r="AK212" i="70"/>
  <c r="AJ212" i="70"/>
  <c r="AI212" i="70"/>
  <c r="AH212" i="70"/>
  <c r="AG212" i="70"/>
  <c r="AF212" i="70"/>
  <c r="AE212" i="70"/>
  <c r="AD212" i="70"/>
  <c r="AC212" i="70"/>
  <c r="AB212" i="70"/>
  <c r="AA212" i="70"/>
  <c r="L212" i="70"/>
  <c r="J212" i="70"/>
  <c r="BE210" i="70"/>
  <c r="BD210" i="70"/>
  <c r="BC210" i="70"/>
  <c r="BB210" i="70"/>
  <c r="BA210" i="70"/>
  <c r="AZ210" i="70"/>
  <c r="AY210" i="70"/>
  <c r="AX210" i="70"/>
  <c r="AW210" i="70"/>
  <c r="AV210" i="70"/>
  <c r="AU210" i="70"/>
  <c r="AT210" i="70"/>
  <c r="AS210" i="70"/>
  <c r="AR210" i="70"/>
  <c r="AQ210" i="70"/>
  <c r="AP210" i="70"/>
  <c r="AO210" i="70"/>
  <c r="AN210" i="70"/>
  <c r="AM210" i="70"/>
  <c r="AL210" i="70"/>
  <c r="AK210" i="70"/>
  <c r="AJ210" i="70"/>
  <c r="AI210" i="70"/>
  <c r="AH210" i="70"/>
  <c r="AG210" i="70"/>
  <c r="AF210" i="70"/>
  <c r="AE210" i="70"/>
  <c r="AD210" i="70"/>
  <c r="AC210" i="70"/>
  <c r="AB210" i="70"/>
  <c r="AA210" i="70"/>
  <c r="L210" i="70"/>
  <c r="J210" i="70"/>
  <c r="BE208" i="70"/>
  <c r="BD208" i="70"/>
  <c r="BC208" i="70"/>
  <c r="BB208" i="70"/>
  <c r="BA208" i="70"/>
  <c r="AZ208" i="70"/>
  <c r="AY208" i="70"/>
  <c r="AX208" i="70"/>
  <c r="AW208" i="70"/>
  <c r="AV208" i="70"/>
  <c r="AU208" i="70"/>
  <c r="AT208" i="70"/>
  <c r="AS208" i="70"/>
  <c r="AR208" i="70"/>
  <c r="AQ208" i="70"/>
  <c r="AP208" i="70"/>
  <c r="AO208" i="70"/>
  <c r="AN208" i="70"/>
  <c r="AM208" i="70"/>
  <c r="AL208" i="70"/>
  <c r="AK208" i="70"/>
  <c r="AJ208" i="70"/>
  <c r="AI208" i="70"/>
  <c r="AH208" i="70"/>
  <c r="AG208" i="70"/>
  <c r="AF208" i="70"/>
  <c r="AE208" i="70"/>
  <c r="AD208" i="70"/>
  <c r="AC208" i="70"/>
  <c r="AB208" i="70"/>
  <c r="AA208" i="70"/>
  <c r="L208" i="70"/>
  <c r="J208" i="70"/>
  <c r="BE206" i="70"/>
  <c r="BD206" i="70"/>
  <c r="BC206" i="70"/>
  <c r="BB206" i="70"/>
  <c r="BA206" i="70"/>
  <c r="AZ206" i="70"/>
  <c r="AY206" i="70"/>
  <c r="AX206" i="70"/>
  <c r="AW206" i="70"/>
  <c r="AV206" i="70"/>
  <c r="AU206" i="70"/>
  <c r="AT206" i="70"/>
  <c r="AS206" i="70"/>
  <c r="AR206" i="70"/>
  <c r="AQ206" i="70"/>
  <c r="AP206" i="70"/>
  <c r="AO206" i="70"/>
  <c r="AN206" i="70"/>
  <c r="AM206" i="70"/>
  <c r="AL206" i="70"/>
  <c r="AK206" i="70"/>
  <c r="AJ206" i="70"/>
  <c r="AI206" i="70"/>
  <c r="AH206" i="70"/>
  <c r="AG206" i="70"/>
  <c r="AF206" i="70"/>
  <c r="AE206" i="70"/>
  <c r="AD206" i="70"/>
  <c r="AC206" i="70"/>
  <c r="AB206" i="70"/>
  <c r="AA206" i="70"/>
  <c r="L206" i="70"/>
  <c r="J206" i="70"/>
  <c r="BE204" i="70"/>
  <c r="BD204" i="70"/>
  <c r="BC204" i="70"/>
  <c r="BB204" i="70"/>
  <c r="BA204" i="70"/>
  <c r="AZ204" i="70"/>
  <c r="AY204" i="70"/>
  <c r="AX204" i="70"/>
  <c r="AW204" i="70"/>
  <c r="AV204" i="70"/>
  <c r="AU204" i="70"/>
  <c r="AT204" i="70"/>
  <c r="AS204" i="70"/>
  <c r="AR204" i="70"/>
  <c r="AQ204" i="70"/>
  <c r="AP204" i="70"/>
  <c r="AO204" i="70"/>
  <c r="AN204" i="70"/>
  <c r="AM204" i="70"/>
  <c r="AL204" i="70"/>
  <c r="AK204" i="70"/>
  <c r="AJ204" i="70"/>
  <c r="AI204" i="70"/>
  <c r="AH204" i="70"/>
  <c r="AG204" i="70"/>
  <c r="AF204" i="70"/>
  <c r="AE204" i="70"/>
  <c r="AD204" i="70"/>
  <c r="AC204" i="70"/>
  <c r="AB204" i="70"/>
  <c r="AA204" i="70"/>
  <c r="L204" i="70"/>
  <c r="J204" i="70"/>
  <c r="BE202" i="70"/>
  <c r="BD202" i="70"/>
  <c r="BC202" i="70"/>
  <c r="BB202" i="70"/>
  <c r="BA202" i="70"/>
  <c r="AZ202" i="70"/>
  <c r="AY202" i="70"/>
  <c r="AX202" i="70"/>
  <c r="AW202" i="70"/>
  <c r="AV202" i="70"/>
  <c r="AU202" i="70"/>
  <c r="AT202" i="70"/>
  <c r="AS202" i="70"/>
  <c r="AR202" i="70"/>
  <c r="AQ202" i="70"/>
  <c r="AP202" i="70"/>
  <c r="AO202" i="70"/>
  <c r="AN202" i="70"/>
  <c r="AM202" i="70"/>
  <c r="AL202" i="70"/>
  <c r="AK202" i="70"/>
  <c r="AJ202" i="70"/>
  <c r="AI202" i="70"/>
  <c r="AH202" i="70"/>
  <c r="AG202" i="70"/>
  <c r="AF202" i="70"/>
  <c r="AE202" i="70"/>
  <c r="AD202" i="70"/>
  <c r="AC202" i="70"/>
  <c r="AB202" i="70"/>
  <c r="AA202" i="70"/>
  <c r="L202" i="70"/>
  <c r="J202" i="70"/>
  <c r="BE200" i="70"/>
  <c r="BD200" i="70"/>
  <c r="BC200" i="70"/>
  <c r="BB200" i="70"/>
  <c r="BA200" i="70"/>
  <c r="AZ200" i="70"/>
  <c r="AY200" i="70"/>
  <c r="AX200" i="70"/>
  <c r="AW200" i="70"/>
  <c r="AV200" i="70"/>
  <c r="AU200" i="70"/>
  <c r="AT200" i="70"/>
  <c r="AS200" i="70"/>
  <c r="AR200" i="70"/>
  <c r="AQ200" i="70"/>
  <c r="AP200" i="70"/>
  <c r="AO200" i="70"/>
  <c r="AN200" i="70"/>
  <c r="AM200" i="70"/>
  <c r="AL200" i="70"/>
  <c r="AK200" i="70"/>
  <c r="AJ200" i="70"/>
  <c r="AI200" i="70"/>
  <c r="AH200" i="70"/>
  <c r="AG200" i="70"/>
  <c r="AF200" i="70"/>
  <c r="AE200" i="70"/>
  <c r="AD200" i="70"/>
  <c r="AC200" i="70"/>
  <c r="AB200" i="70"/>
  <c r="AA200" i="70"/>
  <c r="L200" i="70"/>
  <c r="J200" i="70"/>
  <c r="BE198" i="70"/>
  <c r="BD198" i="70"/>
  <c r="BC198" i="70"/>
  <c r="BB198" i="70"/>
  <c r="BA198" i="70"/>
  <c r="AZ198" i="70"/>
  <c r="AY198" i="70"/>
  <c r="AX198" i="70"/>
  <c r="AW198" i="70"/>
  <c r="AV198" i="70"/>
  <c r="AU198" i="70"/>
  <c r="AT198" i="70"/>
  <c r="AS198" i="70"/>
  <c r="AR198" i="70"/>
  <c r="AQ198" i="70"/>
  <c r="AP198" i="70"/>
  <c r="AO198" i="70"/>
  <c r="AN198" i="70"/>
  <c r="AM198" i="70"/>
  <c r="AL198" i="70"/>
  <c r="AK198" i="70"/>
  <c r="AJ198" i="70"/>
  <c r="AI198" i="70"/>
  <c r="AH198" i="70"/>
  <c r="AG198" i="70"/>
  <c r="AF198" i="70"/>
  <c r="AE198" i="70"/>
  <c r="AD198" i="70"/>
  <c r="AC198" i="70"/>
  <c r="AB198" i="70"/>
  <c r="AA198" i="70"/>
  <c r="L198" i="70"/>
  <c r="J198" i="70"/>
  <c r="BE196" i="70"/>
  <c r="BD196" i="70"/>
  <c r="BC196" i="70"/>
  <c r="BB196" i="70"/>
  <c r="BA196" i="70"/>
  <c r="AZ196" i="70"/>
  <c r="AY196" i="70"/>
  <c r="AX196" i="70"/>
  <c r="AW196" i="70"/>
  <c r="AV196" i="70"/>
  <c r="AU196" i="70"/>
  <c r="AT196" i="70"/>
  <c r="AS196" i="70"/>
  <c r="AR196" i="70"/>
  <c r="AQ196" i="70"/>
  <c r="AP196" i="70"/>
  <c r="AO196" i="70"/>
  <c r="AN196" i="70"/>
  <c r="AM196" i="70"/>
  <c r="AL196" i="70"/>
  <c r="AK196" i="70"/>
  <c r="AJ196" i="70"/>
  <c r="AI196" i="70"/>
  <c r="AH196" i="70"/>
  <c r="AG196" i="70"/>
  <c r="AF196" i="70"/>
  <c r="AE196" i="70"/>
  <c r="AD196" i="70"/>
  <c r="AC196" i="70"/>
  <c r="AB196" i="70"/>
  <c r="AA196" i="70"/>
  <c r="L196" i="70"/>
  <c r="J196" i="70"/>
  <c r="BE194" i="70"/>
  <c r="BD194" i="70"/>
  <c r="BC194" i="70"/>
  <c r="BB194" i="70"/>
  <c r="BA194" i="70"/>
  <c r="AZ194" i="70"/>
  <c r="AY194" i="70"/>
  <c r="AX194" i="70"/>
  <c r="AW194" i="70"/>
  <c r="AV194" i="70"/>
  <c r="AU194" i="70"/>
  <c r="AT194" i="70"/>
  <c r="AS194" i="70"/>
  <c r="AR194" i="70"/>
  <c r="AQ194" i="70"/>
  <c r="AP194" i="70"/>
  <c r="AO194" i="70"/>
  <c r="AN194" i="70"/>
  <c r="AM194" i="70"/>
  <c r="AL194" i="70"/>
  <c r="AK194" i="70"/>
  <c r="AJ194" i="70"/>
  <c r="AI194" i="70"/>
  <c r="AH194" i="70"/>
  <c r="AG194" i="70"/>
  <c r="AF194" i="70"/>
  <c r="AE194" i="70"/>
  <c r="AD194" i="70"/>
  <c r="AC194" i="70"/>
  <c r="AB194" i="70"/>
  <c r="AA194" i="70"/>
  <c r="L194" i="70"/>
  <c r="J194" i="70"/>
  <c r="BE192" i="70"/>
  <c r="BD192" i="70"/>
  <c r="BC192" i="70"/>
  <c r="BB192" i="70"/>
  <c r="BA192" i="70"/>
  <c r="AZ192" i="70"/>
  <c r="AY192" i="70"/>
  <c r="AX192" i="70"/>
  <c r="AW192" i="70"/>
  <c r="AV192" i="70"/>
  <c r="AU192" i="70"/>
  <c r="AT192" i="70"/>
  <c r="AS192" i="70"/>
  <c r="AR192" i="70"/>
  <c r="AQ192" i="70"/>
  <c r="AP192" i="70"/>
  <c r="AO192" i="70"/>
  <c r="AN192" i="70"/>
  <c r="AM192" i="70"/>
  <c r="AL192" i="70"/>
  <c r="AK192" i="70"/>
  <c r="AJ192" i="70"/>
  <c r="AI192" i="70"/>
  <c r="AH192" i="70"/>
  <c r="AG192" i="70"/>
  <c r="AF192" i="70"/>
  <c r="AE192" i="70"/>
  <c r="AD192" i="70"/>
  <c r="AC192" i="70"/>
  <c r="AB192" i="70"/>
  <c r="AA192" i="70"/>
  <c r="L192" i="70"/>
  <c r="J192" i="70"/>
  <c r="BE190" i="70"/>
  <c r="BD190" i="70"/>
  <c r="BC190" i="70"/>
  <c r="BB190" i="70"/>
  <c r="BA190" i="70"/>
  <c r="AZ190" i="70"/>
  <c r="AY190" i="70"/>
  <c r="AX190" i="70"/>
  <c r="AW190" i="70"/>
  <c r="AV190" i="70"/>
  <c r="AU190" i="70"/>
  <c r="AT190" i="70"/>
  <c r="AS190" i="70"/>
  <c r="AR190" i="70"/>
  <c r="AQ190" i="70"/>
  <c r="AP190" i="70"/>
  <c r="AO190" i="70"/>
  <c r="AN190" i="70"/>
  <c r="AM190" i="70"/>
  <c r="AL190" i="70"/>
  <c r="AK190" i="70"/>
  <c r="AJ190" i="70"/>
  <c r="AI190" i="70"/>
  <c r="AH190" i="70"/>
  <c r="AG190" i="70"/>
  <c r="AF190" i="70"/>
  <c r="AE190" i="70"/>
  <c r="AD190" i="70"/>
  <c r="AC190" i="70"/>
  <c r="AB190" i="70"/>
  <c r="AA190" i="70"/>
  <c r="L190" i="70"/>
  <c r="J190" i="70"/>
  <c r="BE188" i="70"/>
  <c r="BD188" i="70"/>
  <c r="BC188" i="70"/>
  <c r="BB188" i="70"/>
  <c r="BA188" i="70"/>
  <c r="AZ188" i="70"/>
  <c r="AY188" i="70"/>
  <c r="AX188" i="70"/>
  <c r="AW188" i="70"/>
  <c r="AV188" i="70"/>
  <c r="AU188" i="70"/>
  <c r="AT188" i="70"/>
  <c r="AS188" i="70"/>
  <c r="AR188" i="70"/>
  <c r="AQ188" i="70"/>
  <c r="AP188" i="70"/>
  <c r="AO188" i="70"/>
  <c r="AN188" i="70"/>
  <c r="AM188" i="70"/>
  <c r="AL188" i="70"/>
  <c r="AK188" i="70"/>
  <c r="AJ188" i="70"/>
  <c r="AI188" i="70"/>
  <c r="AH188" i="70"/>
  <c r="AG188" i="70"/>
  <c r="AF188" i="70"/>
  <c r="AE188" i="70"/>
  <c r="AD188" i="70"/>
  <c r="AC188" i="70"/>
  <c r="AB188" i="70"/>
  <c r="AA188" i="70"/>
  <c r="L188" i="70"/>
  <c r="J188" i="70"/>
  <c r="BE186" i="70"/>
  <c r="BD186" i="70"/>
  <c r="BC186" i="70"/>
  <c r="BB186" i="70"/>
  <c r="BA186" i="70"/>
  <c r="AZ186" i="70"/>
  <c r="AY186" i="70"/>
  <c r="AX186" i="70"/>
  <c r="AW186" i="70"/>
  <c r="AV186" i="70"/>
  <c r="AU186" i="70"/>
  <c r="AT186" i="70"/>
  <c r="AS186" i="70"/>
  <c r="AR186" i="70"/>
  <c r="AQ186" i="70"/>
  <c r="AP186" i="70"/>
  <c r="AO186" i="70"/>
  <c r="AN186" i="70"/>
  <c r="AM186" i="70"/>
  <c r="AL186" i="70"/>
  <c r="AK186" i="70"/>
  <c r="AJ186" i="70"/>
  <c r="AI186" i="70"/>
  <c r="AH186" i="70"/>
  <c r="AG186" i="70"/>
  <c r="AF186" i="70"/>
  <c r="AE186" i="70"/>
  <c r="AD186" i="70"/>
  <c r="AC186" i="70"/>
  <c r="AB186" i="70"/>
  <c r="AA186" i="70"/>
  <c r="L186" i="70"/>
  <c r="J186" i="70"/>
  <c r="BE184" i="70"/>
  <c r="BD184" i="70"/>
  <c r="BC184" i="70"/>
  <c r="BB184" i="70"/>
  <c r="BA184" i="70"/>
  <c r="AZ184" i="70"/>
  <c r="AY184" i="70"/>
  <c r="AX184" i="70"/>
  <c r="AW184" i="70"/>
  <c r="AV184" i="70"/>
  <c r="AU184" i="70"/>
  <c r="AT184" i="70"/>
  <c r="AS184" i="70"/>
  <c r="AR184" i="70"/>
  <c r="AQ184" i="70"/>
  <c r="AP184" i="70"/>
  <c r="AO184" i="70"/>
  <c r="AN184" i="70"/>
  <c r="AM184" i="70"/>
  <c r="AL184" i="70"/>
  <c r="AK184" i="70"/>
  <c r="AJ184" i="70"/>
  <c r="AI184" i="70"/>
  <c r="AH184" i="70"/>
  <c r="AG184" i="70"/>
  <c r="AF184" i="70"/>
  <c r="AE184" i="70"/>
  <c r="AD184" i="70"/>
  <c r="AC184" i="70"/>
  <c r="AB184" i="70"/>
  <c r="AA184" i="70"/>
  <c r="L184" i="70"/>
  <c r="J184" i="70"/>
  <c r="BE182" i="70"/>
  <c r="BD182" i="70"/>
  <c r="BC182" i="70"/>
  <c r="BB182" i="70"/>
  <c r="BA182" i="70"/>
  <c r="AZ182" i="70"/>
  <c r="AY182" i="70"/>
  <c r="AX182" i="70"/>
  <c r="AW182" i="70"/>
  <c r="AV182" i="70"/>
  <c r="AU182" i="70"/>
  <c r="AT182" i="70"/>
  <c r="AS182" i="70"/>
  <c r="AR182" i="70"/>
  <c r="AQ182" i="70"/>
  <c r="AP182" i="70"/>
  <c r="AO182" i="70"/>
  <c r="AN182" i="70"/>
  <c r="AM182" i="70"/>
  <c r="AL182" i="70"/>
  <c r="AK182" i="70"/>
  <c r="AJ182" i="70"/>
  <c r="AI182" i="70"/>
  <c r="AH182" i="70"/>
  <c r="AG182" i="70"/>
  <c r="AF182" i="70"/>
  <c r="AE182" i="70"/>
  <c r="AD182" i="70"/>
  <c r="AC182" i="70"/>
  <c r="AB182" i="70"/>
  <c r="AA182" i="70"/>
  <c r="L182" i="70"/>
  <c r="J182" i="70"/>
  <c r="BE180" i="70"/>
  <c r="BD180" i="70"/>
  <c r="BC180" i="70"/>
  <c r="BB180" i="70"/>
  <c r="BA180" i="70"/>
  <c r="AZ180" i="70"/>
  <c r="AY180" i="70"/>
  <c r="AX180" i="70"/>
  <c r="AW180" i="70"/>
  <c r="AV180" i="70"/>
  <c r="AU180" i="70"/>
  <c r="AT180" i="70"/>
  <c r="AS180" i="70"/>
  <c r="AR180" i="70"/>
  <c r="AQ180" i="70"/>
  <c r="AP180" i="70"/>
  <c r="AO180" i="70"/>
  <c r="AN180" i="70"/>
  <c r="AM180" i="70"/>
  <c r="AL180" i="70"/>
  <c r="AK180" i="70"/>
  <c r="AJ180" i="70"/>
  <c r="AI180" i="70"/>
  <c r="AH180" i="70"/>
  <c r="AG180" i="70"/>
  <c r="AF180" i="70"/>
  <c r="AE180" i="70"/>
  <c r="AD180" i="70"/>
  <c r="AC180" i="70"/>
  <c r="AB180" i="70"/>
  <c r="AA180" i="70"/>
  <c r="L180" i="70"/>
  <c r="J180" i="70"/>
  <c r="BE178" i="70"/>
  <c r="BD178" i="70"/>
  <c r="BC178" i="70"/>
  <c r="BB178" i="70"/>
  <c r="BA178" i="70"/>
  <c r="AZ178" i="70"/>
  <c r="AY178" i="70"/>
  <c r="AX178" i="70"/>
  <c r="AW178" i="70"/>
  <c r="AV178" i="70"/>
  <c r="AU178" i="70"/>
  <c r="AT178" i="70"/>
  <c r="AS178" i="70"/>
  <c r="AR178" i="70"/>
  <c r="AQ178" i="70"/>
  <c r="AP178" i="70"/>
  <c r="AO178" i="70"/>
  <c r="AN178" i="70"/>
  <c r="AM178" i="70"/>
  <c r="AL178" i="70"/>
  <c r="AK178" i="70"/>
  <c r="AJ178" i="70"/>
  <c r="AI178" i="70"/>
  <c r="AH178" i="70"/>
  <c r="AG178" i="70"/>
  <c r="AF178" i="70"/>
  <c r="AE178" i="70"/>
  <c r="AD178" i="70"/>
  <c r="AC178" i="70"/>
  <c r="AB178" i="70"/>
  <c r="AA178" i="70"/>
  <c r="L178" i="70"/>
  <c r="J178" i="70"/>
  <c r="BE176" i="70"/>
  <c r="BD176" i="70"/>
  <c r="BC176" i="70"/>
  <c r="BB176" i="70"/>
  <c r="BA176" i="70"/>
  <c r="AZ176" i="70"/>
  <c r="AY176" i="70"/>
  <c r="AX176" i="70"/>
  <c r="AW176" i="70"/>
  <c r="AV176" i="70"/>
  <c r="AU176" i="70"/>
  <c r="AT176" i="70"/>
  <c r="AS176" i="70"/>
  <c r="AR176" i="70"/>
  <c r="AQ176" i="70"/>
  <c r="AP176" i="70"/>
  <c r="AO176" i="70"/>
  <c r="AN176" i="70"/>
  <c r="AM176" i="70"/>
  <c r="AL176" i="70"/>
  <c r="AK176" i="70"/>
  <c r="AJ176" i="70"/>
  <c r="AI176" i="70"/>
  <c r="AH176" i="70"/>
  <c r="AG176" i="70"/>
  <c r="AF176" i="70"/>
  <c r="AE176" i="70"/>
  <c r="AD176" i="70"/>
  <c r="AC176" i="70"/>
  <c r="AB176" i="70"/>
  <c r="AA176" i="70"/>
  <c r="L176" i="70"/>
  <c r="J176" i="70"/>
  <c r="BE174" i="70"/>
  <c r="BD174" i="70"/>
  <c r="BC174" i="70"/>
  <c r="BB174" i="70"/>
  <c r="BA174" i="70"/>
  <c r="AZ174" i="70"/>
  <c r="AY174" i="70"/>
  <c r="AX174" i="70"/>
  <c r="AW174" i="70"/>
  <c r="AV174" i="70"/>
  <c r="AU174" i="70"/>
  <c r="AT174" i="70"/>
  <c r="AS174" i="70"/>
  <c r="AR174" i="70"/>
  <c r="AQ174" i="70"/>
  <c r="AP174" i="70"/>
  <c r="AO174" i="70"/>
  <c r="AN174" i="70"/>
  <c r="AM174" i="70"/>
  <c r="AL174" i="70"/>
  <c r="AK174" i="70"/>
  <c r="AJ174" i="70"/>
  <c r="AI174" i="70"/>
  <c r="AH174" i="70"/>
  <c r="AG174" i="70"/>
  <c r="AF174" i="70"/>
  <c r="AE174" i="70"/>
  <c r="AD174" i="70"/>
  <c r="AC174" i="70"/>
  <c r="AB174" i="70"/>
  <c r="AA174" i="70"/>
  <c r="L174" i="70"/>
  <c r="J174" i="70"/>
  <c r="BE172" i="70"/>
  <c r="BD172" i="70"/>
  <c r="BC172" i="70"/>
  <c r="BB172" i="70"/>
  <c r="BA172" i="70"/>
  <c r="AZ172" i="70"/>
  <c r="AY172" i="70"/>
  <c r="AX172" i="70"/>
  <c r="AW172" i="70"/>
  <c r="AV172" i="70"/>
  <c r="AU172" i="70"/>
  <c r="AT172" i="70"/>
  <c r="AS172" i="70"/>
  <c r="AR172" i="70"/>
  <c r="AQ172" i="70"/>
  <c r="AP172" i="70"/>
  <c r="AO172" i="70"/>
  <c r="AN172" i="70"/>
  <c r="AM172" i="70"/>
  <c r="AL172" i="70"/>
  <c r="AK172" i="70"/>
  <c r="AJ172" i="70"/>
  <c r="AI172" i="70"/>
  <c r="AH172" i="70"/>
  <c r="AG172" i="70"/>
  <c r="AF172" i="70"/>
  <c r="AE172" i="70"/>
  <c r="AD172" i="70"/>
  <c r="AC172" i="70"/>
  <c r="AB172" i="70"/>
  <c r="AA172" i="70"/>
  <c r="L172" i="70"/>
  <c r="J172" i="70"/>
  <c r="BE170" i="70"/>
  <c r="BD170" i="70"/>
  <c r="BC170" i="70"/>
  <c r="BB170" i="70"/>
  <c r="BA170" i="70"/>
  <c r="AZ170" i="70"/>
  <c r="AY170" i="70"/>
  <c r="AX170" i="70"/>
  <c r="AW170" i="70"/>
  <c r="AV170" i="70"/>
  <c r="AU170" i="70"/>
  <c r="AT170" i="70"/>
  <c r="AS170" i="70"/>
  <c r="AR170" i="70"/>
  <c r="AQ170" i="70"/>
  <c r="AP170" i="70"/>
  <c r="AO170" i="70"/>
  <c r="AN170" i="70"/>
  <c r="AM170" i="70"/>
  <c r="AL170" i="70"/>
  <c r="AK170" i="70"/>
  <c r="AJ170" i="70"/>
  <c r="AI170" i="70"/>
  <c r="AH170" i="70"/>
  <c r="AG170" i="70"/>
  <c r="AF170" i="70"/>
  <c r="AE170" i="70"/>
  <c r="AD170" i="70"/>
  <c r="AC170" i="70"/>
  <c r="AB170" i="70"/>
  <c r="AA170" i="70"/>
  <c r="L170" i="70"/>
  <c r="J170" i="70"/>
  <c r="BE168" i="70"/>
  <c r="BD168" i="70"/>
  <c r="BC168" i="70"/>
  <c r="BB168" i="70"/>
  <c r="BA168" i="70"/>
  <c r="AZ168" i="70"/>
  <c r="AY168" i="70"/>
  <c r="AX168" i="70"/>
  <c r="AW168" i="70"/>
  <c r="AV168" i="70"/>
  <c r="AU168" i="70"/>
  <c r="AT168" i="70"/>
  <c r="AS168" i="70"/>
  <c r="AR168" i="70"/>
  <c r="AQ168" i="70"/>
  <c r="AP168" i="70"/>
  <c r="AO168" i="70"/>
  <c r="AN168" i="70"/>
  <c r="AM168" i="70"/>
  <c r="AL168" i="70"/>
  <c r="AK168" i="70"/>
  <c r="AJ168" i="70"/>
  <c r="AI168" i="70"/>
  <c r="AH168" i="70"/>
  <c r="AG168" i="70"/>
  <c r="AF168" i="70"/>
  <c r="AE168" i="70"/>
  <c r="AD168" i="70"/>
  <c r="AC168" i="70"/>
  <c r="AB168" i="70"/>
  <c r="AA168" i="70"/>
  <c r="L168" i="70"/>
  <c r="J168" i="70"/>
  <c r="BE166" i="70"/>
  <c r="BD166" i="70"/>
  <c r="BC166" i="70"/>
  <c r="BB166" i="70"/>
  <c r="BA166" i="70"/>
  <c r="AZ166" i="70"/>
  <c r="AY166" i="70"/>
  <c r="AX166" i="70"/>
  <c r="AW166" i="70"/>
  <c r="AV166" i="70"/>
  <c r="AU166" i="70"/>
  <c r="AT166" i="70"/>
  <c r="AS166" i="70"/>
  <c r="AR166" i="70"/>
  <c r="AQ166" i="70"/>
  <c r="AP166" i="70"/>
  <c r="AO166" i="70"/>
  <c r="AN166" i="70"/>
  <c r="AM166" i="70"/>
  <c r="AL166" i="70"/>
  <c r="AK166" i="70"/>
  <c r="AJ166" i="70"/>
  <c r="AI166" i="70"/>
  <c r="AH166" i="70"/>
  <c r="AG166" i="70"/>
  <c r="AF166" i="70"/>
  <c r="AE166" i="70"/>
  <c r="AD166" i="70"/>
  <c r="AC166" i="70"/>
  <c r="AB166" i="70"/>
  <c r="AA166" i="70"/>
  <c r="L166" i="70"/>
  <c r="J166" i="70"/>
  <c r="BE164" i="70"/>
  <c r="BD164" i="70"/>
  <c r="BC164" i="70"/>
  <c r="BB164" i="70"/>
  <c r="BA164" i="70"/>
  <c r="AZ164" i="70"/>
  <c r="AY164" i="70"/>
  <c r="AX164" i="70"/>
  <c r="AW164" i="70"/>
  <c r="AV164" i="70"/>
  <c r="AU164" i="70"/>
  <c r="AT164" i="70"/>
  <c r="AS164" i="70"/>
  <c r="AR164" i="70"/>
  <c r="AQ164" i="70"/>
  <c r="AP164" i="70"/>
  <c r="AO164" i="70"/>
  <c r="AN164" i="70"/>
  <c r="AM164" i="70"/>
  <c r="AL164" i="70"/>
  <c r="AK164" i="70"/>
  <c r="AJ164" i="70"/>
  <c r="AI164" i="70"/>
  <c r="AH164" i="70"/>
  <c r="AG164" i="70"/>
  <c r="AF164" i="70"/>
  <c r="AE164" i="70"/>
  <c r="AD164" i="70"/>
  <c r="AC164" i="70"/>
  <c r="AB164" i="70"/>
  <c r="AA164" i="70"/>
  <c r="L164" i="70"/>
  <c r="J164" i="70"/>
  <c r="BE162" i="70"/>
  <c r="BD162" i="70"/>
  <c r="BC162" i="70"/>
  <c r="BB162" i="70"/>
  <c r="BA162" i="70"/>
  <c r="AZ162" i="70"/>
  <c r="AY162" i="70"/>
  <c r="AX162" i="70"/>
  <c r="AW162" i="70"/>
  <c r="AV162" i="70"/>
  <c r="AU162" i="70"/>
  <c r="AT162" i="70"/>
  <c r="AS162" i="70"/>
  <c r="AR162" i="70"/>
  <c r="AQ162" i="70"/>
  <c r="AP162" i="70"/>
  <c r="AO162" i="70"/>
  <c r="AN162" i="70"/>
  <c r="AM162" i="70"/>
  <c r="AL162" i="70"/>
  <c r="AK162" i="70"/>
  <c r="AJ162" i="70"/>
  <c r="AI162" i="70"/>
  <c r="AH162" i="70"/>
  <c r="AG162" i="70"/>
  <c r="AF162" i="70"/>
  <c r="AE162" i="70"/>
  <c r="AD162" i="70"/>
  <c r="AC162" i="70"/>
  <c r="AB162" i="70"/>
  <c r="AA162" i="70"/>
  <c r="L162" i="70"/>
  <c r="J162" i="70"/>
  <c r="BE160" i="70"/>
  <c r="BD160" i="70"/>
  <c r="BC160" i="70"/>
  <c r="BB160" i="70"/>
  <c r="BA160" i="70"/>
  <c r="AZ160" i="70"/>
  <c r="AY160" i="70"/>
  <c r="AX160" i="70"/>
  <c r="AW160" i="70"/>
  <c r="AV160" i="70"/>
  <c r="AU160" i="70"/>
  <c r="AT160" i="70"/>
  <c r="AS160" i="70"/>
  <c r="AR160" i="70"/>
  <c r="AQ160" i="70"/>
  <c r="AP160" i="70"/>
  <c r="AO160" i="70"/>
  <c r="AN160" i="70"/>
  <c r="AM160" i="70"/>
  <c r="AL160" i="70"/>
  <c r="AK160" i="70"/>
  <c r="AJ160" i="70"/>
  <c r="AI160" i="70"/>
  <c r="AH160" i="70"/>
  <c r="AG160" i="70"/>
  <c r="AF160" i="70"/>
  <c r="AE160" i="70"/>
  <c r="AD160" i="70"/>
  <c r="AC160" i="70"/>
  <c r="AB160" i="70"/>
  <c r="AA160" i="70"/>
  <c r="L160" i="70"/>
  <c r="J160" i="70"/>
  <c r="BE158" i="70"/>
  <c r="BD158" i="70"/>
  <c r="BC158" i="70"/>
  <c r="BB158" i="70"/>
  <c r="BA158" i="70"/>
  <c r="AZ158" i="70"/>
  <c r="AY158" i="70"/>
  <c r="AX158" i="70"/>
  <c r="AW158" i="70"/>
  <c r="AV158" i="70"/>
  <c r="AU158" i="70"/>
  <c r="AT158" i="70"/>
  <c r="AS158" i="70"/>
  <c r="AR158" i="70"/>
  <c r="AQ158" i="70"/>
  <c r="AP158" i="70"/>
  <c r="AO158" i="70"/>
  <c r="AN158" i="70"/>
  <c r="AM158" i="70"/>
  <c r="AL158" i="70"/>
  <c r="AK158" i="70"/>
  <c r="AJ158" i="70"/>
  <c r="AI158" i="70"/>
  <c r="AH158" i="70"/>
  <c r="AG158" i="70"/>
  <c r="AF158" i="70"/>
  <c r="AE158" i="70"/>
  <c r="AD158" i="70"/>
  <c r="AC158" i="70"/>
  <c r="AB158" i="70"/>
  <c r="AA158" i="70"/>
  <c r="L158" i="70"/>
  <c r="J158" i="70"/>
  <c r="BE156" i="70"/>
  <c r="BD156" i="70"/>
  <c r="BC156" i="70"/>
  <c r="BB156" i="70"/>
  <c r="BA156" i="70"/>
  <c r="AZ156" i="70"/>
  <c r="AY156" i="70"/>
  <c r="AX156" i="70"/>
  <c r="AW156" i="70"/>
  <c r="AV156" i="70"/>
  <c r="AU156" i="70"/>
  <c r="AT156" i="70"/>
  <c r="AS156" i="70"/>
  <c r="AR156" i="70"/>
  <c r="AQ156" i="70"/>
  <c r="AP156" i="70"/>
  <c r="AO156" i="70"/>
  <c r="AN156" i="70"/>
  <c r="AM156" i="70"/>
  <c r="AL156" i="70"/>
  <c r="AK156" i="70"/>
  <c r="AJ156" i="70"/>
  <c r="AI156" i="70"/>
  <c r="AH156" i="70"/>
  <c r="AG156" i="70"/>
  <c r="AF156" i="70"/>
  <c r="AE156" i="70"/>
  <c r="AD156" i="70"/>
  <c r="AC156" i="70"/>
  <c r="AB156" i="70"/>
  <c r="AA156" i="70"/>
  <c r="L156" i="70"/>
  <c r="J156" i="70"/>
  <c r="BE154" i="70"/>
  <c r="BD154" i="70"/>
  <c r="BC154" i="70"/>
  <c r="BB154" i="70"/>
  <c r="BA154" i="70"/>
  <c r="AZ154" i="70"/>
  <c r="AY154" i="70"/>
  <c r="AX154" i="70"/>
  <c r="AW154" i="70"/>
  <c r="AV154" i="70"/>
  <c r="AU154" i="70"/>
  <c r="AT154" i="70"/>
  <c r="AS154" i="70"/>
  <c r="AR154" i="70"/>
  <c r="AQ154" i="70"/>
  <c r="AP154" i="70"/>
  <c r="AO154" i="70"/>
  <c r="AN154" i="70"/>
  <c r="AM154" i="70"/>
  <c r="AL154" i="70"/>
  <c r="AK154" i="70"/>
  <c r="AJ154" i="70"/>
  <c r="AI154" i="70"/>
  <c r="AH154" i="70"/>
  <c r="AG154" i="70"/>
  <c r="AF154" i="70"/>
  <c r="AE154" i="70"/>
  <c r="AD154" i="70"/>
  <c r="AC154" i="70"/>
  <c r="AB154" i="70"/>
  <c r="AA154" i="70"/>
  <c r="L154" i="70"/>
  <c r="J154" i="70"/>
  <c r="BE152" i="70"/>
  <c r="BD152" i="70"/>
  <c r="BC152" i="70"/>
  <c r="BB152" i="70"/>
  <c r="BA152" i="70"/>
  <c r="AZ152" i="70"/>
  <c r="AY152" i="70"/>
  <c r="AX152" i="70"/>
  <c r="AW152" i="70"/>
  <c r="AV152" i="70"/>
  <c r="AU152" i="70"/>
  <c r="AT152" i="70"/>
  <c r="AS152" i="70"/>
  <c r="AR152" i="70"/>
  <c r="AQ152" i="70"/>
  <c r="AP152" i="70"/>
  <c r="AO152" i="70"/>
  <c r="AN152" i="70"/>
  <c r="AM152" i="70"/>
  <c r="AL152" i="70"/>
  <c r="AK152" i="70"/>
  <c r="AJ152" i="70"/>
  <c r="AI152" i="70"/>
  <c r="AH152" i="70"/>
  <c r="AG152" i="70"/>
  <c r="AF152" i="70"/>
  <c r="AE152" i="70"/>
  <c r="AD152" i="70"/>
  <c r="AC152" i="70"/>
  <c r="AB152" i="70"/>
  <c r="AA152" i="70"/>
  <c r="L152" i="70"/>
  <c r="J152" i="70"/>
  <c r="BE150" i="70"/>
  <c r="BD150" i="70"/>
  <c r="BC150" i="70"/>
  <c r="BB150" i="70"/>
  <c r="BA150" i="70"/>
  <c r="AZ150" i="70"/>
  <c r="AY150" i="70"/>
  <c r="AX150" i="70"/>
  <c r="AW150" i="70"/>
  <c r="AV150" i="70"/>
  <c r="AU150" i="70"/>
  <c r="AT150" i="70"/>
  <c r="AS150" i="70"/>
  <c r="AR150" i="70"/>
  <c r="AQ150" i="70"/>
  <c r="AP150" i="70"/>
  <c r="AO150" i="70"/>
  <c r="AN150" i="70"/>
  <c r="AM150" i="70"/>
  <c r="AL150" i="70"/>
  <c r="AK150" i="70"/>
  <c r="AJ150" i="70"/>
  <c r="AI150" i="70"/>
  <c r="AH150" i="70"/>
  <c r="AG150" i="70"/>
  <c r="AF150" i="70"/>
  <c r="AE150" i="70"/>
  <c r="AD150" i="70"/>
  <c r="AC150" i="70"/>
  <c r="AB150" i="70"/>
  <c r="AA150" i="70"/>
  <c r="L150" i="70"/>
  <c r="J150" i="70"/>
  <c r="BE148" i="70"/>
  <c r="BD148" i="70"/>
  <c r="BC148" i="70"/>
  <c r="BB148" i="70"/>
  <c r="BA148" i="70"/>
  <c r="AZ148" i="70"/>
  <c r="AY148" i="70"/>
  <c r="AX148" i="70"/>
  <c r="AW148" i="70"/>
  <c r="AV148" i="70"/>
  <c r="AU148" i="70"/>
  <c r="AT148" i="70"/>
  <c r="AS148" i="70"/>
  <c r="AR148" i="70"/>
  <c r="AQ148" i="70"/>
  <c r="AP148" i="70"/>
  <c r="AO148" i="70"/>
  <c r="AN148" i="70"/>
  <c r="AM148" i="70"/>
  <c r="AL148" i="70"/>
  <c r="AK148" i="70"/>
  <c r="AJ148" i="70"/>
  <c r="AI148" i="70"/>
  <c r="AH148" i="70"/>
  <c r="AG148" i="70"/>
  <c r="AF148" i="70"/>
  <c r="AE148" i="70"/>
  <c r="AD148" i="70"/>
  <c r="AC148" i="70"/>
  <c r="AB148" i="70"/>
  <c r="AA148" i="70"/>
  <c r="L148" i="70"/>
  <c r="J148" i="70"/>
  <c r="BE146" i="70"/>
  <c r="BD146" i="70"/>
  <c r="BC146" i="70"/>
  <c r="BB146" i="70"/>
  <c r="BA146" i="70"/>
  <c r="AZ146" i="70"/>
  <c r="AY146" i="70"/>
  <c r="AX146" i="70"/>
  <c r="AW146" i="70"/>
  <c r="AV146" i="70"/>
  <c r="AU146" i="70"/>
  <c r="AT146" i="70"/>
  <c r="AS146" i="70"/>
  <c r="AR146" i="70"/>
  <c r="AQ146" i="70"/>
  <c r="AP146" i="70"/>
  <c r="AO146" i="70"/>
  <c r="AN146" i="70"/>
  <c r="AM146" i="70"/>
  <c r="AL146" i="70"/>
  <c r="AK146" i="70"/>
  <c r="AJ146" i="70"/>
  <c r="AI146" i="70"/>
  <c r="AH146" i="70"/>
  <c r="AG146" i="70"/>
  <c r="AF146" i="70"/>
  <c r="AE146" i="70"/>
  <c r="AD146" i="70"/>
  <c r="AC146" i="70"/>
  <c r="AB146" i="70"/>
  <c r="AA146" i="70"/>
  <c r="L146" i="70"/>
  <c r="J146" i="70"/>
  <c r="BE144" i="70"/>
  <c r="BD144" i="70"/>
  <c r="BC144" i="70"/>
  <c r="BB144" i="70"/>
  <c r="BA144" i="70"/>
  <c r="AZ144" i="70"/>
  <c r="AY144" i="70"/>
  <c r="AX144" i="70"/>
  <c r="AW144" i="70"/>
  <c r="AV144" i="70"/>
  <c r="AU144" i="70"/>
  <c r="AT144" i="70"/>
  <c r="AS144" i="70"/>
  <c r="AR144" i="70"/>
  <c r="AQ144" i="70"/>
  <c r="AP144" i="70"/>
  <c r="AO144" i="70"/>
  <c r="AN144" i="70"/>
  <c r="AM144" i="70"/>
  <c r="AL144" i="70"/>
  <c r="AK144" i="70"/>
  <c r="AJ144" i="70"/>
  <c r="AI144" i="70"/>
  <c r="AH144" i="70"/>
  <c r="AG144" i="70"/>
  <c r="AF144" i="70"/>
  <c r="AE144" i="70"/>
  <c r="AD144" i="70"/>
  <c r="AC144" i="70"/>
  <c r="AB144" i="70"/>
  <c r="AA144" i="70"/>
  <c r="L144" i="70"/>
  <c r="J144" i="70"/>
  <c r="BE142" i="70"/>
  <c r="BD142" i="70"/>
  <c r="BC142" i="70"/>
  <c r="BB142" i="70"/>
  <c r="BA142" i="70"/>
  <c r="AZ142" i="70"/>
  <c r="AY142" i="70"/>
  <c r="AX142" i="70"/>
  <c r="AW142" i="70"/>
  <c r="AV142" i="70"/>
  <c r="AU142" i="70"/>
  <c r="AT142" i="70"/>
  <c r="AS142" i="70"/>
  <c r="AR142" i="70"/>
  <c r="AQ142" i="70"/>
  <c r="AP142" i="70"/>
  <c r="AO142" i="70"/>
  <c r="AN142" i="70"/>
  <c r="AM142" i="70"/>
  <c r="AL142" i="70"/>
  <c r="AK142" i="70"/>
  <c r="AJ142" i="70"/>
  <c r="AI142" i="70"/>
  <c r="AH142" i="70"/>
  <c r="AG142" i="70"/>
  <c r="AF142" i="70"/>
  <c r="AE142" i="70"/>
  <c r="AD142" i="70"/>
  <c r="AC142" i="70"/>
  <c r="AB142" i="70"/>
  <c r="AA142" i="70"/>
  <c r="L142" i="70"/>
  <c r="J142" i="70"/>
  <c r="BE140" i="70"/>
  <c r="BD140" i="70"/>
  <c r="BC140" i="70"/>
  <c r="BB140" i="70"/>
  <c r="BA140" i="70"/>
  <c r="AZ140" i="70"/>
  <c r="AY140" i="70"/>
  <c r="AX140" i="70"/>
  <c r="AW140" i="70"/>
  <c r="AV140" i="70"/>
  <c r="AU140" i="70"/>
  <c r="AT140" i="70"/>
  <c r="AS140" i="70"/>
  <c r="AR140" i="70"/>
  <c r="AQ140" i="70"/>
  <c r="AP140" i="70"/>
  <c r="AO140" i="70"/>
  <c r="AN140" i="70"/>
  <c r="AM140" i="70"/>
  <c r="AL140" i="70"/>
  <c r="AK140" i="70"/>
  <c r="AJ140" i="70"/>
  <c r="AI140" i="70"/>
  <c r="AH140" i="70"/>
  <c r="AG140" i="70"/>
  <c r="AF140" i="70"/>
  <c r="AE140" i="70"/>
  <c r="AD140" i="70"/>
  <c r="AC140" i="70"/>
  <c r="AB140" i="70"/>
  <c r="AA140" i="70"/>
  <c r="L140" i="70"/>
  <c r="J140" i="70"/>
  <c r="BE138" i="70"/>
  <c r="BD138" i="70"/>
  <c r="BC138" i="70"/>
  <c r="BB138" i="70"/>
  <c r="BA138" i="70"/>
  <c r="AZ138" i="70"/>
  <c r="AY138" i="70"/>
  <c r="AX138" i="70"/>
  <c r="AW138" i="70"/>
  <c r="AV138" i="70"/>
  <c r="AU138" i="70"/>
  <c r="AT138" i="70"/>
  <c r="AS138" i="70"/>
  <c r="AR138" i="70"/>
  <c r="AQ138" i="70"/>
  <c r="AP138" i="70"/>
  <c r="AO138" i="70"/>
  <c r="AN138" i="70"/>
  <c r="AM138" i="70"/>
  <c r="AL138" i="70"/>
  <c r="AK138" i="70"/>
  <c r="AJ138" i="70"/>
  <c r="AI138" i="70"/>
  <c r="AH138" i="70"/>
  <c r="AG138" i="70"/>
  <c r="AF138" i="70"/>
  <c r="AE138" i="70"/>
  <c r="AD138" i="70"/>
  <c r="AC138" i="70"/>
  <c r="AB138" i="70"/>
  <c r="AA138" i="70"/>
  <c r="L138" i="70"/>
  <c r="J138" i="70"/>
  <c r="BE136" i="70"/>
  <c r="BD136" i="70"/>
  <c r="BC136" i="70"/>
  <c r="BB136" i="70"/>
  <c r="BA136" i="70"/>
  <c r="AZ136" i="70"/>
  <c r="AY136" i="70"/>
  <c r="AX136" i="70"/>
  <c r="AW136" i="70"/>
  <c r="AV136" i="70"/>
  <c r="AU136" i="70"/>
  <c r="AT136" i="70"/>
  <c r="AS136" i="70"/>
  <c r="AR136" i="70"/>
  <c r="AQ136" i="70"/>
  <c r="AP136" i="70"/>
  <c r="AO136" i="70"/>
  <c r="AN136" i="70"/>
  <c r="AM136" i="70"/>
  <c r="AL136" i="70"/>
  <c r="AK136" i="70"/>
  <c r="AJ136" i="70"/>
  <c r="AI136" i="70"/>
  <c r="AH136" i="70"/>
  <c r="AG136" i="70"/>
  <c r="AF136" i="70"/>
  <c r="AE136" i="70"/>
  <c r="AD136" i="70"/>
  <c r="AC136" i="70"/>
  <c r="AB136" i="70"/>
  <c r="AA136" i="70"/>
  <c r="L136" i="70"/>
  <c r="J136" i="70"/>
  <c r="BE134" i="70"/>
  <c r="BD134" i="70"/>
  <c r="BC134" i="70"/>
  <c r="BB134" i="70"/>
  <c r="BA134" i="70"/>
  <c r="AZ134" i="70"/>
  <c r="AY134" i="70"/>
  <c r="AX134" i="70"/>
  <c r="AW134" i="70"/>
  <c r="AV134" i="70"/>
  <c r="AU134" i="70"/>
  <c r="AT134" i="70"/>
  <c r="AS134" i="70"/>
  <c r="AR134" i="70"/>
  <c r="AQ134" i="70"/>
  <c r="AP134" i="70"/>
  <c r="AO134" i="70"/>
  <c r="AN134" i="70"/>
  <c r="AM134" i="70"/>
  <c r="AL134" i="70"/>
  <c r="AK134" i="70"/>
  <c r="AJ134" i="70"/>
  <c r="AI134" i="70"/>
  <c r="AH134" i="70"/>
  <c r="AG134" i="70"/>
  <c r="AF134" i="70"/>
  <c r="AE134" i="70"/>
  <c r="AD134" i="70"/>
  <c r="AC134" i="70"/>
  <c r="AB134" i="70"/>
  <c r="AA134" i="70"/>
  <c r="L134" i="70"/>
  <c r="J134" i="70"/>
  <c r="BE132" i="70"/>
  <c r="BD132" i="70"/>
  <c r="BC132" i="70"/>
  <c r="BB132" i="70"/>
  <c r="BA132" i="70"/>
  <c r="AZ132" i="70"/>
  <c r="AY132" i="70"/>
  <c r="AX132" i="70"/>
  <c r="AW132" i="70"/>
  <c r="AV132" i="70"/>
  <c r="AU132" i="70"/>
  <c r="AT132" i="70"/>
  <c r="AS132" i="70"/>
  <c r="AR132" i="70"/>
  <c r="AQ132" i="70"/>
  <c r="AP132" i="70"/>
  <c r="AO132" i="70"/>
  <c r="AN132" i="70"/>
  <c r="AM132" i="70"/>
  <c r="AL132" i="70"/>
  <c r="AK132" i="70"/>
  <c r="AJ132" i="70"/>
  <c r="AI132" i="70"/>
  <c r="AH132" i="70"/>
  <c r="AG132" i="70"/>
  <c r="AF132" i="70"/>
  <c r="AE132" i="70"/>
  <c r="AD132" i="70"/>
  <c r="AC132" i="70"/>
  <c r="AB132" i="70"/>
  <c r="AA132" i="70"/>
  <c r="L132" i="70"/>
  <c r="J132" i="70"/>
  <c r="BE130" i="70"/>
  <c r="BD130" i="70"/>
  <c r="BC130" i="70"/>
  <c r="BB130" i="70"/>
  <c r="BA130" i="70"/>
  <c r="AZ130" i="70"/>
  <c r="AY130" i="70"/>
  <c r="AX130" i="70"/>
  <c r="AW130" i="70"/>
  <c r="AV130" i="70"/>
  <c r="AU130" i="70"/>
  <c r="AT130" i="70"/>
  <c r="AS130" i="70"/>
  <c r="AR130" i="70"/>
  <c r="AQ130" i="70"/>
  <c r="AP130" i="70"/>
  <c r="AO130" i="70"/>
  <c r="AN130" i="70"/>
  <c r="AM130" i="70"/>
  <c r="AL130" i="70"/>
  <c r="AK130" i="70"/>
  <c r="AJ130" i="70"/>
  <c r="AI130" i="70"/>
  <c r="AH130" i="70"/>
  <c r="AG130" i="70"/>
  <c r="AF130" i="70"/>
  <c r="AE130" i="70"/>
  <c r="AD130" i="70"/>
  <c r="AC130" i="70"/>
  <c r="AB130" i="70"/>
  <c r="AA130" i="70"/>
  <c r="L130" i="70"/>
  <c r="J130" i="70"/>
  <c r="BE128" i="70"/>
  <c r="BD128" i="70"/>
  <c r="BC128" i="70"/>
  <c r="BB128" i="70"/>
  <c r="BA128" i="70"/>
  <c r="AZ128" i="70"/>
  <c r="AY128" i="70"/>
  <c r="AX128" i="70"/>
  <c r="AW128" i="70"/>
  <c r="AV128" i="70"/>
  <c r="AU128" i="70"/>
  <c r="AT128" i="70"/>
  <c r="AS128" i="70"/>
  <c r="AR128" i="70"/>
  <c r="AQ128" i="70"/>
  <c r="AP128" i="70"/>
  <c r="AO128" i="70"/>
  <c r="AN128" i="70"/>
  <c r="AM128" i="70"/>
  <c r="AL128" i="70"/>
  <c r="AK128" i="70"/>
  <c r="AJ128" i="70"/>
  <c r="AI128" i="70"/>
  <c r="AH128" i="70"/>
  <c r="AG128" i="70"/>
  <c r="AF128" i="70"/>
  <c r="AE128" i="70"/>
  <c r="AD128" i="70"/>
  <c r="AC128" i="70"/>
  <c r="AB128" i="70"/>
  <c r="AA128" i="70"/>
  <c r="L128" i="70"/>
  <c r="J128" i="70"/>
  <c r="BE126" i="70"/>
  <c r="BD126" i="70"/>
  <c r="BC126" i="70"/>
  <c r="BB126" i="70"/>
  <c r="BA126" i="70"/>
  <c r="AZ126" i="70"/>
  <c r="AY126" i="70"/>
  <c r="AX126" i="70"/>
  <c r="AW126" i="70"/>
  <c r="AV126" i="70"/>
  <c r="AU126" i="70"/>
  <c r="AT126" i="70"/>
  <c r="AS126" i="70"/>
  <c r="AR126" i="70"/>
  <c r="AQ126" i="70"/>
  <c r="AP126" i="70"/>
  <c r="AO126" i="70"/>
  <c r="AN126" i="70"/>
  <c r="AM126" i="70"/>
  <c r="AL126" i="70"/>
  <c r="AK126" i="70"/>
  <c r="AJ126" i="70"/>
  <c r="AI126" i="70"/>
  <c r="AH126" i="70"/>
  <c r="AG126" i="70"/>
  <c r="AF126" i="70"/>
  <c r="AE126" i="70"/>
  <c r="AD126" i="70"/>
  <c r="AC126" i="70"/>
  <c r="AB126" i="70"/>
  <c r="AA126" i="70"/>
  <c r="L126" i="70"/>
  <c r="J126" i="70"/>
  <c r="BE124" i="70"/>
  <c r="BD124" i="70"/>
  <c r="BC124" i="70"/>
  <c r="BB124" i="70"/>
  <c r="BA124" i="70"/>
  <c r="AZ124" i="70"/>
  <c r="AY124" i="70"/>
  <c r="AX124" i="70"/>
  <c r="AW124" i="70"/>
  <c r="AV124" i="70"/>
  <c r="AU124" i="70"/>
  <c r="AT124" i="70"/>
  <c r="AS124" i="70"/>
  <c r="AR124" i="70"/>
  <c r="AQ124" i="70"/>
  <c r="AP124" i="70"/>
  <c r="AO124" i="70"/>
  <c r="AN124" i="70"/>
  <c r="AM124" i="70"/>
  <c r="AL124" i="70"/>
  <c r="AK124" i="70"/>
  <c r="AJ124" i="70"/>
  <c r="AI124" i="70"/>
  <c r="AH124" i="70"/>
  <c r="AG124" i="70"/>
  <c r="AF124" i="70"/>
  <c r="AE124" i="70"/>
  <c r="AD124" i="70"/>
  <c r="AC124" i="70"/>
  <c r="AB124" i="70"/>
  <c r="AA124" i="70"/>
  <c r="L124" i="70"/>
  <c r="J124" i="70"/>
  <c r="BE122" i="70"/>
  <c r="BD122" i="70"/>
  <c r="BC122" i="70"/>
  <c r="BB122" i="70"/>
  <c r="BA122" i="70"/>
  <c r="AZ122" i="70"/>
  <c r="AY122" i="70"/>
  <c r="AX122" i="70"/>
  <c r="AW122" i="70"/>
  <c r="AV122" i="70"/>
  <c r="AU122" i="70"/>
  <c r="AT122" i="70"/>
  <c r="AS122" i="70"/>
  <c r="AR122" i="70"/>
  <c r="AQ122" i="70"/>
  <c r="AP122" i="70"/>
  <c r="AO122" i="70"/>
  <c r="AN122" i="70"/>
  <c r="AM122" i="70"/>
  <c r="AL122" i="70"/>
  <c r="AK122" i="70"/>
  <c r="AJ122" i="70"/>
  <c r="AI122" i="70"/>
  <c r="AH122" i="70"/>
  <c r="AG122" i="70"/>
  <c r="AF122" i="70"/>
  <c r="AE122" i="70"/>
  <c r="AD122" i="70"/>
  <c r="AC122" i="70"/>
  <c r="AB122" i="70"/>
  <c r="AA122" i="70"/>
  <c r="L122" i="70"/>
  <c r="J122" i="70"/>
  <c r="BE120" i="70"/>
  <c r="BD120" i="70"/>
  <c r="BC120" i="70"/>
  <c r="BB120" i="70"/>
  <c r="BA120" i="70"/>
  <c r="AZ120" i="70"/>
  <c r="AY120" i="70"/>
  <c r="AX120" i="70"/>
  <c r="AW120" i="70"/>
  <c r="AV120" i="70"/>
  <c r="AU120" i="70"/>
  <c r="AT120" i="70"/>
  <c r="AS120" i="70"/>
  <c r="AR120" i="70"/>
  <c r="AQ120" i="70"/>
  <c r="AP120" i="70"/>
  <c r="AO120" i="70"/>
  <c r="AN120" i="70"/>
  <c r="AM120" i="70"/>
  <c r="AL120" i="70"/>
  <c r="AK120" i="70"/>
  <c r="AJ120" i="70"/>
  <c r="AI120" i="70"/>
  <c r="AH120" i="70"/>
  <c r="AG120" i="70"/>
  <c r="AF120" i="70"/>
  <c r="AE120" i="70"/>
  <c r="AD120" i="70"/>
  <c r="AC120" i="70"/>
  <c r="AB120" i="70"/>
  <c r="AA120" i="70"/>
  <c r="L120" i="70"/>
  <c r="J120" i="70"/>
  <c r="BE118" i="70"/>
  <c r="BD118" i="70"/>
  <c r="BC118" i="70"/>
  <c r="BB118" i="70"/>
  <c r="BA118" i="70"/>
  <c r="AZ118" i="70"/>
  <c r="AY118" i="70"/>
  <c r="AX118" i="70"/>
  <c r="AW118" i="70"/>
  <c r="AV118" i="70"/>
  <c r="AU118" i="70"/>
  <c r="AT118" i="70"/>
  <c r="AS118" i="70"/>
  <c r="AR118" i="70"/>
  <c r="AQ118" i="70"/>
  <c r="AP118" i="70"/>
  <c r="AO118" i="70"/>
  <c r="AN118" i="70"/>
  <c r="AM118" i="70"/>
  <c r="AL118" i="70"/>
  <c r="AK118" i="70"/>
  <c r="AJ118" i="70"/>
  <c r="AI118" i="70"/>
  <c r="AH118" i="70"/>
  <c r="AG118" i="70"/>
  <c r="AF118" i="70"/>
  <c r="AE118" i="70"/>
  <c r="AD118" i="70"/>
  <c r="AC118" i="70"/>
  <c r="AB118" i="70"/>
  <c r="AA118" i="70"/>
  <c r="L118" i="70"/>
  <c r="J118" i="70"/>
  <c r="BE116" i="70"/>
  <c r="BD116" i="70"/>
  <c r="BC116" i="70"/>
  <c r="BB116" i="70"/>
  <c r="BA116" i="70"/>
  <c r="AZ116" i="70"/>
  <c r="AY116" i="70"/>
  <c r="AX116" i="70"/>
  <c r="AW116" i="70"/>
  <c r="AV116" i="70"/>
  <c r="AU116" i="70"/>
  <c r="AT116" i="70"/>
  <c r="AS116" i="70"/>
  <c r="AR116" i="70"/>
  <c r="AQ116" i="70"/>
  <c r="AP116" i="70"/>
  <c r="AO116" i="70"/>
  <c r="AN116" i="70"/>
  <c r="AM116" i="70"/>
  <c r="AL116" i="70"/>
  <c r="AK116" i="70"/>
  <c r="AJ116" i="70"/>
  <c r="AI116" i="70"/>
  <c r="AH116" i="70"/>
  <c r="AG116" i="70"/>
  <c r="AF116" i="70"/>
  <c r="AE116" i="70"/>
  <c r="AD116" i="70"/>
  <c r="AC116" i="70"/>
  <c r="AB116" i="70"/>
  <c r="AA116" i="70"/>
  <c r="L116" i="70"/>
  <c r="J116" i="70"/>
  <c r="BE114" i="70"/>
  <c r="BD114" i="70"/>
  <c r="BC114" i="70"/>
  <c r="BB114" i="70"/>
  <c r="BA114" i="70"/>
  <c r="AZ114" i="70"/>
  <c r="AY114" i="70"/>
  <c r="AX114" i="70"/>
  <c r="AW114" i="70"/>
  <c r="AV114" i="70"/>
  <c r="AU114" i="70"/>
  <c r="AT114" i="70"/>
  <c r="AS114" i="70"/>
  <c r="AR114" i="70"/>
  <c r="AQ114" i="70"/>
  <c r="AP114" i="70"/>
  <c r="AO114" i="70"/>
  <c r="AN114" i="70"/>
  <c r="AM114" i="70"/>
  <c r="AL114" i="70"/>
  <c r="AK114" i="70"/>
  <c r="AJ114" i="70"/>
  <c r="AI114" i="70"/>
  <c r="AH114" i="70"/>
  <c r="AG114" i="70"/>
  <c r="AF114" i="70"/>
  <c r="AE114" i="70"/>
  <c r="AD114" i="70"/>
  <c r="AC114" i="70"/>
  <c r="AB114" i="70"/>
  <c r="AA114" i="70"/>
  <c r="L114" i="70"/>
  <c r="J114" i="70"/>
  <c r="BE112" i="70"/>
  <c r="BD112" i="70"/>
  <c r="BC112" i="70"/>
  <c r="BB112" i="70"/>
  <c r="BA112" i="70"/>
  <c r="AZ112" i="70"/>
  <c r="AY112" i="70"/>
  <c r="AX112" i="70"/>
  <c r="AW112" i="70"/>
  <c r="AV112" i="70"/>
  <c r="AU112" i="70"/>
  <c r="AT112" i="70"/>
  <c r="AS112" i="70"/>
  <c r="AR112" i="70"/>
  <c r="AQ112" i="70"/>
  <c r="AP112" i="70"/>
  <c r="AO112" i="70"/>
  <c r="AN112" i="70"/>
  <c r="AM112" i="70"/>
  <c r="AL112" i="70"/>
  <c r="AK112" i="70"/>
  <c r="AJ112" i="70"/>
  <c r="AI112" i="70"/>
  <c r="AH112" i="70"/>
  <c r="AG112" i="70"/>
  <c r="AF112" i="70"/>
  <c r="AE112" i="70"/>
  <c r="AD112" i="70"/>
  <c r="AC112" i="70"/>
  <c r="AB112" i="70"/>
  <c r="AA112" i="70"/>
  <c r="L112" i="70"/>
  <c r="J112" i="70"/>
  <c r="BE110" i="70"/>
  <c r="BD110" i="70"/>
  <c r="BC110" i="70"/>
  <c r="BB110" i="70"/>
  <c r="BA110" i="70"/>
  <c r="AZ110" i="70"/>
  <c r="AY110" i="70"/>
  <c r="AX110" i="70"/>
  <c r="AW110" i="70"/>
  <c r="AV110" i="70"/>
  <c r="AU110" i="70"/>
  <c r="AT110" i="70"/>
  <c r="AS110" i="70"/>
  <c r="AR110" i="70"/>
  <c r="AQ110" i="70"/>
  <c r="AP110" i="70"/>
  <c r="AO110" i="70"/>
  <c r="AN110" i="70"/>
  <c r="AM110" i="70"/>
  <c r="AL110" i="70"/>
  <c r="AK110" i="70"/>
  <c r="AJ110" i="70"/>
  <c r="AI110" i="70"/>
  <c r="AH110" i="70"/>
  <c r="AG110" i="70"/>
  <c r="AF110" i="70"/>
  <c r="AE110" i="70"/>
  <c r="AD110" i="70"/>
  <c r="AC110" i="70"/>
  <c r="AB110" i="70"/>
  <c r="AA110" i="70"/>
  <c r="L110" i="70"/>
  <c r="J110" i="70"/>
  <c r="BE108" i="70"/>
  <c r="BD108" i="70"/>
  <c r="BC108" i="70"/>
  <c r="BB108" i="70"/>
  <c r="BA108" i="70"/>
  <c r="AZ108" i="70"/>
  <c r="AY108" i="70"/>
  <c r="AX108" i="70"/>
  <c r="AW108" i="70"/>
  <c r="AV108" i="70"/>
  <c r="AU108" i="70"/>
  <c r="AT108" i="70"/>
  <c r="AS108" i="70"/>
  <c r="AR108" i="70"/>
  <c r="AQ108" i="70"/>
  <c r="AP108" i="70"/>
  <c r="AO108" i="70"/>
  <c r="AN108" i="70"/>
  <c r="AM108" i="70"/>
  <c r="AL108" i="70"/>
  <c r="AK108" i="70"/>
  <c r="AJ108" i="70"/>
  <c r="AI108" i="70"/>
  <c r="AH108" i="70"/>
  <c r="AG108" i="70"/>
  <c r="AF108" i="70"/>
  <c r="AE108" i="70"/>
  <c r="AD108" i="70"/>
  <c r="AC108" i="70"/>
  <c r="AB108" i="70"/>
  <c r="AA108" i="70"/>
  <c r="L108" i="70"/>
  <c r="J108" i="70"/>
  <c r="BE106" i="70"/>
  <c r="BD106" i="70"/>
  <c r="BC106" i="70"/>
  <c r="BB106" i="70"/>
  <c r="BA106" i="70"/>
  <c r="AZ106" i="70"/>
  <c r="AY106" i="70"/>
  <c r="AX106" i="70"/>
  <c r="AW106" i="70"/>
  <c r="AV106" i="70"/>
  <c r="AU106" i="70"/>
  <c r="AT106" i="70"/>
  <c r="AS106" i="70"/>
  <c r="AR106" i="70"/>
  <c r="AQ106" i="70"/>
  <c r="AP106" i="70"/>
  <c r="AO106" i="70"/>
  <c r="AN106" i="70"/>
  <c r="AM106" i="70"/>
  <c r="AL106" i="70"/>
  <c r="AK106" i="70"/>
  <c r="AJ106" i="70"/>
  <c r="AI106" i="70"/>
  <c r="AH106" i="70"/>
  <c r="AG106" i="70"/>
  <c r="AF106" i="70"/>
  <c r="AE106" i="70"/>
  <c r="AD106" i="70"/>
  <c r="AC106" i="70"/>
  <c r="AB106" i="70"/>
  <c r="AA106" i="70"/>
  <c r="L106" i="70"/>
  <c r="J106" i="70"/>
  <c r="BE104" i="70"/>
  <c r="BD104" i="70"/>
  <c r="BC104" i="70"/>
  <c r="BB104" i="70"/>
  <c r="BA104" i="70"/>
  <c r="AZ104" i="70"/>
  <c r="AY104" i="70"/>
  <c r="AX104" i="70"/>
  <c r="AW104" i="70"/>
  <c r="AV104" i="70"/>
  <c r="AU104" i="70"/>
  <c r="AT104" i="70"/>
  <c r="AS104" i="70"/>
  <c r="AR104" i="70"/>
  <c r="AQ104" i="70"/>
  <c r="AP104" i="70"/>
  <c r="AO104" i="70"/>
  <c r="AN104" i="70"/>
  <c r="AM104" i="70"/>
  <c r="AL104" i="70"/>
  <c r="AK104" i="70"/>
  <c r="AJ104" i="70"/>
  <c r="AI104" i="70"/>
  <c r="AH104" i="70"/>
  <c r="AG104" i="70"/>
  <c r="AF104" i="70"/>
  <c r="AE104" i="70"/>
  <c r="AD104" i="70"/>
  <c r="AC104" i="70"/>
  <c r="AB104" i="70"/>
  <c r="AA104" i="70"/>
  <c r="L104" i="70"/>
  <c r="J104" i="70"/>
  <c r="BE102" i="70"/>
  <c r="BD102" i="70"/>
  <c r="BC102" i="70"/>
  <c r="BB102" i="70"/>
  <c r="BA102" i="70"/>
  <c r="AZ102" i="70"/>
  <c r="AY102" i="70"/>
  <c r="AX102" i="70"/>
  <c r="AW102" i="70"/>
  <c r="AV102" i="70"/>
  <c r="AU102" i="70"/>
  <c r="AT102" i="70"/>
  <c r="AS102" i="70"/>
  <c r="AR102" i="70"/>
  <c r="AQ102" i="70"/>
  <c r="AP102" i="70"/>
  <c r="AO102" i="70"/>
  <c r="AN102" i="70"/>
  <c r="AM102" i="70"/>
  <c r="AL102" i="70"/>
  <c r="AK102" i="70"/>
  <c r="AJ102" i="70"/>
  <c r="AI102" i="70"/>
  <c r="AH102" i="70"/>
  <c r="AG102" i="70"/>
  <c r="AF102" i="70"/>
  <c r="AE102" i="70"/>
  <c r="AD102" i="70"/>
  <c r="AC102" i="70"/>
  <c r="AB102" i="70"/>
  <c r="AA102" i="70"/>
  <c r="L102" i="70"/>
  <c r="J102" i="70"/>
  <c r="BE100" i="70"/>
  <c r="BD100" i="70"/>
  <c r="BC100" i="70"/>
  <c r="BB100" i="70"/>
  <c r="BA100" i="70"/>
  <c r="AZ100" i="70"/>
  <c r="AY100" i="70"/>
  <c r="AX100" i="70"/>
  <c r="AW100" i="70"/>
  <c r="AV100" i="70"/>
  <c r="AU100" i="70"/>
  <c r="AT100" i="70"/>
  <c r="AS100" i="70"/>
  <c r="AR100" i="70"/>
  <c r="AQ100" i="70"/>
  <c r="AP100" i="70"/>
  <c r="AO100" i="70"/>
  <c r="AN100" i="70"/>
  <c r="AM100" i="70"/>
  <c r="AL100" i="70"/>
  <c r="AK100" i="70"/>
  <c r="AJ100" i="70"/>
  <c r="AI100" i="70"/>
  <c r="AH100" i="70"/>
  <c r="AG100" i="70"/>
  <c r="AF100" i="70"/>
  <c r="AE100" i="70"/>
  <c r="AD100" i="70"/>
  <c r="AC100" i="70"/>
  <c r="AB100" i="70"/>
  <c r="AA100" i="70"/>
  <c r="L100" i="70"/>
  <c r="J100" i="70"/>
  <c r="BE98" i="70"/>
  <c r="BD98" i="70"/>
  <c r="BC98" i="70"/>
  <c r="BB98" i="70"/>
  <c r="BA98" i="70"/>
  <c r="AZ98" i="70"/>
  <c r="AY98" i="70"/>
  <c r="AX98" i="70"/>
  <c r="AW98" i="70"/>
  <c r="AV98" i="70"/>
  <c r="AU98" i="70"/>
  <c r="AT98" i="70"/>
  <c r="AS98" i="70"/>
  <c r="AR98" i="70"/>
  <c r="AQ98" i="70"/>
  <c r="AP98" i="70"/>
  <c r="AO98" i="70"/>
  <c r="AN98" i="70"/>
  <c r="AM98" i="70"/>
  <c r="AL98" i="70"/>
  <c r="AK98" i="70"/>
  <c r="AJ98" i="70"/>
  <c r="AI98" i="70"/>
  <c r="AH98" i="70"/>
  <c r="AG98" i="70"/>
  <c r="AF98" i="70"/>
  <c r="AE98" i="70"/>
  <c r="AD98" i="70"/>
  <c r="AC98" i="70"/>
  <c r="AB98" i="70"/>
  <c r="AA98" i="70"/>
  <c r="L98" i="70"/>
  <c r="J98" i="70"/>
  <c r="BE96" i="70"/>
  <c r="BD96" i="70"/>
  <c r="BC96" i="70"/>
  <c r="BB96" i="70"/>
  <c r="BA96" i="70"/>
  <c r="AZ96" i="70"/>
  <c r="AY96" i="70"/>
  <c r="AX96" i="70"/>
  <c r="AW96" i="70"/>
  <c r="AV96" i="70"/>
  <c r="AU96" i="70"/>
  <c r="AT96" i="70"/>
  <c r="AS96" i="70"/>
  <c r="AR96" i="70"/>
  <c r="AQ96" i="70"/>
  <c r="AP96" i="70"/>
  <c r="AO96" i="70"/>
  <c r="AN96" i="70"/>
  <c r="AM96" i="70"/>
  <c r="AL96" i="70"/>
  <c r="AK96" i="70"/>
  <c r="AJ96" i="70"/>
  <c r="AI96" i="70"/>
  <c r="AH96" i="70"/>
  <c r="AG96" i="70"/>
  <c r="AF96" i="70"/>
  <c r="AE96" i="70"/>
  <c r="AD96" i="70"/>
  <c r="AC96" i="70"/>
  <c r="AB96" i="70"/>
  <c r="AA96" i="70"/>
  <c r="L96" i="70"/>
  <c r="J96" i="70"/>
  <c r="BE94" i="70"/>
  <c r="BD94" i="70"/>
  <c r="BC94" i="70"/>
  <c r="BB94" i="70"/>
  <c r="BA94" i="70"/>
  <c r="AZ94" i="70"/>
  <c r="AY94" i="70"/>
  <c r="AX94" i="70"/>
  <c r="AW94" i="70"/>
  <c r="AV94" i="70"/>
  <c r="AU94" i="70"/>
  <c r="AT94" i="70"/>
  <c r="AS94" i="70"/>
  <c r="AR94" i="70"/>
  <c r="AQ94" i="70"/>
  <c r="AP94" i="70"/>
  <c r="AO94" i="70"/>
  <c r="AN94" i="70"/>
  <c r="AM94" i="70"/>
  <c r="AL94" i="70"/>
  <c r="AK94" i="70"/>
  <c r="AJ94" i="70"/>
  <c r="AI94" i="70"/>
  <c r="AH94" i="70"/>
  <c r="AG94" i="70"/>
  <c r="AF94" i="70"/>
  <c r="AE94" i="70"/>
  <c r="AD94" i="70"/>
  <c r="AC94" i="70"/>
  <c r="AB94" i="70"/>
  <c r="AA94" i="70"/>
  <c r="L94" i="70"/>
  <c r="J94" i="70"/>
  <c r="BE92" i="70"/>
  <c r="BD92" i="70"/>
  <c r="BC92" i="70"/>
  <c r="BB92" i="70"/>
  <c r="BA92" i="70"/>
  <c r="AZ92" i="70"/>
  <c r="AY92" i="70"/>
  <c r="AX92" i="70"/>
  <c r="AW92" i="70"/>
  <c r="AV92" i="70"/>
  <c r="AU92" i="70"/>
  <c r="AT92" i="70"/>
  <c r="AS92" i="70"/>
  <c r="AR92" i="70"/>
  <c r="AQ92" i="70"/>
  <c r="AP92" i="70"/>
  <c r="AO92" i="70"/>
  <c r="AN92" i="70"/>
  <c r="AM92" i="70"/>
  <c r="AL92" i="70"/>
  <c r="AK92" i="70"/>
  <c r="AJ92" i="70"/>
  <c r="AI92" i="70"/>
  <c r="AH92" i="70"/>
  <c r="AG92" i="70"/>
  <c r="AF92" i="70"/>
  <c r="AE92" i="70"/>
  <c r="AD92" i="70"/>
  <c r="AC92" i="70"/>
  <c r="AB92" i="70"/>
  <c r="AA92" i="70"/>
  <c r="L92" i="70"/>
  <c r="J92" i="70"/>
  <c r="BE90" i="70"/>
  <c r="BD90" i="70"/>
  <c r="BC90" i="70"/>
  <c r="BB90" i="70"/>
  <c r="BA90" i="70"/>
  <c r="AZ90" i="70"/>
  <c r="AY90" i="70"/>
  <c r="AX90" i="70"/>
  <c r="AW90" i="70"/>
  <c r="AV90" i="70"/>
  <c r="AU90" i="70"/>
  <c r="AT90" i="70"/>
  <c r="AS90" i="70"/>
  <c r="AR90" i="70"/>
  <c r="AQ90" i="70"/>
  <c r="AP90" i="70"/>
  <c r="AO90" i="70"/>
  <c r="AN90" i="70"/>
  <c r="AM90" i="70"/>
  <c r="AL90" i="70"/>
  <c r="AK90" i="70"/>
  <c r="AJ90" i="70"/>
  <c r="AI90" i="70"/>
  <c r="AH90" i="70"/>
  <c r="AG90" i="70"/>
  <c r="AF90" i="70"/>
  <c r="AE90" i="70"/>
  <c r="AD90" i="70"/>
  <c r="AC90" i="70"/>
  <c r="AB90" i="70"/>
  <c r="AA90" i="70"/>
  <c r="L90" i="70"/>
  <c r="J90" i="70"/>
  <c r="BE88" i="70"/>
  <c r="BD88" i="70"/>
  <c r="BC88" i="70"/>
  <c r="BB88" i="70"/>
  <c r="BA88" i="70"/>
  <c r="AZ88" i="70"/>
  <c r="AY88" i="70"/>
  <c r="AX88" i="70"/>
  <c r="AW88" i="70"/>
  <c r="AV88" i="70"/>
  <c r="AU88" i="70"/>
  <c r="AT88" i="70"/>
  <c r="AS88" i="70"/>
  <c r="AR88" i="70"/>
  <c r="AQ88" i="70"/>
  <c r="AP88" i="70"/>
  <c r="AO88" i="70"/>
  <c r="AN88" i="70"/>
  <c r="AM88" i="70"/>
  <c r="AL88" i="70"/>
  <c r="AK88" i="70"/>
  <c r="AJ88" i="70"/>
  <c r="AI88" i="70"/>
  <c r="AH88" i="70"/>
  <c r="AG88" i="70"/>
  <c r="AF88" i="70"/>
  <c r="AE88" i="70"/>
  <c r="AD88" i="70"/>
  <c r="AC88" i="70"/>
  <c r="AB88" i="70"/>
  <c r="AA88" i="70"/>
  <c r="L88" i="70"/>
  <c r="J88"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L86" i="70"/>
  <c r="J86" i="70"/>
  <c r="BE84" i="70"/>
  <c r="BD84" i="70"/>
  <c r="BC84" i="70"/>
  <c r="BB84" i="70"/>
  <c r="BA84" i="70"/>
  <c r="AZ84" i="70"/>
  <c r="AY84" i="70"/>
  <c r="AX84" i="70"/>
  <c r="AW84" i="70"/>
  <c r="AV84" i="70"/>
  <c r="AU84" i="70"/>
  <c r="AT84" i="70"/>
  <c r="AS84" i="70"/>
  <c r="AR84" i="70"/>
  <c r="AQ84" i="70"/>
  <c r="AP84" i="70"/>
  <c r="AO84" i="70"/>
  <c r="AN84" i="70"/>
  <c r="AM84" i="70"/>
  <c r="AL84" i="70"/>
  <c r="AK84" i="70"/>
  <c r="AJ84" i="70"/>
  <c r="AI84" i="70"/>
  <c r="AH84" i="70"/>
  <c r="AG84" i="70"/>
  <c r="AF84" i="70"/>
  <c r="AE84" i="70"/>
  <c r="AD84" i="70"/>
  <c r="AC84" i="70"/>
  <c r="AB84" i="70"/>
  <c r="AA84" i="70"/>
  <c r="L84" i="70"/>
  <c r="J84" i="70"/>
  <c r="BE82" i="70"/>
  <c r="BD82" i="70"/>
  <c r="BC82" i="70"/>
  <c r="BB82" i="70"/>
  <c r="BA82" i="70"/>
  <c r="AZ82" i="70"/>
  <c r="AY82" i="70"/>
  <c r="AX82" i="70"/>
  <c r="AW82" i="70"/>
  <c r="AV82" i="70"/>
  <c r="AU82" i="70"/>
  <c r="AT82" i="70"/>
  <c r="AS82" i="70"/>
  <c r="AR82" i="70"/>
  <c r="AQ82" i="70"/>
  <c r="AP82" i="70"/>
  <c r="AO82" i="70"/>
  <c r="AN82" i="70"/>
  <c r="AM82" i="70"/>
  <c r="AL82" i="70"/>
  <c r="AK82" i="70"/>
  <c r="AJ82" i="70"/>
  <c r="AI82" i="70"/>
  <c r="AH82" i="70"/>
  <c r="AG82" i="70"/>
  <c r="AF82" i="70"/>
  <c r="AE82" i="70"/>
  <c r="AD82" i="70"/>
  <c r="AC82" i="70"/>
  <c r="AB82" i="70"/>
  <c r="AA82" i="70"/>
  <c r="L82" i="70"/>
  <c r="J82" i="70"/>
  <c r="BE80" i="70"/>
  <c r="BD80" i="70"/>
  <c r="BC80" i="70"/>
  <c r="BB80" i="70"/>
  <c r="BA80" i="70"/>
  <c r="AZ80" i="70"/>
  <c r="AY80" i="70"/>
  <c r="AX80" i="70"/>
  <c r="AW80" i="70"/>
  <c r="AV80" i="70"/>
  <c r="AU80" i="70"/>
  <c r="AT80" i="70"/>
  <c r="AS80" i="70"/>
  <c r="AR80" i="70"/>
  <c r="AQ80" i="70"/>
  <c r="AP80" i="70"/>
  <c r="AO80" i="70"/>
  <c r="AN80" i="70"/>
  <c r="AM80" i="70"/>
  <c r="AL80" i="70"/>
  <c r="AK80" i="70"/>
  <c r="AJ80" i="70"/>
  <c r="AI80" i="70"/>
  <c r="AH80" i="70"/>
  <c r="AG80" i="70"/>
  <c r="AF80" i="70"/>
  <c r="AE80" i="70"/>
  <c r="AD80" i="70"/>
  <c r="AC80" i="70"/>
  <c r="AB80" i="70"/>
  <c r="AA80" i="70"/>
  <c r="L80" i="70"/>
  <c r="J80" i="70"/>
  <c r="BE78" i="70"/>
  <c r="BD78" i="70"/>
  <c r="BC78" i="70"/>
  <c r="BB78" i="70"/>
  <c r="BA78" i="70"/>
  <c r="AZ78" i="70"/>
  <c r="AY78" i="70"/>
  <c r="AX78" i="70"/>
  <c r="AW78" i="70"/>
  <c r="AV78" i="70"/>
  <c r="AU78" i="70"/>
  <c r="AT78" i="70"/>
  <c r="AS78" i="70"/>
  <c r="AR78" i="70"/>
  <c r="AQ78" i="70"/>
  <c r="AP78" i="70"/>
  <c r="AO78" i="70"/>
  <c r="AN78" i="70"/>
  <c r="AM78" i="70"/>
  <c r="AL78" i="70"/>
  <c r="AK78" i="70"/>
  <c r="AJ78" i="70"/>
  <c r="AI78" i="70"/>
  <c r="AH78" i="70"/>
  <c r="AG78" i="70"/>
  <c r="AF78" i="70"/>
  <c r="AE78" i="70"/>
  <c r="AD78" i="70"/>
  <c r="AC78" i="70"/>
  <c r="AB78" i="70"/>
  <c r="AA78" i="70"/>
  <c r="L78" i="70"/>
  <c r="J78" i="70"/>
  <c r="BE76" i="70"/>
  <c r="BD76" i="70"/>
  <c r="BC76" i="70"/>
  <c r="BB76" i="70"/>
  <c r="BA76" i="70"/>
  <c r="AZ76" i="70"/>
  <c r="AY76" i="70"/>
  <c r="AX76" i="70"/>
  <c r="AW76" i="70"/>
  <c r="AV76" i="70"/>
  <c r="AU76" i="70"/>
  <c r="AT76" i="70"/>
  <c r="AS76" i="70"/>
  <c r="AR76" i="70"/>
  <c r="AQ76" i="70"/>
  <c r="AP76" i="70"/>
  <c r="AO76" i="70"/>
  <c r="AN76" i="70"/>
  <c r="AM76" i="70"/>
  <c r="AL76" i="70"/>
  <c r="AK76" i="70"/>
  <c r="AJ76" i="70"/>
  <c r="AI76" i="70"/>
  <c r="AH76" i="70"/>
  <c r="AG76" i="70"/>
  <c r="AF76" i="70"/>
  <c r="AE76" i="70"/>
  <c r="AD76" i="70"/>
  <c r="AC76" i="70"/>
  <c r="AB76" i="70"/>
  <c r="AA76" i="70"/>
  <c r="L76" i="70"/>
  <c r="J76" i="70"/>
  <c r="BE74" i="70"/>
  <c r="BD74" i="70"/>
  <c r="BC74" i="70"/>
  <c r="BB74" i="70"/>
  <c r="BA74" i="70"/>
  <c r="AZ74" i="70"/>
  <c r="AY74" i="70"/>
  <c r="AX74" i="70"/>
  <c r="AW74" i="70"/>
  <c r="AV74" i="70"/>
  <c r="AU74" i="70"/>
  <c r="AT74" i="70"/>
  <c r="AS74" i="70"/>
  <c r="AR74" i="70"/>
  <c r="AQ74" i="70"/>
  <c r="AP74" i="70"/>
  <c r="AO74" i="70"/>
  <c r="AN74" i="70"/>
  <c r="AM74" i="70"/>
  <c r="AL74" i="70"/>
  <c r="AK74" i="70"/>
  <c r="AJ74" i="70"/>
  <c r="AI74" i="70"/>
  <c r="AH74" i="70"/>
  <c r="AG74" i="70"/>
  <c r="AF74" i="70"/>
  <c r="AE74" i="70"/>
  <c r="AD74" i="70"/>
  <c r="AC74" i="70"/>
  <c r="AB74" i="70"/>
  <c r="AA74" i="70"/>
  <c r="L74" i="70"/>
  <c r="J74" i="70"/>
  <c r="BE72" i="70"/>
  <c r="BD72" i="70"/>
  <c r="BC72" i="70"/>
  <c r="BB72" i="70"/>
  <c r="BA72" i="70"/>
  <c r="AZ72" i="70"/>
  <c r="AY72" i="70"/>
  <c r="AX72" i="70"/>
  <c r="AW72" i="70"/>
  <c r="AV72" i="70"/>
  <c r="AU72" i="70"/>
  <c r="AT72" i="70"/>
  <c r="AS72" i="70"/>
  <c r="AR72" i="70"/>
  <c r="AQ72" i="70"/>
  <c r="AP72" i="70"/>
  <c r="AO72" i="70"/>
  <c r="AN72" i="70"/>
  <c r="AM72" i="70"/>
  <c r="AL72" i="70"/>
  <c r="AK72" i="70"/>
  <c r="AJ72" i="70"/>
  <c r="AI72" i="70"/>
  <c r="AH72" i="70"/>
  <c r="AG72" i="70"/>
  <c r="AF72" i="70"/>
  <c r="AE72" i="70"/>
  <c r="AD72" i="70"/>
  <c r="AC72" i="70"/>
  <c r="AB72" i="70"/>
  <c r="AA72" i="70"/>
  <c r="L72" i="70"/>
  <c r="J72" i="70"/>
  <c r="BE70" i="70"/>
  <c r="BD70" i="70"/>
  <c r="BC70" i="70"/>
  <c r="BB70" i="70"/>
  <c r="BA70" i="70"/>
  <c r="AZ70" i="70"/>
  <c r="AY70" i="70"/>
  <c r="AX70" i="70"/>
  <c r="AW70" i="70"/>
  <c r="AV70" i="70"/>
  <c r="AU70" i="70"/>
  <c r="AT70" i="70"/>
  <c r="AS70" i="70"/>
  <c r="AR70" i="70"/>
  <c r="AQ70" i="70"/>
  <c r="AP70" i="70"/>
  <c r="AO70" i="70"/>
  <c r="AN70" i="70"/>
  <c r="AM70" i="70"/>
  <c r="AL70" i="70"/>
  <c r="AK70" i="70"/>
  <c r="AJ70" i="70"/>
  <c r="AI70" i="70"/>
  <c r="AH70" i="70"/>
  <c r="AG70" i="70"/>
  <c r="AF70" i="70"/>
  <c r="AE70" i="70"/>
  <c r="AD70" i="70"/>
  <c r="AC70" i="70"/>
  <c r="AB70" i="70"/>
  <c r="AA70" i="70"/>
  <c r="L70" i="70"/>
  <c r="J70" i="70"/>
  <c r="BE68" i="70"/>
  <c r="BD68" i="70"/>
  <c r="BC68" i="70"/>
  <c r="BB68" i="70"/>
  <c r="BA68" i="70"/>
  <c r="AZ68" i="70"/>
  <c r="AY68" i="70"/>
  <c r="AX68" i="70"/>
  <c r="AW68" i="70"/>
  <c r="AV68" i="70"/>
  <c r="AU68" i="70"/>
  <c r="AT68" i="70"/>
  <c r="AS68" i="70"/>
  <c r="AR68" i="70"/>
  <c r="AQ68" i="70"/>
  <c r="AP68" i="70"/>
  <c r="AO68" i="70"/>
  <c r="AN68" i="70"/>
  <c r="AM68" i="70"/>
  <c r="AL68" i="70"/>
  <c r="AK68" i="70"/>
  <c r="AJ68" i="70"/>
  <c r="AI68" i="70"/>
  <c r="AH68" i="70"/>
  <c r="AG68" i="70"/>
  <c r="AF68" i="70"/>
  <c r="AE68" i="70"/>
  <c r="AD68" i="70"/>
  <c r="AC68" i="70"/>
  <c r="AB68" i="70"/>
  <c r="AA68" i="70"/>
  <c r="L68" i="70"/>
  <c r="J68" i="70"/>
  <c r="BE66" i="70"/>
  <c r="BD66" i="70"/>
  <c r="BC66" i="70"/>
  <c r="BB66" i="70"/>
  <c r="BA66" i="70"/>
  <c r="AZ66" i="70"/>
  <c r="AY66" i="70"/>
  <c r="AX66" i="70"/>
  <c r="AW66" i="70"/>
  <c r="AV66" i="70"/>
  <c r="AU66" i="70"/>
  <c r="AT66" i="70"/>
  <c r="AS66" i="70"/>
  <c r="AR66" i="70"/>
  <c r="AQ66" i="70"/>
  <c r="AP66" i="70"/>
  <c r="AO66" i="70"/>
  <c r="AN66" i="70"/>
  <c r="AM66" i="70"/>
  <c r="AL66" i="70"/>
  <c r="AK66" i="70"/>
  <c r="AJ66" i="70"/>
  <c r="AI66" i="70"/>
  <c r="AH66" i="70"/>
  <c r="AG66" i="70"/>
  <c r="AF66" i="70"/>
  <c r="AE66" i="70"/>
  <c r="AD66" i="70"/>
  <c r="AC66" i="70"/>
  <c r="AB66" i="70"/>
  <c r="AA66" i="70"/>
  <c r="L66" i="70"/>
  <c r="J66" i="70"/>
  <c r="BE64" i="70"/>
  <c r="BD64" i="70"/>
  <c r="BC64" i="70"/>
  <c r="BB64" i="70"/>
  <c r="BA64" i="70"/>
  <c r="AZ64" i="70"/>
  <c r="AY64" i="70"/>
  <c r="AX64" i="70"/>
  <c r="AW64" i="70"/>
  <c r="AV64" i="70"/>
  <c r="AU64" i="70"/>
  <c r="AT64" i="70"/>
  <c r="AS64" i="70"/>
  <c r="AR64" i="70"/>
  <c r="AQ64" i="70"/>
  <c r="AP64" i="70"/>
  <c r="AO64" i="70"/>
  <c r="AN64" i="70"/>
  <c r="AM64" i="70"/>
  <c r="AL64" i="70"/>
  <c r="AK64" i="70"/>
  <c r="AJ64" i="70"/>
  <c r="AI64" i="70"/>
  <c r="AH64" i="70"/>
  <c r="AG64" i="70"/>
  <c r="AF64" i="70"/>
  <c r="AE64" i="70"/>
  <c r="AD64" i="70"/>
  <c r="AC64" i="70"/>
  <c r="AB64" i="70"/>
  <c r="AA64" i="70"/>
  <c r="L64" i="70"/>
  <c r="J64" i="70"/>
  <c r="BE62" i="70"/>
  <c r="BD62" i="70"/>
  <c r="BC62" i="70"/>
  <c r="BB62" i="70"/>
  <c r="BA62" i="70"/>
  <c r="AZ62" i="70"/>
  <c r="AY62" i="70"/>
  <c r="AX62" i="70"/>
  <c r="AW62" i="70"/>
  <c r="AV62" i="70"/>
  <c r="AU62" i="70"/>
  <c r="AT62" i="70"/>
  <c r="AS62" i="70"/>
  <c r="AR62" i="70"/>
  <c r="AQ62" i="70"/>
  <c r="AP62" i="70"/>
  <c r="AO62" i="70"/>
  <c r="AN62" i="70"/>
  <c r="AM62" i="70"/>
  <c r="AL62" i="70"/>
  <c r="AK62" i="70"/>
  <c r="AJ62" i="70"/>
  <c r="AI62" i="70"/>
  <c r="AH62" i="70"/>
  <c r="AG62" i="70"/>
  <c r="AF62" i="70"/>
  <c r="AE62" i="70"/>
  <c r="AD62" i="70"/>
  <c r="AC62" i="70"/>
  <c r="AB62" i="70"/>
  <c r="AA62" i="70"/>
  <c r="L62" i="70"/>
  <c r="J62" i="70"/>
  <c r="BE60" i="70"/>
  <c r="BD60" i="70"/>
  <c r="BC60" i="70"/>
  <c r="BB60" i="70"/>
  <c r="BA60" i="70"/>
  <c r="AZ60" i="70"/>
  <c r="AY60" i="70"/>
  <c r="AX60" i="70"/>
  <c r="AW60" i="70"/>
  <c r="AV60" i="70"/>
  <c r="AU60" i="70"/>
  <c r="AT60" i="70"/>
  <c r="AS60" i="70"/>
  <c r="AR60" i="70"/>
  <c r="AQ60" i="70"/>
  <c r="AP60" i="70"/>
  <c r="AO60" i="70"/>
  <c r="AN60" i="70"/>
  <c r="AM60" i="70"/>
  <c r="AL60" i="70"/>
  <c r="AK60" i="70"/>
  <c r="AJ60" i="70"/>
  <c r="AI60" i="70"/>
  <c r="AH60" i="70"/>
  <c r="AG60" i="70"/>
  <c r="AF60" i="70"/>
  <c r="AE60" i="70"/>
  <c r="AD60" i="70"/>
  <c r="AC60" i="70"/>
  <c r="AB60" i="70"/>
  <c r="AA60" i="70"/>
  <c r="L60" i="70"/>
  <c r="J60" i="70"/>
  <c r="BE58" i="70"/>
  <c r="BD58" i="70"/>
  <c r="BC58" i="70"/>
  <c r="BB58" i="70"/>
  <c r="BA58" i="70"/>
  <c r="AZ58" i="70"/>
  <c r="AY58" i="70"/>
  <c r="AX58" i="70"/>
  <c r="AW58" i="70"/>
  <c r="AV58" i="70"/>
  <c r="AU58" i="70"/>
  <c r="AT58" i="70"/>
  <c r="AS58" i="70"/>
  <c r="AR58" i="70"/>
  <c r="AQ58" i="70"/>
  <c r="AP58" i="70"/>
  <c r="AO58" i="70"/>
  <c r="AN58" i="70"/>
  <c r="AM58" i="70"/>
  <c r="AL58" i="70"/>
  <c r="AK58" i="70"/>
  <c r="AJ58" i="70"/>
  <c r="AI58" i="70"/>
  <c r="AH58" i="70"/>
  <c r="AG58" i="70"/>
  <c r="AF58" i="70"/>
  <c r="AE58" i="70"/>
  <c r="AD58" i="70"/>
  <c r="AC58" i="70"/>
  <c r="AB58" i="70"/>
  <c r="AA58" i="70"/>
  <c r="L58" i="70"/>
  <c r="J58" i="70"/>
  <c r="BE56" i="70"/>
  <c r="BD56" i="70"/>
  <c r="BC56" i="70"/>
  <c r="BB56" i="70"/>
  <c r="BA56" i="70"/>
  <c r="AZ56" i="70"/>
  <c r="AY56" i="70"/>
  <c r="AX56" i="70"/>
  <c r="AW56" i="70"/>
  <c r="AV56" i="70"/>
  <c r="AU56" i="70"/>
  <c r="AT56" i="70"/>
  <c r="AS56" i="70"/>
  <c r="AR56" i="70"/>
  <c r="AQ56" i="70"/>
  <c r="AP56" i="70"/>
  <c r="AO56" i="70"/>
  <c r="AN56" i="70"/>
  <c r="AM56" i="70"/>
  <c r="AL56" i="70"/>
  <c r="AK56" i="70"/>
  <c r="AJ56" i="70"/>
  <c r="AI56" i="70"/>
  <c r="AH56" i="70"/>
  <c r="AG56" i="70"/>
  <c r="AF56" i="70"/>
  <c r="AE56" i="70"/>
  <c r="AD56" i="70"/>
  <c r="AC56" i="70"/>
  <c r="AB56" i="70"/>
  <c r="AA56" i="70"/>
  <c r="L56" i="70"/>
  <c r="J56" i="70"/>
  <c r="BE54" i="70"/>
  <c r="BD54" i="70"/>
  <c r="BC54" i="70"/>
  <c r="BB54" i="70"/>
  <c r="BA54" i="70"/>
  <c r="AZ54" i="70"/>
  <c r="AY54" i="70"/>
  <c r="AX54" i="70"/>
  <c r="AW54" i="70"/>
  <c r="AV54" i="70"/>
  <c r="AU54" i="70"/>
  <c r="AT54" i="70"/>
  <c r="AS54" i="70"/>
  <c r="AR54" i="70"/>
  <c r="AQ54" i="70"/>
  <c r="AP54" i="70"/>
  <c r="AO54" i="70"/>
  <c r="AN54" i="70"/>
  <c r="AM54" i="70"/>
  <c r="AL54" i="70"/>
  <c r="AK54" i="70"/>
  <c r="AJ54" i="70"/>
  <c r="AI54" i="70"/>
  <c r="AH54" i="70"/>
  <c r="AG54" i="70"/>
  <c r="AF54" i="70"/>
  <c r="AE54" i="70"/>
  <c r="AD54" i="70"/>
  <c r="AC54" i="70"/>
  <c r="AB54" i="70"/>
  <c r="AA54" i="70"/>
  <c r="L54" i="70"/>
  <c r="J54" i="70"/>
  <c r="BE52" i="70"/>
  <c r="BD52" i="70"/>
  <c r="BC52" i="70"/>
  <c r="BB52" i="70"/>
  <c r="BA52" i="70"/>
  <c r="AZ52" i="70"/>
  <c r="AY52" i="70"/>
  <c r="AX52" i="70"/>
  <c r="AW52" i="70"/>
  <c r="AV52" i="70"/>
  <c r="AU52" i="70"/>
  <c r="AT52" i="70"/>
  <c r="AS52" i="70"/>
  <c r="AR52" i="70"/>
  <c r="AQ52" i="70"/>
  <c r="AP52" i="70"/>
  <c r="AO52" i="70"/>
  <c r="AN52" i="70"/>
  <c r="AM52" i="70"/>
  <c r="AL52" i="70"/>
  <c r="AK52" i="70"/>
  <c r="AJ52" i="70"/>
  <c r="AI52" i="70"/>
  <c r="AH52" i="70"/>
  <c r="AG52" i="70"/>
  <c r="AF52" i="70"/>
  <c r="AE52" i="70"/>
  <c r="AD52" i="70"/>
  <c r="AC52" i="70"/>
  <c r="AB52" i="70"/>
  <c r="AA52" i="70"/>
  <c r="L52" i="70"/>
  <c r="J52" i="70"/>
  <c r="BE50" i="70"/>
  <c r="BD50" i="70"/>
  <c r="BC50" i="70"/>
  <c r="BB50" i="70"/>
  <c r="BA50" i="70"/>
  <c r="AZ50" i="70"/>
  <c r="AY50" i="70"/>
  <c r="AX50" i="70"/>
  <c r="AW50" i="70"/>
  <c r="AV50" i="70"/>
  <c r="AU50" i="70"/>
  <c r="AT50" i="70"/>
  <c r="AS50" i="70"/>
  <c r="AR50" i="70"/>
  <c r="AQ50" i="70"/>
  <c r="AP50" i="70"/>
  <c r="AO50" i="70"/>
  <c r="AN50" i="70"/>
  <c r="AM50" i="70"/>
  <c r="AL50" i="70"/>
  <c r="AK50" i="70"/>
  <c r="AJ50" i="70"/>
  <c r="AI50" i="70"/>
  <c r="AH50" i="70"/>
  <c r="AG50" i="70"/>
  <c r="AF50" i="70"/>
  <c r="AE50" i="70"/>
  <c r="AD50" i="70"/>
  <c r="AC50" i="70"/>
  <c r="AB50" i="70"/>
  <c r="AA50" i="70"/>
  <c r="L50" i="70"/>
  <c r="J50" i="70"/>
  <c r="BE48" i="70"/>
  <c r="BD48" i="70"/>
  <c r="BC48" i="70"/>
  <c r="BB48" i="70"/>
  <c r="BA48" i="70"/>
  <c r="AZ48" i="70"/>
  <c r="AY48" i="70"/>
  <c r="AX48" i="70"/>
  <c r="AW48" i="70"/>
  <c r="AV48" i="70"/>
  <c r="AU48" i="70"/>
  <c r="AT48" i="70"/>
  <c r="AS48" i="70"/>
  <c r="AR48" i="70"/>
  <c r="AQ48" i="70"/>
  <c r="AP48" i="70"/>
  <c r="AO48" i="70"/>
  <c r="AN48" i="70"/>
  <c r="AM48" i="70"/>
  <c r="AL48" i="70"/>
  <c r="AK48" i="70"/>
  <c r="AJ48" i="70"/>
  <c r="AI48" i="70"/>
  <c r="AH48" i="70"/>
  <c r="AG48" i="70"/>
  <c r="AF48" i="70"/>
  <c r="AE48" i="70"/>
  <c r="AD48" i="70"/>
  <c r="AC48" i="70"/>
  <c r="AB48" i="70"/>
  <c r="AA48" i="70"/>
  <c r="L48" i="70"/>
  <c r="J48" i="70"/>
  <c r="BE46" i="70"/>
  <c r="BD46" i="70"/>
  <c r="BC46" i="70"/>
  <c r="BB46" i="70"/>
  <c r="BA46" i="70"/>
  <c r="AZ46" i="70"/>
  <c r="AY46" i="70"/>
  <c r="AX46" i="70"/>
  <c r="AW46" i="70"/>
  <c r="AV46" i="70"/>
  <c r="AU46" i="70"/>
  <c r="AT46" i="70"/>
  <c r="AS46" i="70"/>
  <c r="AR46" i="70"/>
  <c r="AQ46" i="70"/>
  <c r="AP46" i="70"/>
  <c r="AO46" i="70"/>
  <c r="AN46" i="70"/>
  <c r="AM46" i="70"/>
  <c r="AL46" i="70"/>
  <c r="AK46" i="70"/>
  <c r="AJ46" i="70"/>
  <c r="AI46" i="70"/>
  <c r="AH46" i="70"/>
  <c r="AG46" i="70"/>
  <c r="AF46" i="70"/>
  <c r="AE46" i="70"/>
  <c r="AD46" i="70"/>
  <c r="AC46" i="70"/>
  <c r="AB46" i="70"/>
  <c r="AA46" i="70"/>
  <c r="L46" i="70"/>
  <c r="J46" i="70"/>
  <c r="BE44" i="70"/>
  <c r="BD44" i="70"/>
  <c r="BC44" i="70"/>
  <c r="BB44" i="70"/>
  <c r="BA44" i="70"/>
  <c r="AZ44" i="70"/>
  <c r="AY44" i="70"/>
  <c r="AX44" i="70"/>
  <c r="AW44" i="70"/>
  <c r="AV44" i="70"/>
  <c r="AU44" i="70"/>
  <c r="AT44" i="70"/>
  <c r="AS44" i="70"/>
  <c r="AR44" i="70"/>
  <c r="AQ44" i="70"/>
  <c r="AP44" i="70"/>
  <c r="AO44" i="70"/>
  <c r="AN44" i="70"/>
  <c r="AM44" i="70"/>
  <c r="AL44" i="70"/>
  <c r="AK44" i="70"/>
  <c r="AJ44" i="70"/>
  <c r="AI44" i="70"/>
  <c r="AH44" i="70"/>
  <c r="AG44" i="70"/>
  <c r="AF44" i="70"/>
  <c r="AE44" i="70"/>
  <c r="AD44" i="70"/>
  <c r="AC44" i="70"/>
  <c r="AB44" i="70"/>
  <c r="AA44" i="70"/>
  <c r="L44" i="70"/>
  <c r="J44" i="70"/>
  <c r="BE42" i="70"/>
  <c r="BD42" i="70"/>
  <c r="BC42" i="70"/>
  <c r="BB42" i="70"/>
  <c r="BA42" i="70"/>
  <c r="AZ42" i="70"/>
  <c r="AY42" i="70"/>
  <c r="AX42" i="70"/>
  <c r="AW42" i="70"/>
  <c r="AV42" i="70"/>
  <c r="AU42" i="70"/>
  <c r="AT42" i="70"/>
  <c r="AS42" i="70"/>
  <c r="AR42" i="70"/>
  <c r="AQ42" i="70"/>
  <c r="AP42" i="70"/>
  <c r="AO42" i="70"/>
  <c r="AN42" i="70"/>
  <c r="AM42" i="70"/>
  <c r="AL42" i="70"/>
  <c r="AK42" i="70"/>
  <c r="AJ42" i="70"/>
  <c r="AI42" i="70"/>
  <c r="AH42" i="70"/>
  <c r="AG42" i="70"/>
  <c r="AF42" i="70"/>
  <c r="AE42" i="70"/>
  <c r="AD42" i="70"/>
  <c r="AC42" i="70"/>
  <c r="AB42" i="70"/>
  <c r="AA42" i="70"/>
  <c r="L42" i="70"/>
  <c r="J42" i="70"/>
  <c r="BE40" i="70"/>
  <c r="BD40" i="70"/>
  <c r="BC40" i="70"/>
  <c r="BB40" i="70"/>
  <c r="BA40" i="70"/>
  <c r="AZ40" i="70"/>
  <c r="AY40" i="70"/>
  <c r="AX40" i="70"/>
  <c r="AW40" i="70"/>
  <c r="AV40" i="70"/>
  <c r="AU40" i="70"/>
  <c r="AT40" i="70"/>
  <c r="AS40" i="70"/>
  <c r="AR40" i="70"/>
  <c r="AQ40" i="70"/>
  <c r="AP40" i="70"/>
  <c r="AO40" i="70"/>
  <c r="AN40" i="70"/>
  <c r="AM40" i="70"/>
  <c r="AL40" i="70"/>
  <c r="AK40" i="70"/>
  <c r="AJ40" i="70"/>
  <c r="AI40" i="70"/>
  <c r="AH40" i="70"/>
  <c r="AG40" i="70"/>
  <c r="AF40" i="70"/>
  <c r="AE40" i="70"/>
  <c r="AD40" i="70"/>
  <c r="AC40" i="70"/>
  <c r="AB40" i="70"/>
  <c r="AA40" i="70"/>
  <c r="L40" i="70"/>
  <c r="J40" i="70"/>
  <c r="BE38" i="70"/>
  <c r="BD38" i="70"/>
  <c r="BC38" i="70"/>
  <c r="BB38" i="70"/>
  <c r="BA38" i="70"/>
  <c r="AZ38" i="70"/>
  <c r="AY38" i="70"/>
  <c r="AX38" i="70"/>
  <c r="AW38" i="70"/>
  <c r="AV38" i="70"/>
  <c r="AU38" i="70"/>
  <c r="AT38" i="70"/>
  <c r="AS38" i="70"/>
  <c r="AR38" i="70"/>
  <c r="AQ38" i="70"/>
  <c r="AP38" i="70"/>
  <c r="AO38" i="70"/>
  <c r="AN38" i="70"/>
  <c r="AM38" i="70"/>
  <c r="AL38" i="70"/>
  <c r="AK38" i="70"/>
  <c r="AJ38" i="70"/>
  <c r="AI38" i="70"/>
  <c r="AH38" i="70"/>
  <c r="AG38" i="70"/>
  <c r="AF38" i="70"/>
  <c r="AE38" i="70"/>
  <c r="AD38" i="70"/>
  <c r="AC38" i="70"/>
  <c r="AB38" i="70"/>
  <c r="AA38" i="70"/>
  <c r="L38" i="70"/>
  <c r="J38" i="70"/>
  <c r="BE36" i="70"/>
  <c r="BD36" i="70"/>
  <c r="BC36" i="70"/>
  <c r="BB36" i="70"/>
  <c r="BA36" i="70"/>
  <c r="AZ36" i="70"/>
  <c r="AY36" i="70"/>
  <c r="AX36" i="70"/>
  <c r="AW36" i="70"/>
  <c r="AV36" i="70"/>
  <c r="AU36" i="70"/>
  <c r="AT36" i="70"/>
  <c r="AS36" i="70"/>
  <c r="AR36" i="70"/>
  <c r="AQ36" i="70"/>
  <c r="AP36" i="70"/>
  <c r="AO36" i="70"/>
  <c r="AN36" i="70"/>
  <c r="AM36" i="70"/>
  <c r="AL36" i="70"/>
  <c r="AK36" i="70"/>
  <c r="AJ36" i="70"/>
  <c r="AI36" i="70"/>
  <c r="AH36" i="70"/>
  <c r="AG36" i="70"/>
  <c r="AF36" i="70"/>
  <c r="AE36" i="70"/>
  <c r="AD36" i="70"/>
  <c r="AC36" i="70"/>
  <c r="AB36" i="70"/>
  <c r="AA36" i="70"/>
  <c r="L36" i="70"/>
  <c r="J36" i="70"/>
  <c r="BE34" i="70"/>
  <c r="BD34" i="70"/>
  <c r="BC34" i="70"/>
  <c r="BB34" i="70"/>
  <c r="BA34" i="70"/>
  <c r="AZ34" i="70"/>
  <c r="AY34" i="70"/>
  <c r="AX34" i="70"/>
  <c r="AW34" i="70"/>
  <c r="AV34" i="70"/>
  <c r="AU34" i="70"/>
  <c r="AT34" i="70"/>
  <c r="AS34" i="70"/>
  <c r="AR34" i="70"/>
  <c r="AQ34" i="70"/>
  <c r="AP34" i="70"/>
  <c r="AO34" i="70"/>
  <c r="AN34" i="70"/>
  <c r="AM34" i="70"/>
  <c r="AL34" i="70"/>
  <c r="AK34" i="70"/>
  <c r="AJ34" i="70"/>
  <c r="AI34" i="70"/>
  <c r="AH34" i="70"/>
  <c r="AG34" i="70"/>
  <c r="AF34" i="70"/>
  <c r="AE34" i="70"/>
  <c r="AD34" i="70"/>
  <c r="AC34" i="70"/>
  <c r="AB34" i="70"/>
  <c r="AA34" i="70"/>
  <c r="L34" i="70"/>
  <c r="J34" i="70"/>
  <c r="BE32" i="70"/>
  <c r="BD32" i="70"/>
  <c r="BC32" i="70"/>
  <c r="BB32" i="70"/>
  <c r="BA32" i="70"/>
  <c r="AZ32" i="70"/>
  <c r="AY32" i="70"/>
  <c r="AX32" i="70"/>
  <c r="AW32" i="70"/>
  <c r="AV32" i="70"/>
  <c r="AU32" i="70"/>
  <c r="AT32" i="70"/>
  <c r="AS32" i="70"/>
  <c r="AR32" i="70"/>
  <c r="AQ32" i="70"/>
  <c r="AP32" i="70"/>
  <c r="AO32" i="70"/>
  <c r="AN32" i="70"/>
  <c r="AM32" i="70"/>
  <c r="AL32" i="70"/>
  <c r="AK32" i="70"/>
  <c r="AJ32" i="70"/>
  <c r="AI32" i="70"/>
  <c r="AH32" i="70"/>
  <c r="AG32" i="70"/>
  <c r="AF32" i="70"/>
  <c r="AE32" i="70"/>
  <c r="AD32" i="70"/>
  <c r="AC32" i="70"/>
  <c r="AB32" i="70"/>
  <c r="AA32" i="70"/>
  <c r="L32" i="70"/>
  <c r="J32" i="70"/>
  <c r="BE30" i="70"/>
  <c r="BD30" i="70"/>
  <c r="BC30" i="70"/>
  <c r="BB30" i="70"/>
  <c r="BA30" i="70"/>
  <c r="AZ30" i="70"/>
  <c r="AY30" i="70"/>
  <c r="AX30"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L30" i="70"/>
  <c r="J30" i="70"/>
  <c r="BE28" i="70"/>
  <c r="BD28" i="70"/>
  <c r="BC28" i="70"/>
  <c r="BB28" i="70"/>
  <c r="BA28" i="70"/>
  <c r="AZ28" i="70"/>
  <c r="AY28" i="70"/>
  <c r="AX28" i="70"/>
  <c r="AW28" i="70"/>
  <c r="AV28" i="70"/>
  <c r="AU28" i="70"/>
  <c r="AT28" i="70"/>
  <c r="AS28" i="70"/>
  <c r="AR28" i="70"/>
  <c r="AQ28" i="70"/>
  <c r="AP28" i="70"/>
  <c r="AO28" i="70"/>
  <c r="AN28" i="70"/>
  <c r="AM28" i="70"/>
  <c r="AL28" i="70"/>
  <c r="AK28" i="70"/>
  <c r="AJ28" i="70"/>
  <c r="AI28" i="70"/>
  <c r="AH28" i="70"/>
  <c r="AG28" i="70"/>
  <c r="AF28" i="70"/>
  <c r="AE28" i="70"/>
  <c r="AD28" i="70"/>
  <c r="AC28" i="70"/>
  <c r="AB28" i="70"/>
  <c r="AA28" i="70"/>
  <c r="L28" i="70"/>
  <c r="J28" i="70"/>
  <c r="BE26" i="70"/>
  <c r="BD26" i="70"/>
  <c r="BC26" i="70"/>
  <c r="BB26" i="70"/>
  <c r="BA26" i="70"/>
  <c r="AZ26" i="70"/>
  <c r="AY26" i="70"/>
  <c r="AX26" i="70"/>
  <c r="AW26" i="70"/>
  <c r="AV26" i="70"/>
  <c r="AU26" i="70"/>
  <c r="AT26" i="70"/>
  <c r="AS26" i="70"/>
  <c r="AR26" i="70"/>
  <c r="AQ26" i="70"/>
  <c r="AP26" i="70"/>
  <c r="AO26" i="70"/>
  <c r="AN26" i="70"/>
  <c r="AM26" i="70"/>
  <c r="AL26" i="70"/>
  <c r="AK26" i="70"/>
  <c r="AJ26" i="70"/>
  <c r="AI26" i="70"/>
  <c r="AH26" i="70"/>
  <c r="AG26" i="70"/>
  <c r="AF26" i="70"/>
  <c r="AE26" i="70"/>
  <c r="AD26" i="70"/>
  <c r="AC26" i="70"/>
  <c r="AB26" i="70"/>
  <c r="AA26" i="70"/>
  <c r="L26" i="70"/>
  <c r="J26" i="70"/>
  <c r="BE24" i="70"/>
  <c r="BD24" i="70"/>
  <c r="BC24" i="70"/>
  <c r="BB24" i="70"/>
  <c r="BA24" i="70"/>
  <c r="AZ24" i="70"/>
  <c r="AY24" i="70"/>
  <c r="AX24" i="70"/>
  <c r="AW24" i="70"/>
  <c r="AV24" i="70"/>
  <c r="AU24" i="70"/>
  <c r="AT24" i="70"/>
  <c r="AS24" i="70"/>
  <c r="AR24" i="70"/>
  <c r="AQ24" i="70"/>
  <c r="AP24" i="70"/>
  <c r="AO24" i="70"/>
  <c r="AN24" i="70"/>
  <c r="AM24" i="70"/>
  <c r="AL24" i="70"/>
  <c r="AK24" i="70"/>
  <c r="AJ24" i="70"/>
  <c r="AI24" i="70"/>
  <c r="AH24" i="70"/>
  <c r="AG24" i="70"/>
  <c r="AF24" i="70"/>
  <c r="AE24" i="70"/>
  <c r="AD24" i="70"/>
  <c r="AC24" i="70"/>
  <c r="AB24" i="70"/>
  <c r="AA24" i="70"/>
  <c r="L24" i="70"/>
  <c r="J24" i="70"/>
  <c r="BE22" i="70"/>
  <c r="BD22" i="70"/>
  <c r="BC22" i="70"/>
  <c r="BB22" i="70"/>
  <c r="BA22" i="70"/>
  <c r="AZ22" i="70"/>
  <c r="AY22" i="70"/>
  <c r="AX22" i="70"/>
  <c r="AW22" i="70"/>
  <c r="AV22" i="70"/>
  <c r="AU22" i="70"/>
  <c r="AT22" i="70"/>
  <c r="AS22" i="70"/>
  <c r="AR22" i="70"/>
  <c r="AQ22" i="70"/>
  <c r="AP22" i="70"/>
  <c r="AO22" i="70"/>
  <c r="AN22" i="70"/>
  <c r="AM22" i="70"/>
  <c r="AL22" i="70"/>
  <c r="AK22" i="70"/>
  <c r="AJ22" i="70"/>
  <c r="AI22" i="70"/>
  <c r="AH22" i="70"/>
  <c r="AG22" i="70"/>
  <c r="AF22" i="70"/>
  <c r="AE22" i="70"/>
  <c r="AD22" i="70"/>
  <c r="AC22" i="70"/>
  <c r="AB22" i="70"/>
  <c r="AA22" i="70"/>
  <c r="L22" i="70"/>
  <c r="J22" i="70"/>
  <c r="BE20" i="70"/>
  <c r="BD20" i="70"/>
  <c r="BC20" i="70"/>
  <c r="BB20" i="70"/>
  <c r="BA20" i="70"/>
  <c r="AZ20" i="70"/>
  <c r="AY20" i="70"/>
  <c r="AX20" i="70"/>
  <c r="AW20" i="70"/>
  <c r="AV20" i="70"/>
  <c r="AU20" i="70"/>
  <c r="AT20" i="70"/>
  <c r="AS20" i="70"/>
  <c r="AR20" i="70"/>
  <c r="AQ20" i="70"/>
  <c r="AP20" i="70"/>
  <c r="AO20" i="70"/>
  <c r="AN20" i="70"/>
  <c r="AM20" i="70"/>
  <c r="AL20" i="70"/>
  <c r="AK20" i="70"/>
  <c r="AJ20" i="70"/>
  <c r="AI20" i="70"/>
  <c r="AH20" i="70"/>
  <c r="AG20" i="70"/>
  <c r="AF20" i="70"/>
  <c r="AE20" i="70"/>
  <c r="AD20" i="70"/>
  <c r="AC20" i="70"/>
  <c r="AB20" i="70"/>
  <c r="AA20" i="70"/>
  <c r="L20" i="70"/>
  <c r="J20" i="70"/>
  <c r="BE18" i="70"/>
  <c r="BD18" i="70"/>
  <c r="BC18" i="70"/>
  <c r="BB18" i="70"/>
  <c r="BA18" i="70"/>
  <c r="AZ18" i="70"/>
  <c r="AY18" i="70"/>
  <c r="AX18" i="70"/>
  <c r="AW18" i="70"/>
  <c r="AV18" i="70"/>
  <c r="AU18" i="70"/>
  <c r="AT18" i="70"/>
  <c r="AS18" i="70"/>
  <c r="AR18" i="70"/>
  <c r="AQ18" i="70"/>
  <c r="AP18" i="70"/>
  <c r="AO18" i="70"/>
  <c r="AN18" i="70"/>
  <c r="AM18" i="70"/>
  <c r="AL18" i="70"/>
  <c r="AK18" i="70"/>
  <c r="AJ18" i="70"/>
  <c r="AI18" i="70"/>
  <c r="AH18" i="70"/>
  <c r="AG18" i="70"/>
  <c r="AF18" i="70"/>
  <c r="AE18" i="70"/>
  <c r="AD18" i="70"/>
  <c r="AC18" i="70"/>
  <c r="AB18" i="70"/>
  <c r="AA18" i="70"/>
  <c r="L18" i="70"/>
  <c r="J18" i="70"/>
  <c r="B17" i="70"/>
  <c r="B19" i="70" s="1"/>
  <c r="B21" i="70" s="1"/>
  <c r="B23" i="70" s="1"/>
  <c r="B25" i="70" s="1"/>
  <c r="B27" i="70" s="1"/>
  <c r="B29" i="70" s="1"/>
  <c r="B31" i="70" s="1"/>
  <c r="B33" i="70" s="1"/>
  <c r="B35" i="70" s="1"/>
  <c r="B37" i="70" s="1"/>
  <c r="B39" i="70" s="1"/>
  <c r="B41" i="70" s="1"/>
  <c r="B43" i="70" s="1"/>
  <c r="B45" i="70" s="1"/>
  <c r="B47" i="70" s="1"/>
  <c r="B49" i="70" s="1"/>
  <c r="B51" i="70" s="1"/>
  <c r="B53" i="70" s="1"/>
  <c r="B55" i="70" s="1"/>
  <c r="B57" i="70" s="1"/>
  <c r="B59" i="70" s="1"/>
  <c r="B61" i="70" s="1"/>
  <c r="B63" i="70" s="1"/>
  <c r="B65" i="70" s="1"/>
  <c r="B67" i="70" s="1"/>
  <c r="B69" i="70" s="1"/>
  <c r="B71" i="70" s="1"/>
  <c r="B73" i="70" s="1"/>
  <c r="B75" i="70" s="1"/>
  <c r="B77" i="70" s="1"/>
  <c r="B79" i="70" s="1"/>
  <c r="B81" i="70" s="1"/>
  <c r="B83" i="70" s="1"/>
  <c r="B85" i="70" s="1"/>
  <c r="B87" i="70" s="1"/>
  <c r="B89" i="70" s="1"/>
  <c r="B91" i="70" s="1"/>
  <c r="B93" i="70" s="1"/>
  <c r="B95" i="70" s="1"/>
  <c r="B97" i="70" s="1"/>
  <c r="B99" i="70" s="1"/>
  <c r="B101" i="70" s="1"/>
  <c r="B103" i="70" s="1"/>
  <c r="B105" i="70" s="1"/>
  <c r="B107" i="70" s="1"/>
  <c r="B109" i="70" s="1"/>
  <c r="B111" i="70" s="1"/>
  <c r="B113" i="70" s="1"/>
  <c r="B115" i="70" s="1"/>
  <c r="B117" i="70" s="1"/>
  <c r="B119" i="70" s="1"/>
  <c r="B121" i="70" s="1"/>
  <c r="B123" i="70" s="1"/>
  <c r="B125" i="70" s="1"/>
  <c r="B127" i="70" s="1"/>
  <c r="B129" i="70" s="1"/>
  <c r="B131" i="70" s="1"/>
  <c r="B133" i="70" s="1"/>
  <c r="B135" i="70" s="1"/>
  <c r="B137" i="70" s="1"/>
  <c r="B139" i="70" s="1"/>
  <c r="B141" i="70" s="1"/>
  <c r="B143" i="70" s="1"/>
  <c r="B145" i="70" s="1"/>
  <c r="B147" i="70" s="1"/>
  <c r="B149" i="70" s="1"/>
  <c r="B151" i="70" s="1"/>
  <c r="B153" i="70" s="1"/>
  <c r="B155" i="70" s="1"/>
  <c r="B157" i="70" s="1"/>
  <c r="B159" i="70" s="1"/>
  <c r="B161" i="70" s="1"/>
  <c r="B163" i="70" s="1"/>
  <c r="B165" i="70" s="1"/>
  <c r="B167" i="70" s="1"/>
  <c r="B169" i="70" s="1"/>
  <c r="B171" i="70" s="1"/>
  <c r="B173" i="70" s="1"/>
  <c r="B175" i="70" s="1"/>
  <c r="B177" i="70" s="1"/>
  <c r="B179" i="70" s="1"/>
  <c r="B181" i="70" s="1"/>
  <c r="B183" i="70" s="1"/>
  <c r="B185" i="70" s="1"/>
  <c r="B187" i="70" s="1"/>
  <c r="B189" i="70" s="1"/>
  <c r="B191" i="70" s="1"/>
  <c r="B193" i="70" s="1"/>
  <c r="B195" i="70" s="1"/>
  <c r="B197" i="70" s="1"/>
  <c r="B199" i="70" s="1"/>
  <c r="B201" i="70" s="1"/>
  <c r="B203" i="70" s="1"/>
  <c r="B205" i="70" s="1"/>
  <c r="B207" i="70" s="1"/>
  <c r="B209" i="70" s="1"/>
  <c r="B211" i="70" s="1"/>
  <c r="B213" i="70" s="1"/>
  <c r="B215" i="70" s="1"/>
  <c r="BE14" i="70"/>
  <c r="BE15" i="70" s="1"/>
  <c r="BE16" i="70" s="1"/>
  <c r="BD14" i="70"/>
  <c r="BD15" i="70" s="1"/>
  <c r="BD16" i="70" s="1"/>
  <c r="BC14" i="70"/>
  <c r="BC15" i="70" s="1"/>
  <c r="BC16" i="70" s="1"/>
  <c r="BF12" i="70"/>
  <c r="AJ2" i="70"/>
  <c r="AY15" i="70" s="1"/>
  <c r="AY16" i="70" s="1"/>
  <c r="P250" i="69"/>
  <c r="P249" i="69"/>
  <c r="K249" i="69"/>
  <c r="R247" i="69"/>
  <c r="AH247" i="69" s="1"/>
  <c r="AA249" i="69" s="1"/>
  <c r="AM245" i="69"/>
  <c r="AA255" i="69" s="1"/>
  <c r="AJ245" i="69"/>
  <c r="AH245" i="69"/>
  <c r="W245" i="69"/>
  <c r="K255" i="69" s="1"/>
  <c r="T245" i="69"/>
  <c r="K250" i="69" s="1"/>
  <c r="U250" i="69" s="1"/>
  <c r="P255" i="69" s="1"/>
  <c r="R245" i="69"/>
  <c r="P231" i="69"/>
  <c r="K231" i="69"/>
  <c r="P230" i="69"/>
  <c r="K230" i="69"/>
  <c r="AH228" i="69"/>
  <c r="AA250" i="69" s="1"/>
  <c r="AM226" i="69"/>
  <c r="AA236" i="69" s="1"/>
  <c r="AJ226" i="69"/>
  <c r="AH226" i="69"/>
  <c r="W226" i="69"/>
  <c r="K236" i="69" s="1"/>
  <c r="T226" i="69"/>
  <c r="R226" i="69"/>
  <c r="BA216" i="69"/>
  <c r="AZ216" i="69"/>
  <c r="AY216" i="69"/>
  <c r="AX216" i="69"/>
  <c r="AW216" i="69"/>
  <c r="AV216" i="69"/>
  <c r="AU216" i="69"/>
  <c r="AT216" i="69"/>
  <c r="AS216" i="69"/>
  <c r="AR216" i="69"/>
  <c r="AQ216" i="69"/>
  <c r="AP216" i="69"/>
  <c r="AO216" i="69"/>
  <c r="AN216" i="69"/>
  <c r="AM216" i="69"/>
  <c r="AL216" i="69"/>
  <c r="AK216" i="69"/>
  <c r="AJ216" i="69"/>
  <c r="AI216" i="69"/>
  <c r="AH216" i="69"/>
  <c r="AG216" i="69"/>
  <c r="AF216" i="69"/>
  <c r="AE216" i="69"/>
  <c r="AD216" i="69"/>
  <c r="AC216" i="69"/>
  <c r="AB216" i="69"/>
  <c r="AA216" i="69"/>
  <c r="Z216" i="69"/>
  <c r="Y216" i="69"/>
  <c r="X216" i="69"/>
  <c r="W216" i="69"/>
  <c r="H216" i="69"/>
  <c r="F216" i="69"/>
  <c r="BA214" i="69"/>
  <c r="AZ214" i="69"/>
  <c r="AY214" i="69"/>
  <c r="AX214" i="69"/>
  <c r="AW214" i="69"/>
  <c r="AV214" i="69"/>
  <c r="AU214" i="69"/>
  <c r="AT214" i="69"/>
  <c r="AS214" i="69"/>
  <c r="AR214" i="69"/>
  <c r="AQ214" i="69"/>
  <c r="AP214" i="69"/>
  <c r="AO214" i="69"/>
  <c r="AN214" i="69"/>
  <c r="AM214" i="69"/>
  <c r="AL214" i="69"/>
  <c r="AK214" i="69"/>
  <c r="AJ214" i="69"/>
  <c r="AI214" i="69"/>
  <c r="AH214" i="69"/>
  <c r="AG214" i="69"/>
  <c r="AF214" i="69"/>
  <c r="AE214" i="69"/>
  <c r="AD214" i="69"/>
  <c r="AC214" i="69"/>
  <c r="AB214" i="69"/>
  <c r="AA214" i="69"/>
  <c r="Z214" i="69"/>
  <c r="Y214" i="69"/>
  <c r="X214" i="69"/>
  <c r="W214" i="69"/>
  <c r="H214" i="69"/>
  <c r="F214" i="69"/>
  <c r="BA212" i="69"/>
  <c r="AZ212" i="69"/>
  <c r="AY212" i="69"/>
  <c r="AX212" i="69"/>
  <c r="AW212" i="69"/>
  <c r="AV212" i="69"/>
  <c r="AU212" i="69"/>
  <c r="AT212" i="69"/>
  <c r="AS212" i="69"/>
  <c r="AR212" i="69"/>
  <c r="AQ212" i="69"/>
  <c r="AP212" i="69"/>
  <c r="AO212" i="69"/>
  <c r="AN212" i="69"/>
  <c r="AM212" i="69"/>
  <c r="AL212" i="69"/>
  <c r="AK212" i="69"/>
  <c r="AJ212" i="69"/>
  <c r="AI212" i="69"/>
  <c r="AH212" i="69"/>
  <c r="AG212" i="69"/>
  <c r="AF212" i="69"/>
  <c r="AE212" i="69"/>
  <c r="AD212" i="69"/>
  <c r="AC212" i="69"/>
  <c r="AB212" i="69"/>
  <c r="AA212" i="69"/>
  <c r="Z212" i="69"/>
  <c r="Y212" i="69"/>
  <c r="X212" i="69"/>
  <c r="W212" i="69"/>
  <c r="H212" i="69"/>
  <c r="F212" i="69"/>
  <c r="BA210" i="69"/>
  <c r="AZ210" i="69"/>
  <c r="AY210" i="69"/>
  <c r="AX210" i="69"/>
  <c r="AW210" i="69"/>
  <c r="AV210" i="69"/>
  <c r="AU210" i="69"/>
  <c r="AT210" i="69"/>
  <c r="AS210" i="69"/>
  <c r="AR210" i="69"/>
  <c r="AQ210" i="69"/>
  <c r="AP210" i="69"/>
  <c r="AO210" i="69"/>
  <c r="AN210" i="69"/>
  <c r="AM210" i="69"/>
  <c r="AL210" i="69"/>
  <c r="AK210" i="69"/>
  <c r="AJ210" i="69"/>
  <c r="AI210" i="69"/>
  <c r="AH210" i="69"/>
  <c r="AG210" i="69"/>
  <c r="AF210" i="69"/>
  <c r="AE210" i="69"/>
  <c r="AD210" i="69"/>
  <c r="AC210" i="69"/>
  <c r="AB210" i="69"/>
  <c r="AA210" i="69"/>
  <c r="Z210" i="69"/>
  <c r="Y210" i="69"/>
  <c r="X210" i="69"/>
  <c r="W210" i="69"/>
  <c r="H210" i="69"/>
  <c r="F210" i="69"/>
  <c r="BA208" i="69"/>
  <c r="AZ208" i="69"/>
  <c r="AY208" i="69"/>
  <c r="AX208" i="69"/>
  <c r="AW208" i="69"/>
  <c r="AV208" i="69"/>
  <c r="AU208" i="69"/>
  <c r="AT208" i="69"/>
  <c r="AS208" i="69"/>
  <c r="AR208" i="69"/>
  <c r="AQ208" i="69"/>
  <c r="AP208" i="69"/>
  <c r="AO208" i="69"/>
  <c r="AN208" i="69"/>
  <c r="AM208" i="69"/>
  <c r="AL208" i="69"/>
  <c r="AK208" i="69"/>
  <c r="AJ208" i="69"/>
  <c r="AI208" i="69"/>
  <c r="AH208" i="69"/>
  <c r="AG208" i="69"/>
  <c r="AF208" i="69"/>
  <c r="AE208" i="69"/>
  <c r="AD208" i="69"/>
  <c r="AC208" i="69"/>
  <c r="AB208" i="69"/>
  <c r="AA208" i="69"/>
  <c r="Z208" i="69"/>
  <c r="Y208" i="69"/>
  <c r="X208" i="69"/>
  <c r="W208" i="69"/>
  <c r="H208" i="69"/>
  <c r="F208" i="69"/>
  <c r="BA206" i="69"/>
  <c r="AZ206" i="69"/>
  <c r="AY206" i="69"/>
  <c r="AX206" i="69"/>
  <c r="AW206" i="69"/>
  <c r="AV206" i="69"/>
  <c r="AU206" i="69"/>
  <c r="AT206" i="69"/>
  <c r="AS206" i="69"/>
  <c r="AR206" i="69"/>
  <c r="AQ206" i="69"/>
  <c r="AP206" i="69"/>
  <c r="AO206" i="69"/>
  <c r="AN206" i="69"/>
  <c r="AM206" i="69"/>
  <c r="AL206" i="69"/>
  <c r="AK206" i="69"/>
  <c r="AJ206" i="69"/>
  <c r="AI206" i="69"/>
  <c r="AH206" i="69"/>
  <c r="AG206" i="69"/>
  <c r="AF206" i="69"/>
  <c r="AE206" i="69"/>
  <c r="AD206" i="69"/>
  <c r="AC206" i="69"/>
  <c r="AB206" i="69"/>
  <c r="AA206" i="69"/>
  <c r="Z206" i="69"/>
  <c r="Y206" i="69"/>
  <c r="X206" i="69"/>
  <c r="W206" i="69"/>
  <c r="H206" i="69"/>
  <c r="F206" i="69"/>
  <c r="BA204" i="69"/>
  <c r="AZ204" i="69"/>
  <c r="AY204" i="69"/>
  <c r="AX204" i="69"/>
  <c r="AW204" i="69"/>
  <c r="AV204" i="69"/>
  <c r="AU204" i="69"/>
  <c r="AT204" i="69"/>
  <c r="AS204" i="69"/>
  <c r="AR204" i="69"/>
  <c r="AQ204" i="69"/>
  <c r="AP204" i="69"/>
  <c r="AO204" i="69"/>
  <c r="AN204" i="69"/>
  <c r="AM204" i="69"/>
  <c r="AL204" i="69"/>
  <c r="AK204" i="69"/>
  <c r="AJ204" i="69"/>
  <c r="AI204" i="69"/>
  <c r="AH204" i="69"/>
  <c r="AG204" i="69"/>
  <c r="AF204" i="69"/>
  <c r="AE204" i="69"/>
  <c r="AD204" i="69"/>
  <c r="AC204" i="69"/>
  <c r="AB204" i="69"/>
  <c r="AA204" i="69"/>
  <c r="Z204" i="69"/>
  <c r="Y204" i="69"/>
  <c r="X204" i="69"/>
  <c r="W204" i="69"/>
  <c r="H204" i="69"/>
  <c r="F204" i="69"/>
  <c r="BA202" i="69"/>
  <c r="AZ202" i="69"/>
  <c r="AY202" i="69"/>
  <c r="AX202" i="69"/>
  <c r="AW202" i="69"/>
  <c r="AV202" i="69"/>
  <c r="AU202" i="69"/>
  <c r="AT202" i="69"/>
  <c r="AS202" i="69"/>
  <c r="AR202" i="69"/>
  <c r="AQ202" i="69"/>
  <c r="AP202" i="69"/>
  <c r="AO202" i="69"/>
  <c r="AN202" i="69"/>
  <c r="AM202" i="69"/>
  <c r="AL202" i="69"/>
  <c r="AK202" i="69"/>
  <c r="AJ202" i="69"/>
  <c r="AI202" i="69"/>
  <c r="AH202" i="69"/>
  <c r="AG202" i="69"/>
  <c r="AF202" i="69"/>
  <c r="AE202" i="69"/>
  <c r="AD202" i="69"/>
  <c r="AC202" i="69"/>
  <c r="AB202" i="69"/>
  <c r="AA202" i="69"/>
  <c r="Z202" i="69"/>
  <c r="Y202" i="69"/>
  <c r="X202" i="69"/>
  <c r="W202" i="69"/>
  <c r="H202" i="69"/>
  <c r="F202" i="69"/>
  <c r="BA200" i="69"/>
  <c r="AZ200" i="69"/>
  <c r="AY200" i="69"/>
  <c r="AX200" i="69"/>
  <c r="AW200" i="69"/>
  <c r="AV200" i="69"/>
  <c r="AU200" i="69"/>
  <c r="AT200" i="69"/>
  <c r="AS200" i="69"/>
  <c r="AR200" i="69"/>
  <c r="AQ200" i="69"/>
  <c r="AP200" i="69"/>
  <c r="AO200" i="69"/>
  <c r="AN200" i="69"/>
  <c r="AM200" i="69"/>
  <c r="AL200" i="69"/>
  <c r="AK200" i="69"/>
  <c r="AJ200" i="69"/>
  <c r="AI200" i="69"/>
  <c r="AH200" i="69"/>
  <c r="AG200" i="69"/>
  <c r="AF200" i="69"/>
  <c r="AE200" i="69"/>
  <c r="AD200" i="69"/>
  <c r="AC200" i="69"/>
  <c r="AB200" i="69"/>
  <c r="AA200" i="69"/>
  <c r="Z200" i="69"/>
  <c r="Y200" i="69"/>
  <c r="X200" i="69"/>
  <c r="W200" i="69"/>
  <c r="H200" i="69"/>
  <c r="F200" i="69"/>
  <c r="BA198" i="69"/>
  <c r="AZ198" i="69"/>
  <c r="AY198" i="69"/>
  <c r="AX198" i="69"/>
  <c r="AW198" i="69"/>
  <c r="AV198" i="69"/>
  <c r="AU198" i="69"/>
  <c r="AT198" i="69"/>
  <c r="AS198" i="69"/>
  <c r="AR198" i="69"/>
  <c r="AQ198" i="69"/>
  <c r="AP198" i="69"/>
  <c r="AO198" i="69"/>
  <c r="AN198" i="69"/>
  <c r="AM198" i="69"/>
  <c r="AL198" i="69"/>
  <c r="AK198" i="69"/>
  <c r="AJ198" i="69"/>
  <c r="AI198" i="69"/>
  <c r="AH198" i="69"/>
  <c r="AG198" i="69"/>
  <c r="AF198" i="69"/>
  <c r="AE198" i="69"/>
  <c r="AD198" i="69"/>
  <c r="AC198" i="69"/>
  <c r="AB198" i="69"/>
  <c r="AA198" i="69"/>
  <c r="Z198" i="69"/>
  <c r="Y198" i="69"/>
  <c r="X198" i="69"/>
  <c r="W198" i="69"/>
  <c r="H198" i="69"/>
  <c r="F198" i="69"/>
  <c r="BA196" i="69"/>
  <c r="AZ196" i="69"/>
  <c r="AY196" i="69"/>
  <c r="AX196" i="69"/>
  <c r="AW196" i="69"/>
  <c r="AV196" i="69"/>
  <c r="AU196" i="69"/>
  <c r="AT196" i="69"/>
  <c r="AS196" i="69"/>
  <c r="AR196" i="69"/>
  <c r="AQ196" i="69"/>
  <c r="AP196" i="69"/>
  <c r="AO196" i="69"/>
  <c r="AN196" i="69"/>
  <c r="AM196" i="69"/>
  <c r="AL196" i="69"/>
  <c r="AK196" i="69"/>
  <c r="AJ196" i="69"/>
  <c r="AI196" i="69"/>
  <c r="AH196" i="69"/>
  <c r="AG196" i="69"/>
  <c r="AF196" i="69"/>
  <c r="AE196" i="69"/>
  <c r="AD196" i="69"/>
  <c r="AC196" i="69"/>
  <c r="AB196" i="69"/>
  <c r="AA196" i="69"/>
  <c r="Z196" i="69"/>
  <c r="Y196" i="69"/>
  <c r="X196" i="69"/>
  <c r="W196" i="69"/>
  <c r="H196" i="69"/>
  <c r="F196" i="69"/>
  <c r="BA194" i="69"/>
  <c r="AZ194" i="69"/>
  <c r="AY194" i="69"/>
  <c r="AX194" i="69"/>
  <c r="AW194" i="69"/>
  <c r="AV194" i="69"/>
  <c r="AU194" i="69"/>
  <c r="AT194" i="69"/>
  <c r="AS194" i="69"/>
  <c r="AR194" i="69"/>
  <c r="AQ194" i="69"/>
  <c r="AP194" i="69"/>
  <c r="AO194" i="69"/>
  <c r="AN194" i="69"/>
  <c r="AM194" i="69"/>
  <c r="AL194" i="69"/>
  <c r="AK194" i="69"/>
  <c r="AJ194" i="69"/>
  <c r="AI194" i="69"/>
  <c r="AH194" i="69"/>
  <c r="AG194" i="69"/>
  <c r="AF194" i="69"/>
  <c r="AE194" i="69"/>
  <c r="AD194" i="69"/>
  <c r="AC194" i="69"/>
  <c r="AB194" i="69"/>
  <c r="AA194" i="69"/>
  <c r="Z194" i="69"/>
  <c r="Y194" i="69"/>
  <c r="X194" i="69"/>
  <c r="W194" i="69"/>
  <c r="H194" i="69"/>
  <c r="F194" i="69"/>
  <c r="BA192" i="69"/>
  <c r="AZ192" i="69"/>
  <c r="AY192" i="69"/>
  <c r="AX192" i="69"/>
  <c r="AW192" i="69"/>
  <c r="AV192" i="69"/>
  <c r="AU192" i="69"/>
  <c r="AT192" i="69"/>
  <c r="AS192" i="69"/>
  <c r="AR192" i="69"/>
  <c r="AQ192" i="69"/>
  <c r="AP192" i="69"/>
  <c r="AO192" i="69"/>
  <c r="AN192" i="69"/>
  <c r="AM192" i="69"/>
  <c r="AL192" i="69"/>
  <c r="AK192" i="69"/>
  <c r="AJ192" i="69"/>
  <c r="AI192" i="69"/>
  <c r="AH192" i="69"/>
  <c r="AG192" i="69"/>
  <c r="AF192" i="69"/>
  <c r="AE192" i="69"/>
  <c r="AD192" i="69"/>
  <c r="AC192" i="69"/>
  <c r="AB192" i="69"/>
  <c r="AA192" i="69"/>
  <c r="Z192" i="69"/>
  <c r="Y192" i="69"/>
  <c r="X192" i="69"/>
  <c r="W192" i="69"/>
  <c r="H192" i="69"/>
  <c r="F192" i="69"/>
  <c r="BA190" i="69"/>
  <c r="AZ190" i="69"/>
  <c r="AY190" i="69"/>
  <c r="AX190" i="69"/>
  <c r="AW190" i="69"/>
  <c r="AV190" i="69"/>
  <c r="AU190" i="69"/>
  <c r="AT190" i="69"/>
  <c r="AS190" i="69"/>
  <c r="AR190" i="69"/>
  <c r="AQ190" i="69"/>
  <c r="AP190" i="69"/>
  <c r="AO190" i="69"/>
  <c r="AN190" i="69"/>
  <c r="AM190" i="69"/>
  <c r="AL190" i="69"/>
  <c r="AK190" i="69"/>
  <c r="AJ190" i="69"/>
  <c r="AI190" i="69"/>
  <c r="AH190" i="69"/>
  <c r="AG190" i="69"/>
  <c r="AF190" i="69"/>
  <c r="AE190" i="69"/>
  <c r="AD190" i="69"/>
  <c r="AC190" i="69"/>
  <c r="AB190" i="69"/>
  <c r="AA190" i="69"/>
  <c r="Z190" i="69"/>
  <c r="Y190" i="69"/>
  <c r="X190" i="69"/>
  <c r="W190" i="69"/>
  <c r="H190" i="69"/>
  <c r="F190" i="69"/>
  <c r="BA188" i="69"/>
  <c r="AZ188" i="69"/>
  <c r="AY188" i="69"/>
  <c r="AX188" i="69"/>
  <c r="AW188" i="69"/>
  <c r="AV188" i="69"/>
  <c r="AU188" i="69"/>
  <c r="AT188" i="69"/>
  <c r="AS188" i="69"/>
  <c r="AR188" i="69"/>
  <c r="AQ188" i="69"/>
  <c r="AP188" i="69"/>
  <c r="AO188" i="69"/>
  <c r="AN188" i="69"/>
  <c r="AM188" i="69"/>
  <c r="AL188" i="69"/>
  <c r="AK188" i="69"/>
  <c r="AJ188" i="69"/>
  <c r="AI188" i="69"/>
  <c r="AH188" i="69"/>
  <c r="AG188" i="69"/>
  <c r="AF188" i="69"/>
  <c r="AE188" i="69"/>
  <c r="AD188" i="69"/>
  <c r="AC188" i="69"/>
  <c r="AB188" i="69"/>
  <c r="AA188" i="69"/>
  <c r="Z188" i="69"/>
  <c r="Y188" i="69"/>
  <c r="X188" i="69"/>
  <c r="W188" i="69"/>
  <c r="H188" i="69"/>
  <c r="F188" i="69"/>
  <c r="BA186" i="69"/>
  <c r="AZ186" i="69"/>
  <c r="AY186" i="69"/>
  <c r="AX186" i="69"/>
  <c r="AW186" i="69"/>
  <c r="AV186" i="69"/>
  <c r="AU186" i="69"/>
  <c r="AT186" i="69"/>
  <c r="AS186" i="69"/>
  <c r="AR186" i="69"/>
  <c r="AQ186" i="69"/>
  <c r="AP186" i="69"/>
  <c r="AO186" i="69"/>
  <c r="AN186" i="69"/>
  <c r="AM186" i="69"/>
  <c r="AL186" i="69"/>
  <c r="AK186" i="69"/>
  <c r="AJ186" i="69"/>
  <c r="AI186" i="69"/>
  <c r="AH186" i="69"/>
  <c r="AG186" i="69"/>
  <c r="AF186" i="69"/>
  <c r="AE186" i="69"/>
  <c r="AD186" i="69"/>
  <c r="AC186" i="69"/>
  <c r="AB186" i="69"/>
  <c r="AA186" i="69"/>
  <c r="Z186" i="69"/>
  <c r="Y186" i="69"/>
  <c r="X186" i="69"/>
  <c r="W186" i="69"/>
  <c r="H186" i="69"/>
  <c r="F186" i="69"/>
  <c r="BA184" i="69"/>
  <c r="AZ184" i="69"/>
  <c r="AY184" i="69"/>
  <c r="AX184" i="69"/>
  <c r="AW184" i="69"/>
  <c r="AV184" i="69"/>
  <c r="AU184" i="69"/>
  <c r="AT184" i="69"/>
  <c r="AS184" i="69"/>
  <c r="AR184" i="69"/>
  <c r="AQ184" i="69"/>
  <c r="AP184" i="69"/>
  <c r="AO184" i="69"/>
  <c r="AN184" i="69"/>
  <c r="AM184" i="69"/>
  <c r="AL184" i="69"/>
  <c r="AK184" i="69"/>
  <c r="AJ184" i="69"/>
  <c r="AI184" i="69"/>
  <c r="AH184" i="69"/>
  <c r="AG184" i="69"/>
  <c r="AF184" i="69"/>
  <c r="AE184" i="69"/>
  <c r="AD184" i="69"/>
  <c r="AC184" i="69"/>
  <c r="AB184" i="69"/>
  <c r="AA184" i="69"/>
  <c r="Z184" i="69"/>
  <c r="Y184" i="69"/>
  <c r="X184" i="69"/>
  <c r="W184" i="69"/>
  <c r="H184" i="69"/>
  <c r="F184" i="69"/>
  <c r="BA182" i="69"/>
  <c r="AZ182" i="69"/>
  <c r="AY182" i="69"/>
  <c r="AX182" i="69"/>
  <c r="AW182" i="69"/>
  <c r="AV182" i="69"/>
  <c r="AU182" i="69"/>
  <c r="AT182" i="69"/>
  <c r="AS182" i="69"/>
  <c r="AR182" i="69"/>
  <c r="AQ182" i="69"/>
  <c r="AP182" i="69"/>
  <c r="AO182" i="69"/>
  <c r="AN182" i="69"/>
  <c r="AM182" i="69"/>
  <c r="AL182" i="69"/>
  <c r="AK182" i="69"/>
  <c r="AJ182" i="69"/>
  <c r="AI182" i="69"/>
  <c r="AH182" i="69"/>
  <c r="AG182" i="69"/>
  <c r="AF182" i="69"/>
  <c r="AE182" i="69"/>
  <c r="AD182" i="69"/>
  <c r="AC182" i="69"/>
  <c r="AB182" i="69"/>
  <c r="AA182" i="69"/>
  <c r="Z182" i="69"/>
  <c r="Y182" i="69"/>
  <c r="X182" i="69"/>
  <c r="W182" i="69"/>
  <c r="H182" i="69"/>
  <c r="F182" i="69"/>
  <c r="BA180" i="69"/>
  <c r="AZ180" i="69"/>
  <c r="AY180" i="69"/>
  <c r="AX180" i="69"/>
  <c r="AW180" i="69"/>
  <c r="AV180" i="69"/>
  <c r="AU180" i="69"/>
  <c r="AT180" i="69"/>
  <c r="AS180" i="69"/>
  <c r="AR180" i="69"/>
  <c r="AQ180" i="69"/>
  <c r="AP180" i="69"/>
  <c r="AO180" i="69"/>
  <c r="AN180" i="69"/>
  <c r="AM180" i="69"/>
  <c r="AL180" i="69"/>
  <c r="AK180" i="69"/>
  <c r="AJ180" i="69"/>
  <c r="AI180" i="69"/>
  <c r="AH180" i="69"/>
  <c r="AG180" i="69"/>
  <c r="AF180" i="69"/>
  <c r="AE180" i="69"/>
  <c r="AD180" i="69"/>
  <c r="AC180" i="69"/>
  <c r="AB180" i="69"/>
  <c r="AA180" i="69"/>
  <c r="Z180" i="69"/>
  <c r="Y180" i="69"/>
  <c r="X180" i="69"/>
  <c r="W180" i="69"/>
  <c r="H180" i="69"/>
  <c r="F180" i="69"/>
  <c r="BA178" i="69"/>
  <c r="AZ178" i="69"/>
  <c r="AY178" i="69"/>
  <c r="AX178" i="69"/>
  <c r="AW178" i="69"/>
  <c r="AV178" i="69"/>
  <c r="AU178" i="69"/>
  <c r="AT178" i="69"/>
  <c r="AS178" i="69"/>
  <c r="AR178" i="69"/>
  <c r="AQ178" i="69"/>
  <c r="AP178" i="69"/>
  <c r="AO178" i="69"/>
  <c r="AN178" i="69"/>
  <c r="AM178" i="69"/>
  <c r="AL178" i="69"/>
  <c r="AK178" i="69"/>
  <c r="AJ178" i="69"/>
  <c r="AI178" i="69"/>
  <c r="AH178" i="69"/>
  <c r="AG178" i="69"/>
  <c r="AF178" i="69"/>
  <c r="AE178" i="69"/>
  <c r="AD178" i="69"/>
  <c r="AC178" i="69"/>
  <c r="AB178" i="69"/>
  <c r="AA178" i="69"/>
  <c r="Z178" i="69"/>
  <c r="Y178" i="69"/>
  <c r="X178" i="69"/>
  <c r="W178" i="69"/>
  <c r="H178" i="69"/>
  <c r="F178" i="69"/>
  <c r="BA176" i="69"/>
  <c r="AZ176" i="69"/>
  <c r="AY176" i="69"/>
  <c r="AX176" i="69"/>
  <c r="AW176" i="69"/>
  <c r="AV176" i="69"/>
  <c r="AU176" i="69"/>
  <c r="AT176" i="69"/>
  <c r="AS176" i="69"/>
  <c r="AR176" i="69"/>
  <c r="AQ176" i="69"/>
  <c r="AP176" i="69"/>
  <c r="AO176" i="69"/>
  <c r="AN176" i="69"/>
  <c r="AM176" i="69"/>
  <c r="AL176" i="69"/>
  <c r="AK176" i="69"/>
  <c r="AJ176" i="69"/>
  <c r="AI176" i="69"/>
  <c r="AH176" i="69"/>
  <c r="AG176" i="69"/>
  <c r="AF176" i="69"/>
  <c r="AE176" i="69"/>
  <c r="AD176" i="69"/>
  <c r="AC176" i="69"/>
  <c r="AB176" i="69"/>
  <c r="AA176" i="69"/>
  <c r="Z176" i="69"/>
  <c r="Y176" i="69"/>
  <c r="X176" i="69"/>
  <c r="W176" i="69"/>
  <c r="H176" i="69"/>
  <c r="F176" i="69"/>
  <c r="BA174" i="69"/>
  <c r="AZ174" i="69"/>
  <c r="AY174" i="69"/>
  <c r="AX174" i="69"/>
  <c r="AW174" i="69"/>
  <c r="AV174" i="69"/>
  <c r="AU174" i="69"/>
  <c r="AT174" i="69"/>
  <c r="AS174" i="69"/>
  <c r="AR174" i="69"/>
  <c r="AQ174" i="69"/>
  <c r="AP174" i="69"/>
  <c r="AO174" i="69"/>
  <c r="AN174" i="69"/>
  <c r="AM174" i="69"/>
  <c r="AL174" i="69"/>
  <c r="AK174" i="69"/>
  <c r="AJ174" i="69"/>
  <c r="AI174" i="69"/>
  <c r="AH174" i="69"/>
  <c r="AG174" i="69"/>
  <c r="AF174" i="69"/>
  <c r="AE174" i="69"/>
  <c r="AD174" i="69"/>
  <c r="AC174" i="69"/>
  <c r="AB174" i="69"/>
  <c r="AA174" i="69"/>
  <c r="Z174" i="69"/>
  <c r="Y174" i="69"/>
  <c r="X174" i="69"/>
  <c r="W174" i="69"/>
  <c r="H174" i="69"/>
  <c r="F174" i="69"/>
  <c r="BA172" i="69"/>
  <c r="AZ172" i="69"/>
  <c r="AY172" i="69"/>
  <c r="AX172" i="69"/>
  <c r="AW172" i="69"/>
  <c r="AV172" i="69"/>
  <c r="AU172" i="69"/>
  <c r="AT172" i="69"/>
  <c r="AS172" i="69"/>
  <c r="AR172" i="69"/>
  <c r="AQ172" i="69"/>
  <c r="AP172" i="69"/>
  <c r="AO172" i="69"/>
  <c r="AN172" i="69"/>
  <c r="AM172" i="69"/>
  <c r="AL172" i="69"/>
  <c r="AK172" i="69"/>
  <c r="AJ172" i="69"/>
  <c r="AI172" i="69"/>
  <c r="AH172" i="69"/>
  <c r="AG172" i="69"/>
  <c r="AF172" i="69"/>
  <c r="AE172" i="69"/>
  <c r="AD172" i="69"/>
  <c r="AC172" i="69"/>
  <c r="AB172" i="69"/>
  <c r="AA172" i="69"/>
  <c r="Z172" i="69"/>
  <c r="Y172" i="69"/>
  <c r="X172" i="69"/>
  <c r="W172" i="69"/>
  <c r="H172" i="69"/>
  <c r="F172" i="69"/>
  <c r="BA170" i="69"/>
  <c r="AZ170" i="69"/>
  <c r="AY170" i="69"/>
  <c r="AX170" i="69"/>
  <c r="AW170" i="69"/>
  <c r="AV170" i="69"/>
  <c r="AU170" i="69"/>
  <c r="AT170" i="69"/>
  <c r="AS170" i="69"/>
  <c r="AR170" i="69"/>
  <c r="AQ170" i="69"/>
  <c r="AP170" i="69"/>
  <c r="AO170" i="69"/>
  <c r="AN170" i="69"/>
  <c r="AM170" i="69"/>
  <c r="AL170" i="69"/>
  <c r="AK170" i="69"/>
  <c r="AJ170" i="69"/>
  <c r="AI170" i="69"/>
  <c r="AH170" i="69"/>
  <c r="AG170" i="69"/>
  <c r="AF170" i="69"/>
  <c r="AE170" i="69"/>
  <c r="AD170" i="69"/>
  <c r="AC170" i="69"/>
  <c r="AB170" i="69"/>
  <c r="AA170" i="69"/>
  <c r="Z170" i="69"/>
  <c r="Y170" i="69"/>
  <c r="X170" i="69"/>
  <c r="W170" i="69"/>
  <c r="H170" i="69"/>
  <c r="F170" i="69"/>
  <c r="BA168" i="69"/>
  <c r="AZ168" i="69"/>
  <c r="AY168" i="69"/>
  <c r="AX168" i="69"/>
  <c r="AW168" i="69"/>
  <c r="AV168" i="69"/>
  <c r="AU168" i="69"/>
  <c r="AT168" i="69"/>
  <c r="AS168" i="69"/>
  <c r="AR168" i="69"/>
  <c r="AQ168" i="69"/>
  <c r="AP168" i="69"/>
  <c r="AO168" i="69"/>
  <c r="AN168" i="69"/>
  <c r="AM168" i="69"/>
  <c r="AL168" i="69"/>
  <c r="AK168" i="69"/>
  <c r="AJ168" i="69"/>
  <c r="AI168" i="69"/>
  <c r="AH168" i="69"/>
  <c r="AG168" i="69"/>
  <c r="AF168" i="69"/>
  <c r="AE168" i="69"/>
  <c r="AD168" i="69"/>
  <c r="AC168" i="69"/>
  <c r="AB168" i="69"/>
  <c r="AA168" i="69"/>
  <c r="Z168" i="69"/>
  <c r="Y168" i="69"/>
  <c r="X168" i="69"/>
  <c r="W168" i="69"/>
  <c r="H168" i="69"/>
  <c r="F168" i="69"/>
  <c r="BA166" i="69"/>
  <c r="AZ166" i="69"/>
  <c r="AY166" i="69"/>
  <c r="AX166" i="69"/>
  <c r="AW166" i="69"/>
  <c r="AV166" i="69"/>
  <c r="AU166" i="69"/>
  <c r="AT166" i="69"/>
  <c r="AS166" i="69"/>
  <c r="AR166" i="69"/>
  <c r="AQ166" i="69"/>
  <c r="AP166" i="69"/>
  <c r="AO166" i="69"/>
  <c r="AN166" i="69"/>
  <c r="AM166" i="69"/>
  <c r="AL166" i="69"/>
  <c r="AK166" i="69"/>
  <c r="AJ166" i="69"/>
  <c r="AI166" i="69"/>
  <c r="AH166" i="69"/>
  <c r="AG166" i="69"/>
  <c r="AF166" i="69"/>
  <c r="AE166" i="69"/>
  <c r="AD166" i="69"/>
  <c r="AC166" i="69"/>
  <c r="AB166" i="69"/>
  <c r="AA166" i="69"/>
  <c r="Z166" i="69"/>
  <c r="Y166" i="69"/>
  <c r="X166" i="69"/>
  <c r="W166" i="69"/>
  <c r="H166" i="69"/>
  <c r="F166" i="69"/>
  <c r="BA164" i="69"/>
  <c r="AZ164" i="69"/>
  <c r="AY164" i="69"/>
  <c r="AX164" i="69"/>
  <c r="AW164" i="69"/>
  <c r="AV164" i="69"/>
  <c r="AU164" i="69"/>
  <c r="AT164" i="69"/>
  <c r="AS164" i="69"/>
  <c r="AR164" i="69"/>
  <c r="AQ164" i="69"/>
  <c r="AP164" i="69"/>
  <c r="AO164" i="69"/>
  <c r="AN164" i="69"/>
  <c r="AM164" i="69"/>
  <c r="AL164" i="69"/>
  <c r="AK164" i="69"/>
  <c r="AJ164" i="69"/>
  <c r="AI164" i="69"/>
  <c r="AH164" i="69"/>
  <c r="AG164" i="69"/>
  <c r="AF164" i="69"/>
  <c r="AE164" i="69"/>
  <c r="AD164" i="69"/>
  <c r="AC164" i="69"/>
  <c r="AB164" i="69"/>
  <c r="AA164" i="69"/>
  <c r="Z164" i="69"/>
  <c r="Y164" i="69"/>
  <c r="X164" i="69"/>
  <c r="W164" i="69"/>
  <c r="H164" i="69"/>
  <c r="F164" i="69"/>
  <c r="BA162" i="69"/>
  <c r="AZ162" i="69"/>
  <c r="AY162" i="69"/>
  <c r="AX162" i="69"/>
  <c r="AW162" i="69"/>
  <c r="AV162" i="69"/>
  <c r="AU162" i="69"/>
  <c r="AT162" i="69"/>
  <c r="AS162" i="69"/>
  <c r="AR162" i="69"/>
  <c r="AQ162" i="69"/>
  <c r="AP162" i="69"/>
  <c r="AO162" i="69"/>
  <c r="AN162" i="69"/>
  <c r="AM162" i="69"/>
  <c r="AL162" i="69"/>
  <c r="AK162" i="69"/>
  <c r="AJ162" i="69"/>
  <c r="AI162" i="69"/>
  <c r="AH162" i="69"/>
  <c r="AG162" i="69"/>
  <c r="AF162" i="69"/>
  <c r="AE162" i="69"/>
  <c r="AD162" i="69"/>
  <c r="AC162" i="69"/>
  <c r="AB162" i="69"/>
  <c r="AA162" i="69"/>
  <c r="Z162" i="69"/>
  <c r="Y162" i="69"/>
  <c r="X162" i="69"/>
  <c r="W162" i="69"/>
  <c r="H162" i="69"/>
  <c r="F162" i="69"/>
  <c r="BA160" i="69"/>
  <c r="AZ160" i="69"/>
  <c r="AY160" i="69"/>
  <c r="AX160" i="69"/>
  <c r="AW160" i="69"/>
  <c r="AV160" i="69"/>
  <c r="AU160" i="69"/>
  <c r="AT160" i="69"/>
  <c r="AS160" i="69"/>
  <c r="AR160" i="69"/>
  <c r="AQ160" i="69"/>
  <c r="AP160" i="69"/>
  <c r="AO160" i="69"/>
  <c r="AN160" i="69"/>
  <c r="AM160" i="69"/>
  <c r="AL160" i="69"/>
  <c r="AK160" i="69"/>
  <c r="AJ160" i="69"/>
  <c r="AI160" i="69"/>
  <c r="AH160" i="69"/>
  <c r="AG160" i="69"/>
  <c r="AF160" i="69"/>
  <c r="AE160" i="69"/>
  <c r="AD160" i="69"/>
  <c r="AC160" i="69"/>
  <c r="AB160" i="69"/>
  <c r="AA160" i="69"/>
  <c r="Z160" i="69"/>
  <c r="Y160" i="69"/>
  <c r="X160" i="69"/>
  <c r="W160" i="69"/>
  <c r="H160" i="69"/>
  <c r="F160" i="69"/>
  <c r="BA158" i="69"/>
  <c r="AZ158" i="69"/>
  <c r="AY158" i="69"/>
  <c r="AX158" i="69"/>
  <c r="AW158" i="69"/>
  <c r="AV158" i="69"/>
  <c r="AU158" i="69"/>
  <c r="AT158" i="69"/>
  <c r="AS158" i="69"/>
  <c r="AR158" i="69"/>
  <c r="AQ158" i="69"/>
  <c r="AP158" i="69"/>
  <c r="AO158" i="69"/>
  <c r="AN158" i="69"/>
  <c r="AM158" i="69"/>
  <c r="AL158" i="69"/>
  <c r="AK158" i="69"/>
  <c r="AJ158" i="69"/>
  <c r="AI158" i="69"/>
  <c r="AH158" i="69"/>
  <c r="AG158" i="69"/>
  <c r="AF158" i="69"/>
  <c r="AE158" i="69"/>
  <c r="AD158" i="69"/>
  <c r="AC158" i="69"/>
  <c r="AB158" i="69"/>
  <c r="AA158" i="69"/>
  <c r="Z158" i="69"/>
  <c r="Y158" i="69"/>
  <c r="X158" i="69"/>
  <c r="W158" i="69"/>
  <c r="H158" i="69"/>
  <c r="F158" i="69"/>
  <c r="BA156" i="69"/>
  <c r="AZ156" i="69"/>
  <c r="AY156" i="69"/>
  <c r="AX156" i="69"/>
  <c r="AW156" i="69"/>
  <c r="AV156" i="69"/>
  <c r="AU156" i="69"/>
  <c r="AT156" i="69"/>
  <c r="AS156" i="69"/>
  <c r="AR156" i="69"/>
  <c r="AQ156" i="69"/>
  <c r="AP156" i="69"/>
  <c r="AO156" i="69"/>
  <c r="AN156" i="69"/>
  <c r="AM156" i="69"/>
  <c r="AL156" i="69"/>
  <c r="AK156" i="69"/>
  <c r="AJ156" i="69"/>
  <c r="AI156" i="69"/>
  <c r="AH156" i="69"/>
  <c r="AG156" i="69"/>
  <c r="AF156" i="69"/>
  <c r="AE156" i="69"/>
  <c r="AD156" i="69"/>
  <c r="AC156" i="69"/>
  <c r="AB156" i="69"/>
  <c r="AA156" i="69"/>
  <c r="Z156" i="69"/>
  <c r="Y156" i="69"/>
  <c r="X156" i="69"/>
  <c r="W156" i="69"/>
  <c r="H156" i="69"/>
  <c r="F156" i="69"/>
  <c r="BA154" i="69"/>
  <c r="AZ154" i="69"/>
  <c r="AY154" i="69"/>
  <c r="AX154" i="69"/>
  <c r="AW154" i="69"/>
  <c r="AV154" i="69"/>
  <c r="AU154" i="69"/>
  <c r="AT154" i="69"/>
  <c r="AS154" i="69"/>
  <c r="AR154" i="69"/>
  <c r="AQ154" i="69"/>
  <c r="AP154" i="69"/>
  <c r="AO154" i="69"/>
  <c r="AN154" i="69"/>
  <c r="AM154" i="69"/>
  <c r="AL154" i="69"/>
  <c r="AK154" i="69"/>
  <c r="AJ154" i="69"/>
  <c r="AI154" i="69"/>
  <c r="AH154" i="69"/>
  <c r="AG154" i="69"/>
  <c r="AF154" i="69"/>
  <c r="AE154" i="69"/>
  <c r="AD154" i="69"/>
  <c r="AC154" i="69"/>
  <c r="AB154" i="69"/>
  <c r="AA154" i="69"/>
  <c r="Z154" i="69"/>
  <c r="Y154" i="69"/>
  <c r="X154" i="69"/>
  <c r="W154" i="69"/>
  <c r="H154" i="69"/>
  <c r="F154" i="69"/>
  <c r="BA152" i="69"/>
  <c r="AZ152" i="69"/>
  <c r="AY152" i="69"/>
  <c r="AX152" i="69"/>
  <c r="AW152" i="69"/>
  <c r="AV152" i="69"/>
  <c r="AU152" i="69"/>
  <c r="AT152" i="69"/>
  <c r="AS152" i="69"/>
  <c r="AR152" i="69"/>
  <c r="AQ152" i="69"/>
  <c r="AP152" i="69"/>
  <c r="AO152" i="69"/>
  <c r="AN152" i="69"/>
  <c r="AM152" i="69"/>
  <c r="AL152" i="69"/>
  <c r="AK152" i="69"/>
  <c r="AJ152" i="69"/>
  <c r="AI152" i="69"/>
  <c r="AH152" i="69"/>
  <c r="AG152" i="69"/>
  <c r="AF152" i="69"/>
  <c r="AE152" i="69"/>
  <c r="AD152" i="69"/>
  <c r="AC152" i="69"/>
  <c r="AB152" i="69"/>
  <c r="AA152" i="69"/>
  <c r="Z152" i="69"/>
  <c r="Y152" i="69"/>
  <c r="X152" i="69"/>
  <c r="W152" i="69"/>
  <c r="H152" i="69"/>
  <c r="F152" i="69"/>
  <c r="BA150" i="69"/>
  <c r="AZ150" i="69"/>
  <c r="AY150" i="69"/>
  <c r="AX150" i="69"/>
  <c r="AW150" i="69"/>
  <c r="AV150" i="69"/>
  <c r="AU150" i="69"/>
  <c r="AT150" i="69"/>
  <c r="AS150" i="69"/>
  <c r="AR150" i="69"/>
  <c r="AQ150" i="69"/>
  <c r="AP150" i="69"/>
  <c r="AO150" i="69"/>
  <c r="AN150" i="69"/>
  <c r="AM150" i="69"/>
  <c r="AL150" i="69"/>
  <c r="AK150" i="69"/>
  <c r="AJ150" i="69"/>
  <c r="AI150" i="69"/>
  <c r="AH150" i="69"/>
  <c r="AG150" i="69"/>
  <c r="AF150" i="69"/>
  <c r="AE150" i="69"/>
  <c r="AD150" i="69"/>
  <c r="AC150" i="69"/>
  <c r="AB150" i="69"/>
  <c r="AA150" i="69"/>
  <c r="Z150" i="69"/>
  <c r="Y150" i="69"/>
  <c r="X150" i="69"/>
  <c r="W150" i="69"/>
  <c r="H150" i="69"/>
  <c r="F150" i="69"/>
  <c r="BA148" i="69"/>
  <c r="AZ148" i="69"/>
  <c r="AY148" i="69"/>
  <c r="AX148" i="69"/>
  <c r="AW148" i="69"/>
  <c r="AV148" i="69"/>
  <c r="AU148" i="69"/>
  <c r="AT148" i="69"/>
  <c r="AS148" i="69"/>
  <c r="AR148" i="69"/>
  <c r="AQ148" i="69"/>
  <c r="AP148" i="69"/>
  <c r="AO148" i="69"/>
  <c r="AN148" i="69"/>
  <c r="AM148" i="69"/>
  <c r="AL148" i="69"/>
  <c r="AK148" i="69"/>
  <c r="AJ148" i="69"/>
  <c r="AI148" i="69"/>
  <c r="AH148" i="69"/>
  <c r="AG148" i="69"/>
  <c r="AF148" i="69"/>
  <c r="AE148" i="69"/>
  <c r="AD148" i="69"/>
  <c r="AC148" i="69"/>
  <c r="AB148" i="69"/>
  <c r="AA148" i="69"/>
  <c r="Z148" i="69"/>
  <c r="Y148" i="69"/>
  <c r="X148" i="69"/>
  <c r="W148" i="69"/>
  <c r="H148" i="69"/>
  <c r="F148" i="69"/>
  <c r="BA146" i="69"/>
  <c r="AZ146" i="69"/>
  <c r="AY146" i="69"/>
  <c r="AX146" i="69"/>
  <c r="AW146" i="69"/>
  <c r="AV146" i="69"/>
  <c r="AU146" i="69"/>
  <c r="AT146" i="69"/>
  <c r="AS146" i="69"/>
  <c r="AR146" i="69"/>
  <c r="AQ146" i="69"/>
  <c r="AP146" i="69"/>
  <c r="AO146" i="69"/>
  <c r="AN146" i="69"/>
  <c r="AM146" i="69"/>
  <c r="AL146" i="69"/>
  <c r="AK146" i="69"/>
  <c r="AJ146" i="69"/>
  <c r="AI146" i="69"/>
  <c r="AH146" i="69"/>
  <c r="AG146" i="69"/>
  <c r="AF146" i="69"/>
  <c r="AE146" i="69"/>
  <c r="AD146" i="69"/>
  <c r="AC146" i="69"/>
  <c r="AB146" i="69"/>
  <c r="AA146" i="69"/>
  <c r="Z146" i="69"/>
  <c r="Y146" i="69"/>
  <c r="X146" i="69"/>
  <c r="W146" i="69"/>
  <c r="H146" i="69"/>
  <c r="F146" i="69"/>
  <c r="BA144" i="69"/>
  <c r="AZ144" i="69"/>
  <c r="AY144" i="69"/>
  <c r="AX144" i="69"/>
  <c r="AW144" i="69"/>
  <c r="AV144" i="69"/>
  <c r="AU144" i="69"/>
  <c r="AT144" i="69"/>
  <c r="AS144" i="69"/>
  <c r="AR144" i="69"/>
  <c r="AQ144" i="69"/>
  <c r="AP144" i="69"/>
  <c r="AO144" i="69"/>
  <c r="AN144" i="69"/>
  <c r="AM144" i="69"/>
  <c r="AL144" i="69"/>
  <c r="AK144" i="69"/>
  <c r="AJ144" i="69"/>
  <c r="AI144" i="69"/>
  <c r="AH144" i="69"/>
  <c r="AG144" i="69"/>
  <c r="AF144" i="69"/>
  <c r="AE144" i="69"/>
  <c r="AD144" i="69"/>
  <c r="AC144" i="69"/>
  <c r="AB144" i="69"/>
  <c r="AA144" i="69"/>
  <c r="Z144" i="69"/>
  <c r="Y144" i="69"/>
  <c r="X144" i="69"/>
  <c r="W144" i="69"/>
  <c r="H144" i="69"/>
  <c r="F144" i="69"/>
  <c r="BA142" i="69"/>
  <c r="AZ142" i="69"/>
  <c r="AY142" i="69"/>
  <c r="AX142" i="69"/>
  <c r="AW142" i="69"/>
  <c r="AV142" i="69"/>
  <c r="AU142" i="69"/>
  <c r="AT142" i="69"/>
  <c r="AS142" i="69"/>
  <c r="AR142" i="69"/>
  <c r="AQ142" i="69"/>
  <c r="AP142" i="69"/>
  <c r="AO142" i="69"/>
  <c r="AN142" i="69"/>
  <c r="AM142" i="69"/>
  <c r="AL142" i="69"/>
  <c r="AK142" i="69"/>
  <c r="AJ142" i="69"/>
  <c r="AI142" i="69"/>
  <c r="AH142" i="69"/>
  <c r="AG142" i="69"/>
  <c r="AF142" i="69"/>
  <c r="AE142" i="69"/>
  <c r="AD142" i="69"/>
  <c r="AC142" i="69"/>
  <c r="AB142" i="69"/>
  <c r="AA142" i="69"/>
  <c r="Z142" i="69"/>
  <c r="Y142" i="69"/>
  <c r="X142" i="69"/>
  <c r="W142" i="69"/>
  <c r="H142" i="69"/>
  <c r="F142" i="69"/>
  <c r="BA140" i="69"/>
  <c r="AZ140" i="69"/>
  <c r="AY140" i="69"/>
  <c r="AX140" i="69"/>
  <c r="AW140" i="69"/>
  <c r="AV140" i="69"/>
  <c r="AU140" i="69"/>
  <c r="AT140" i="69"/>
  <c r="AS140" i="69"/>
  <c r="AR140" i="69"/>
  <c r="AQ140" i="69"/>
  <c r="AP140" i="69"/>
  <c r="AO140" i="69"/>
  <c r="AN140" i="69"/>
  <c r="AM140" i="69"/>
  <c r="AL140" i="69"/>
  <c r="AK140" i="69"/>
  <c r="AJ140" i="69"/>
  <c r="AI140" i="69"/>
  <c r="AH140" i="69"/>
  <c r="AG140" i="69"/>
  <c r="AF140" i="69"/>
  <c r="AE140" i="69"/>
  <c r="AD140" i="69"/>
  <c r="AC140" i="69"/>
  <c r="AB140" i="69"/>
  <c r="AA140" i="69"/>
  <c r="Z140" i="69"/>
  <c r="Y140" i="69"/>
  <c r="X140" i="69"/>
  <c r="W140" i="69"/>
  <c r="H140" i="69"/>
  <c r="F140" i="69"/>
  <c r="BA138" i="69"/>
  <c r="AZ138" i="69"/>
  <c r="AY138" i="69"/>
  <c r="AX138" i="69"/>
  <c r="AW138" i="69"/>
  <c r="AV138" i="69"/>
  <c r="AU138" i="69"/>
  <c r="AT138" i="69"/>
  <c r="AS138" i="69"/>
  <c r="AR138" i="69"/>
  <c r="AQ138" i="69"/>
  <c r="AP138" i="69"/>
  <c r="AO138" i="69"/>
  <c r="AN138" i="69"/>
  <c r="AM138" i="69"/>
  <c r="AL138" i="69"/>
  <c r="AK138" i="69"/>
  <c r="AJ138" i="69"/>
  <c r="AI138" i="69"/>
  <c r="AH138" i="69"/>
  <c r="AG138" i="69"/>
  <c r="AF138" i="69"/>
  <c r="AE138" i="69"/>
  <c r="AD138" i="69"/>
  <c r="AC138" i="69"/>
  <c r="AB138" i="69"/>
  <c r="AA138" i="69"/>
  <c r="Z138" i="69"/>
  <c r="Y138" i="69"/>
  <c r="X138" i="69"/>
  <c r="W138" i="69"/>
  <c r="H138" i="69"/>
  <c r="F138" i="69"/>
  <c r="BA136" i="69"/>
  <c r="AZ136" i="69"/>
  <c r="AY136" i="69"/>
  <c r="AX136" i="69"/>
  <c r="AW136" i="69"/>
  <c r="AV136" i="69"/>
  <c r="AU136" i="69"/>
  <c r="AT136" i="69"/>
  <c r="AS136" i="69"/>
  <c r="AR136" i="69"/>
  <c r="AQ136" i="69"/>
  <c r="AP136" i="69"/>
  <c r="AO136" i="69"/>
  <c r="AN136" i="69"/>
  <c r="AM136" i="69"/>
  <c r="AL136" i="69"/>
  <c r="AK136" i="69"/>
  <c r="AJ136" i="69"/>
  <c r="AI136" i="69"/>
  <c r="AH136" i="69"/>
  <c r="AG136" i="69"/>
  <c r="AF136" i="69"/>
  <c r="AE136" i="69"/>
  <c r="AD136" i="69"/>
  <c r="AC136" i="69"/>
  <c r="AB136" i="69"/>
  <c r="AA136" i="69"/>
  <c r="Z136" i="69"/>
  <c r="Y136" i="69"/>
  <c r="X136" i="69"/>
  <c r="W136" i="69"/>
  <c r="H136" i="69"/>
  <c r="F136" i="69"/>
  <c r="BA134" i="69"/>
  <c r="AZ134" i="69"/>
  <c r="AY134" i="69"/>
  <c r="AX134" i="69"/>
  <c r="AW134" i="69"/>
  <c r="AV134" i="69"/>
  <c r="AU134" i="69"/>
  <c r="AT134" i="69"/>
  <c r="AS134" i="69"/>
  <c r="AR134" i="69"/>
  <c r="AQ134" i="69"/>
  <c r="AP134" i="69"/>
  <c r="AO134" i="69"/>
  <c r="AN134" i="69"/>
  <c r="AM134" i="69"/>
  <c r="AL134" i="69"/>
  <c r="AK134" i="69"/>
  <c r="AJ134" i="69"/>
  <c r="AI134" i="69"/>
  <c r="AH134" i="69"/>
  <c r="AG134" i="69"/>
  <c r="AF134" i="69"/>
  <c r="AE134" i="69"/>
  <c r="AD134" i="69"/>
  <c r="AC134" i="69"/>
  <c r="AB134" i="69"/>
  <c r="AA134" i="69"/>
  <c r="Z134" i="69"/>
  <c r="Y134" i="69"/>
  <c r="X134" i="69"/>
  <c r="W134" i="69"/>
  <c r="H134" i="69"/>
  <c r="F134" i="69"/>
  <c r="BA132" i="69"/>
  <c r="AZ132" i="69"/>
  <c r="AY132" i="69"/>
  <c r="AX132" i="69"/>
  <c r="AW132" i="69"/>
  <c r="AV132" i="69"/>
  <c r="AU132" i="69"/>
  <c r="AT132" i="69"/>
  <c r="AS132" i="69"/>
  <c r="AR132" i="69"/>
  <c r="AQ132" i="69"/>
  <c r="AP132" i="69"/>
  <c r="AO132" i="69"/>
  <c r="AN132" i="69"/>
  <c r="AM132" i="69"/>
  <c r="AL132" i="69"/>
  <c r="AK132" i="69"/>
  <c r="AJ132" i="69"/>
  <c r="AI132" i="69"/>
  <c r="AH132" i="69"/>
  <c r="AG132" i="69"/>
  <c r="AF132" i="69"/>
  <c r="AE132" i="69"/>
  <c r="AD132" i="69"/>
  <c r="AC132" i="69"/>
  <c r="AB132" i="69"/>
  <c r="AA132" i="69"/>
  <c r="Z132" i="69"/>
  <c r="Y132" i="69"/>
  <c r="X132" i="69"/>
  <c r="W132" i="69"/>
  <c r="H132" i="69"/>
  <c r="F132" i="69"/>
  <c r="BA130" i="69"/>
  <c r="AZ130" i="69"/>
  <c r="AY130" i="69"/>
  <c r="AX130" i="69"/>
  <c r="AW130" i="69"/>
  <c r="AV130" i="69"/>
  <c r="AU130" i="69"/>
  <c r="AT130" i="69"/>
  <c r="AS130" i="69"/>
  <c r="AR130" i="69"/>
  <c r="AQ130" i="69"/>
  <c r="AP130" i="69"/>
  <c r="AO130" i="69"/>
  <c r="AN130" i="69"/>
  <c r="AM130" i="69"/>
  <c r="AL130" i="69"/>
  <c r="AK130" i="69"/>
  <c r="AJ130" i="69"/>
  <c r="AI130" i="69"/>
  <c r="AH130" i="69"/>
  <c r="AG130" i="69"/>
  <c r="AF130" i="69"/>
  <c r="AE130" i="69"/>
  <c r="AD130" i="69"/>
  <c r="AC130" i="69"/>
  <c r="AB130" i="69"/>
  <c r="AA130" i="69"/>
  <c r="Z130" i="69"/>
  <c r="Y130" i="69"/>
  <c r="X130" i="69"/>
  <c r="W130" i="69"/>
  <c r="H130" i="69"/>
  <c r="F130" i="69"/>
  <c r="BA128" i="69"/>
  <c r="AZ128" i="69"/>
  <c r="AY128" i="69"/>
  <c r="AX128" i="69"/>
  <c r="AW128" i="69"/>
  <c r="AV128" i="69"/>
  <c r="AU128" i="69"/>
  <c r="AT128" i="69"/>
  <c r="AS128" i="69"/>
  <c r="AR128" i="69"/>
  <c r="AQ128" i="69"/>
  <c r="AP128" i="69"/>
  <c r="AO128" i="69"/>
  <c r="AN128" i="69"/>
  <c r="AM128" i="69"/>
  <c r="AL128" i="69"/>
  <c r="AK128" i="69"/>
  <c r="AJ128" i="69"/>
  <c r="AI128" i="69"/>
  <c r="AH128" i="69"/>
  <c r="AG128" i="69"/>
  <c r="AF128" i="69"/>
  <c r="AE128" i="69"/>
  <c r="AD128" i="69"/>
  <c r="AC128" i="69"/>
  <c r="AB128" i="69"/>
  <c r="AA128" i="69"/>
  <c r="Z128" i="69"/>
  <c r="Y128" i="69"/>
  <c r="X128" i="69"/>
  <c r="W128" i="69"/>
  <c r="H128" i="69"/>
  <c r="F128" i="69"/>
  <c r="BA126" i="69"/>
  <c r="AZ126" i="69"/>
  <c r="AY126" i="69"/>
  <c r="AX126" i="69"/>
  <c r="AW126" i="69"/>
  <c r="AV126" i="69"/>
  <c r="AU126" i="69"/>
  <c r="AT126" i="69"/>
  <c r="AS126" i="69"/>
  <c r="AR126" i="69"/>
  <c r="AQ126" i="69"/>
  <c r="AP126" i="69"/>
  <c r="AO126" i="69"/>
  <c r="AN126" i="69"/>
  <c r="AM126" i="69"/>
  <c r="AL126" i="69"/>
  <c r="AK126" i="69"/>
  <c r="AJ126" i="69"/>
  <c r="AI126" i="69"/>
  <c r="AH126" i="69"/>
  <c r="AG126" i="69"/>
  <c r="AF126" i="69"/>
  <c r="AE126" i="69"/>
  <c r="AD126" i="69"/>
  <c r="AC126" i="69"/>
  <c r="AB126" i="69"/>
  <c r="AA126" i="69"/>
  <c r="Z126" i="69"/>
  <c r="Y126" i="69"/>
  <c r="X126" i="69"/>
  <c r="W126" i="69"/>
  <c r="H126" i="69"/>
  <c r="F126" i="69"/>
  <c r="BA124" i="69"/>
  <c r="AZ124" i="69"/>
  <c r="AY124" i="69"/>
  <c r="AX124" i="69"/>
  <c r="AW124" i="69"/>
  <c r="AV124" i="69"/>
  <c r="AU124" i="69"/>
  <c r="AT124" i="69"/>
  <c r="AS124" i="69"/>
  <c r="AR124" i="69"/>
  <c r="AQ124" i="69"/>
  <c r="AP124" i="69"/>
  <c r="AO124" i="69"/>
  <c r="AN124" i="69"/>
  <c r="AM124" i="69"/>
  <c r="AL124" i="69"/>
  <c r="AK124" i="69"/>
  <c r="AJ124" i="69"/>
  <c r="AI124" i="69"/>
  <c r="AH124" i="69"/>
  <c r="AG124" i="69"/>
  <c r="AF124" i="69"/>
  <c r="AE124" i="69"/>
  <c r="AD124" i="69"/>
  <c r="AC124" i="69"/>
  <c r="AB124" i="69"/>
  <c r="AA124" i="69"/>
  <c r="Z124" i="69"/>
  <c r="Y124" i="69"/>
  <c r="X124" i="69"/>
  <c r="W124" i="69"/>
  <c r="H124" i="69"/>
  <c r="F124" i="69"/>
  <c r="BA122" i="69"/>
  <c r="AZ122" i="69"/>
  <c r="AY122" i="69"/>
  <c r="AX122" i="69"/>
  <c r="AW122" i="69"/>
  <c r="AV122" i="69"/>
  <c r="AU122" i="69"/>
  <c r="AT122" i="69"/>
  <c r="AS122" i="69"/>
  <c r="AR122" i="69"/>
  <c r="AQ122" i="69"/>
  <c r="AP122" i="69"/>
  <c r="AO122" i="69"/>
  <c r="AN122" i="69"/>
  <c r="AM122" i="69"/>
  <c r="AL122" i="69"/>
  <c r="AK122" i="69"/>
  <c r="AJ122" i="69"/>
  <c r="AI122" i="69"/>
  <c r="AH122" i="69"/>
  <c r="AG122" i="69"/>
  <c r="AF122" i="69"/>
  <c r="AE122" i="69"/>
  <c r="AD122" i="69"/>
  <c r="AC122" i="69"/>
  <c r="AB122" i="69"/>
  <c r="AA122" i="69"/>
  <c r="Z122" i="69"/>
  <c r="Y122" i="69"/>
  <c r="X122" i="69"/>
  <c r="W122" i="69"/>
  <c r="H122" i="69"/>
  <c r="F122" i="69"/>
  <c r="BA120" i="69"/>
  <c r="AZ120" i="69"/>
  <c r="AY120" i="69"/>
  <c r="AX120" i="69"/>
  <c r="AW120" i="69"/>
  <c r="AV120" i="69"/>
  <c r="AU120" i="69"/>
  <c r="AT120" i="69"/>
  <c r="AS120" i="69"/>
  <c r="AR120" i="69"/>
  <c r="AQ120" i="69"/>
  <c r="AP120" i="69"/>
  <c r="AO120" i="69"/>
  <c r="AN120" i="69"/>
  <c r="AM120" i="69"/>
  <c r="AL120" i="69"/>
  <c r="AK120" i="69"/>
  <c r="AJ120" i="69"/>
  <c r="AI120" i="69"/>
  <c r="AH120" i="69"/>
  <c r="AG120" i="69"/>
  <c r="AF120" i="69"/>
  <c r="AE120" i="69"/>
  <c r="AD120" i="69"/>
  <c r="AC120" i="69"/>
  <c r="AB120" i="69"/>
  <c r="AA120" i="69"/>
  <c r="Z120" i="69"/>
  <c r="Y120" i="69"/>
  <c r="X120" i="69"/>
  <c r="W120" i="69"/>
  <c r="H120" i="69"/>
  <c r="F120" i="69"/>
  <c r="BA118" i="69"/>
  <c r="AZ118" i="69"/>
  <c r="AY118" i="69"/>
  <c r="AX118" i="69"/>
  <c r="AW118" i="69"/>
  <c r="AV118" i="69"/>
  <c r="AU118" i="69"/>
  <c r="AT118" i="69"/>
  <c r="AS118" i="69"/>
  <c r="AR118" i="69"/>
  <c r="AQ118" i="69"/>
  <c r="AP118" i="69"/>
  <c r="AO118" i="69"/>
  <c r="AN118" i="69"/>
  <c r="AM118" i="69"/>
  <c r="AL118" i="69"/>
  <c r="AK118" i="69"/>
  <c r="AJ118" i="69"/>
  <c r="AI118" i="69"/>
  <c r="AH118" i="69"/>
  <c r="AG118" i="69"/>
  <c r="AF118" i="69"/>
  <c r="AE118" i="69"/>
  <c r="AD118" i="69"/>
  <c r="AC118" i="69"/>
  <c r="AB118" i="69"/>
  <c r="AA118" i="69"/>
  <c r="Z118" i="69"/>
  <c r="Y118" i="69"/>
  <c r="X118" i="69"/>
  <c r="W118" i="69"/>
  <c r="H118" i="69"/>
  <c r="F118" i="69"/>
  <c r="BA116" i="69"/>
  <c r="AZ116" i="69"/>
  <c r="AY116" i="69"/>
  <c r="AX116" i="69"/>
  <c r="AW116" i="69"/>
  <c r="AV116" i="69"/>
  <c r="AU116" i="69"/>
  <c r="AT116" i="69"/>
  <c r="AS116" i="69"/>
  <c r="AR116" i="69"/>
  <c r="AQ116" i="69"/>
  <c r="AP116" i="69"/>
  <c r="AO116" i="69"/>
  <c r="AN116" i="69"/>
  <c r="AM116" i="69"/>
  <c r="AL116" i="69"/>
  <c r="AK116" i="69"/>
  <c r="AJ116" i="69"/>
  <c r="AI116" i="69"/>
  <c r="AH116" i="69"/>
  <c r="AG116" i="69"/>
  <c r="AF116" i="69"/>
  <c r="AE116" i="69"/>
  <c r="AD116" i="69"/>
  <c r="AC116" i="69"/>
  <c r="AB116" i="69"/>
  <c r="AA116" i="69"/>
  <c r="Z116" i="69"/>
  <c r="Y116" i="69"/>
  <c r="X116" i="69"/>
  <c r="W116" i="69"/>
  <c r="H116" i="69"/>
  <c r="F116" i="69"/>
  <c r="BA114" i="69"/>
  <c r="AZ114" i="69"/>
  <c r="AY114" i="69"/>
  <c r="AX114" i="69"/>
  <c r="AW114" i="69"/>
  <c r="AV114" i="69"/>
  <c r="AU114" i="69"/>
  <c r="AT114" i="69"/>
  <c r="AS114" i="69"/>
  <c r="AR114" i="69"/>
  <c r="AQ114" i="69"/>
  <c r="AP114" i="69"/>
  <c r="AO114" i="69"/>
  <c r="AN114" i="69"/>
  <c r="AM114" i="69"/>
  <c r="AL114" i="69"/>
  <c r="AK114" i="69"/>
  <c r="AJ114" i="69"/>
  <c r="AI114" i="69"/>
  <c r="AH114" i="69"/>
  <c r="AG114" i="69"/>
  <c r="AF114" i="69"/>
  <c r="AE114" i="69"/>
  <c r="AD114" i="69"/>
  <c r="AC114" i="69"/>
  <c r="AB114" i="69"/>
  <c r="AA114" i="69"/>
  <c r="Z114" i="69"/>
  <c r="Y114" i="69"/>
  <c r="X114" i="69"/>
  <c r="W114" i="69"/>
  <c r="H114" i="69"/>
  <c r="F114" i="69"/>
  <c r="BA112" i="69"/>
  <c r="AZ112" i="69"/>
  <c r="AY112" i="69"/>
  <c r="AX112" i="69"/>
  <c r="AW112" i="69"/>
  <c r="AV112" i="69"/>
  <c r="AU112" i="69"/>
  <c r="AT112" i="69"/>
  <c r="AS112" i="69"/>
  <c r="AR112" i="69"/>
  <c r="AQ112" i="69"/>
  <c r="AP112" i="69"/>
  <c r="AO112" i="69"/>
  <c r="AN112" i="69"/>
  <c r="AM112" i="69"/>
  <c r="AL112" i="69"/>
  <c r="AK112" i="69"/>
  <c r="AJ112" i="69"/>
  <c r="AI112" i="69"/>
  <c r="AH112" i="69"/>
  <c r="AG112" i="69"/>
  <c r="AF112" i="69"/>
  <c r="AE112" i="69"/>
  <c r="AD112" i="69"/>
  <c r="AC112" i="69"/>
  <c r="AB112" i="69"/>
  <c r="AA112" i="69"/>
  <c r="Z112" i="69"/>
  <c r="Y112" i="69"/>
  <c r="X112" i="69"/>
  <c r="W112" i="69"/>
  <c r="H112" i="69"/>
  <c r="F112" i="69"/>
  <c r="BA110" i="69"/>
  <c r="AZ110" i="69"/>
  <c r="AY110" i="69"/>
  <c r="AX110" i="69"/>
  <c r="AW110" i="69"/>
  <c r="AV110" i="69"/>
  <c r="AU110" i="69"/>
  <c r="AT110" i="69"/>
  <c r="AS110" i="69"/>
  <c r="AR110" i="69"/>
  <c r="AQ110" i="69"/>
  <c r="AP110" i="69"/>
  <c r="AO110" i="69"/>
  <c r="AN110" i="69"/>
  <c r="AM110" i="69"/>
  <c r="AL110" i="69"/>
  <c r="AK110" i="69"/>
  <c r="AJ110" i="69"/>
  <c r="AI110" i="69"/>
  <c r="AH110" i="69"/>
  <c r="AG110" i="69"/>
  <c r="AF110" i="69"/>
  <c r="AE110" i="69"/>
  <c r="AD110" i="69"/>
  <c r="AC110" i="69"/>
  <c r="AB110" i="69"/>
  <c r="AA110" i="69"/>
  <c r="Z110" i="69"/>
  <c r="Y110" i="69"/>
  <c r="X110" i="69"/>
  <c r="W110" i="69"/>
  <c r="H110" i="69"/>
  <c r="F110" i="69"/>
  <c r="BA108" i="69"/>
  <c r="AZ108" i="69"/>
  <c r="AY108" i="69"/>
  <c r="AX108" i="69"/>
  <c r="AW108" i="69"/>
  <c r="AV108" i="69"/>
  <c r="AU108" i="69"/>
  <c r="AT108" i="69"/>
  <c r="AS108" i="69"/>
  <c r="AR108" i="69"/>
  <c r="AQ108" i="69"/>
  <c r="AP108" i="69"/>
  <c r="AO108" i="69"/>
  <c r="AN108" i="69"/>
  <c r="AM108" i="69"/>
  <c r="AL108" i="69"/>
  <c r="AK108" i="69"/>
  <c r="AJ108" i="69"/>
  <c r="AI108" i="69"/>
  <c r="AH108" i="69"/>
  <c r="AG108" i="69"/>
  <c r="AF108" i="69"/>
  <c r="AE108" i="69"/>
  <c r="AD108" i="69"/>
  <c r="AC108" i="69"/>
  <c r="AB108" i="69"/>
  <c r="AA108" i="69"/>
  <c r="Z108" i="69"/>
  <c r="Y108" i="69"/>
  <c r="X108" i="69"/>
  <c r="W108" i="69"/>
  <c r="H108" i="69"/>
  <c r="F108" i="69"/>
  <c r="BA106" i="69"/>
  <c r="AZ106" i="69"/>
  <c r="AY106" i="69"/>
  <c r="AX106" i="69"/>
  <c r="AW106" i="69"/>
  <c r="AV106" i="69"/>
  <c r="AU106" i="69"/>
  <c r="AT106" i="69"/>
  <c r="AS106" i="69"/>
  <c r="AR106" i="69"/>
  <c r="AQ106" i="69"/>
  <c r="AP106" i="69"/>
  <c r="AO106" i="69"/>
  <c r="AN106" i="69"/>
  <c r="AM106" i="69"/>
  <c r="AL106" i="69"/>
  <c r="AK106" i="69"/>
  <c r="AJ106" i="69"/>
  <c r="AI106" i="69"/>
  <c r="AH106" i="69"/>
  <c r="AG106" i="69"/>
  <c r="AF106" i="69"/>
  <c r="AE106" i="69"/>
  <c r="AD106" i="69"/>
  <c r="AC106" i="69"/>
  <c r="AB106" i="69"/>
  <c r="AA106" i="69"/>
  <c r="Z106" i="69"/>
  <c r="Y106" i="69"/>
  <c r="X106" i="69"/>
  <c r="W106" i="69"/>
  <c r="H106" i="69"/>
  <c r="F106" i="69"/>
  <c r="BA104" i="69"/>
  <c r="AZ104" i="69"/>
  <c r="AY104" i="69"/>
  <c r="AX104" i="69"/>
  <c r="AW104" i="69"/>
  <c r="AV104" i="69"/>
  <c r="AU104" i="69"/>
  <c r="AT104" i="69"/>
  <c r="AS104" i="69"/>
  <c r="AR104" i="69"/>
  <c r="AQ104" i="69"/>
  <c r="AP104" i="69"/>
  <c r="AO104" i="69"/>
  <c r="AN104" i="69"/>
  <c r="AM104" i="69"/>
  <c r="AL104" i="69"/>
  <c r="AK104" i="69"/>
  <c r="AJ104" i="69"/>
  <c r="AI104" i="69"/>
  <c r="AH104" i="69"/>
  <c r="AG104" i="69"/>
  <c r="AF104" i="69"/>
  <c r="AE104" i="69"/>
  <c r="AD104" i="69"/>
  <c r="AC104" i="69"/>
  <c r="AB104" i="69"/>
  <c r="AA104" i="69"/>
  <c r="Z104" i="69"/>
  <c r="Y104" i="69"/>
  <c r="X104" i="69"/>
  <c r="W104" i="69"/>
  <c r="H104" i="69"/>
  <c r="F104" i="69"/>
  <c r="BA102" i="69"/>
  <c r="AZ102" i="69"/>
  <c r="AY102" i="69"/>
  <c r="AX102" i="69"/>
  <c r="AW102" i="69"/>
  <c r="AV102" i="69"/>
  <c r="AU102" i="69"/>
  <c r="AT102" i="69"/>
  <c r="AS102" i="69"/>
  <c r="AR102" i="69"/>
  <c r="AQ102" i="69"/>
  <c r="AP102" i="69"/>
  <c r="AO102" i="69"/>
  <c r="AN102" i="69"/>
  <c r="AM102" i="69"/>
  <c r="AL102" i="69"/>
  <c r="AK102" i="69"/>
  <c r="AJ102" i="69"/>
  <c r="AI102" i="69"/>
  <c r="AH102" i="69"/>
  <c r="AG102" i="69"/>
  <c r="AF102" i="69"/>
  <c r="AE102" i="69"/>
  <c r="AD102" i="69"/>
  <c r="AC102" i="69"/>
  <c r="AB102" i="69"/>
  <c r="AA102" i="69"/>
  <c r="Z102" i="69"/>
  <c r="Y102" i="69"/>
  <c r="X102" i="69"/>
  <c r="W102" i="69"/>
  <c r="H102" i="69"/>
  <c r="F102" i="69"/>
  <c r="BA100" i="69"/>
  <c r="AZ100" i="69"/>
  <c r="AY100" i="69"/>
  <c r="AX100" i="69"/>
  <c r="AW100" i="69"/>
  <c r="AV100" i="69"/>
  <c r="AU100" i="69"/>
  <c r="AT100" i="69"/>
  <c r="AS100" i="69"/>
  <c r="AR100" i="69"/>
  <c r="AQ100" i="69"/>
  <c r="AP100" i="69"/>
  <c r="AO100" i="69"/>
  <c r="AN100" i="69"/>
  <c r="AM100" i="69"/>
  <c r="AL100" i="69"/>
  <c r="AK100" i="69"/>
  <c r="AJ100" i="69"/>
  <c r="AI100" i="69"/>
  <c r="AH100" i="69"/>
  <c r="AG100" i="69"/>
  <c r="AF100" i="69"/>
  <c r="AE100" i="69"/>
  <c r="AD100" i="69"/>
  <c r="AC100" i="69"/>
  <c r="AB100" i="69"/>
  <c r="AA100" i="69"/>
  <c r="Z100" i="69"/>
  <c r="Y100" i="69"/>
  <c r="X100" i="69"/>
  <c r="W100" i="69"/>
  <c r="H100" i="69"/>
  <c r="F100" i="69"/>
  <c r="BA98" i="69"/>
  <c r="AZ98" i="69"/>
  <c r="AY98" i="69"/>
  <c r="AX98" i="69"/>
  <c r="AW98" i="69"/>
  <c r="AV98" i="69"/>
  <c r="AU98" i="69"/>
  <c r="AT98" i="69"/>
  <c r="AS98" i="69"/>
  <c r="AR98" i="69"/>
  <c r="AQ98" i="69"/>
  <c r="AP98" i="69"/>
  <c r="AO98" i="69"/>
  <c r="AN98" i="69"/>
  <c r="AM98" i="69"/>
  <c r="AL98" i="69"/>
  <c r="AK98" i="69"/>
  <c r="AJ98" i="69"/>
  <c r="AI98" i="69"/>
  <c r="AH98" i="69"/>
  <c r="AG98" i="69"/>
  <c r="AF98" i="69"/>
  <c r="AE98" i="69"/>
  <c r="AD98" i="69"/>
  <c r="AC98" i="69"/>
  <c r="AB98" i="69"/>
  <c r="AA98" i="69"/>
  <c r="Z98" i="69"/>
  <c r="Y98" i="69"/>
  <c r="X98" i="69"/>
  <c r="W98" i="69"/>
  <c r="H98" i="69"/>
  <c r="F98" i="69"/>
  <c r="BA96" i="69"/>
  <c r="AZ96" i="69"/>
  <c r="AY96" i="69"/>
  <c r="AX96" i="69"/>
  <c r="AW96" i="69"/>
  <c r="AV96" i="69"/>
  <c r="AU96" i="69"/>
  <c r="AT96" i="69"/>
  <c r="AS96" i="69"/>
  <c r="AR96" i="69"/>
  <c r="AQ96" i="69"/>
  <c r="AP96" i="69"/>
  <c r="AO96" i="69"/>
  <c r="AN96" i="69"/>
  <c r="AM96" i="69"/>
  <c r="AL96" i="69"/>
  <c r="AK96" i="69"/>
  <c r="AJ96" i="69"/>
  <c r="AI96" i="69"/>
  <c r="AH96" i="69"/>
  <c r="AG96" i="69"/>
  <c r="AF96" i="69"/>
  <c r="AE96" i="69"/>
  <c r="AD96" i="69"/>
  <c r="AC96" i="69"/>
  <c r="AB96" i="69"/>
  <c r="AA96" i="69"/>
  <c r="Z96" i="69"/>
  <c r="Y96" i="69"/>
  <c r="X96" i="69"/>
  <c r="W96" i="69"/>
  <c r="H96" i="69"/>
  <c r="F96" i="69"/>
  <c r="BA94" i="69"/>
  <c r="AZ94" i="69"/>
  <c r="AY94" i="69"/>
  <c r="AX94" i="69"/>
  <c r="AW94" i="69"/>
  <c r="AV94" i="69"/>
  <c r="AU94" i="69"/>
  <c r="AT94" i="69"/>
  <c r="AS94" i="69"/>
  <c r="AR94" i="69"/>
  <c r="AQ94" i="69"/>
  <c r="AP94" i="69"/>
  <c r="AO94" i="69"/>
  <c r="AN94" i="69"/>
  <c r="AM94" i="69"/>
  <c r="AL94" i="69"/>
  <c r="AK94" i="69"/>
  <c r="AJ94" i="69"/>
  <c r="AI94" i="69"/>
  <c r="AH94" i="69"/>
  <c r="AG94" i="69"/>
  <c r="AF94" i="69"/>
  <c r="AE94" i="69"/>
  <c r="AD94" i="69"/>
  <c r="AC94" i="69"/>
  <c r="AB94" i="69"/>
  <c r="AA94" i="69"/>
  <c r="Z94" i="69"/>
  <c r="Y94" i="69"/>
  <c r="X94" i="69"/>
  <c r="W94" i="69"/>
  <c r="H94" i="69"/>
  <c r="F94" i="69"/>
  <c r="BA92" i="69"/>
  <c r="AZ92" i="69"/>
  <c r="AY92" i="69"/>
  <c r="AX92" i="69"/>
  <c r="AW92" i="69"/>
  <c r="AV92" i="69"/>
  <c r="AU92" i="69"/>
  <c r="AT92" i="69"/>
  <c r="AS92" i="69"/>
  <c r="AR92" i="69"/>
  <c r="AQ92" i="69"/>
  <c r="AP92" i="69"/>
  <c r="AO92" i="69"/>
  <c r="AN92" i="69"/>
  <c r="AM92" i="69"/>
  <c r="AL92" i="69"/>
  <c r="AK92" i="69"/>
  <c r="AJ92" i="69"/>
  <c r="AI92" i="69"/>
  <c r="AH92" i="69"/>
  <c r="AG92" i="69"/>
  <c r="AF92" i="69"/>
  <c r="AE92" i="69"/>
  <c r="AD92" i="69"/>
  <c r="AC92" i="69"/>
  <c r="AB92" i="69"/>
  <c r="AA92" i="69"/>
  <c r="Z92" i="69"/>
  <c r="Y92" i="69"/>
  <c r="X92" i="69"/>
  <c r="W92" i="69"/>
  <c r="H92" i="69"/>
  <c r="F92" i="69"/>
  <c r="BA90" i="69"/>
  <c r="AZ90" i="69"/>
  <c r="AY90" i="69"/>
  <c r="AX90" i="69"/>
  <c r="AW90" i="69"/>
  <c r="AV90" i="69"/>
  <c r="AU90" i="69"/>
  <c r="AT90" i="69"/>
  <c r="AS90" i="69"/>
  <c r="AR90" i="69"/>
  <c r="AQ90" i="69"/>
  <c r="AP90" i="69"/>
  <c r="AO90" i="69"/>
  <c r="AN90" i="69"/>
  <c r="AM90" i="69"/>
  <c r="AL90" i="69"/>
  <c r="AK90" i="69"/>
  <c r="AJ90" i="69"/>
  <c r="AI90" i="69"/>
  <c r="AH90" i="69"/>
  <c r="AG90" i="69"/>
  <c r="AF90" i="69"/>
  <c r="AE90" i="69"/>
  <c r="AD90" i="69"/>
  <c r="AC90" i="69"/>
  <c r="AB90" i="69"/>
  <c r="AA90" i="69"/>
  <c r="Z90" i="69"/>
  <c r="Y90" i="69"/>
  <c r="X90" i="69"/>
  <c r="W90" i="69"/>
  <c r="H90" i="69"/>
  <c r="F90" i="69"/>
  <c r="BA88" i="69"/>
  <c r="AZ88" i="69"/>
  <c r="AY88" i="69"/>
  <c r="AX88" i="69"/>
  <c r="AW88" i="69"/>
  <c r="AV88" i="69"/>
  <c r="AU88" i="69"/>
  <c r="AT88" i="69"/>
  <c r="AS88" i="69"/>
  <c r="AR88" i="69"/>
  <c r="AQ88" i="69"/>
  <c r="AP88" i="69"/>
  <c r="AO88" i="69"/>
  <c r="AN88" i="69"/>
  <c r="AM88" i="69"/>
  <c r="AL88" i="69"/>
  <c r="AK88" i="69"/>
  <c r="AJ88" i="69"/>
  <c r="AI88" i="69"/>
  <c r="AH88" i="69"/>
  <c r="AG88" i="69"/>
  <c r="AF88" i="69"/>
  <c r="AE88" i="69"/>
  <c r="AD88" i="69"/>
  <c r="AC88" i="69"/>
  <c r="AB88" i="69"/>
  <c r="AA88" i="69"/>
  <c r="Z88" i="69"/>
  <c r="Y88" i="69"/>
  <c r="X88" i="69"/>
  <c r="W88" i="69"/>
  <c r="H88" i="69"/>
  <c r="F88"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H86" i="69"/>
  <c r="F86" i="69"/>
  <c r="BA84" i="69"/>
  <c r="AZ84" i="69"/>
  <c r="AY84" i="69"/>
  <c r="AX84" i="69"/>
  <c r="AW84" i="69"/>
  <c r="AV84" i="69"/>
  <c r="AU84" i="69"/>
  <c r="AT84" i="69"/>
  <c r="AS84" i="69"/>
  <c r="AR84" i="69"/>
  <c r="AQ84" i="69"/>
  <c r="AP84" i="69"/>
  <c r="AO84" i="69"/>
  <c r="AN84" i="69"/>
  <c r="AM84" i="69"/>
  <c r="AL84" i="69"/>
  <c r="AK84" i="69"/>
  <c r="AJ84" i="69"/>
  <c r="AI84" i="69"/>
  <c r="AH84" i="69"/>
  <c r="AG84" i="69"/>
  <c r="AF84" i="69"/>
  <c r="AE84" i="69"/>
  <c r="AD84" i="69"/>
  <c r="AC84" i="69"/>
  <c r="AB84" i="69"/>
  <c r="AA84" i="69"/>
  <c r="Z84" i="69"/>
  <c r="Y84" i="69"/>
  <c r="X84" i="69"/>
  <c r="W84" i="69"/>
  <c r="H84" i="69"/>
  <c r="F84" i="69"/>
  <c r="BA82" i="69"/>
  <c r="AZ82" i="69"/>
  <c r="AY82" i="69"/>
  <c r="AX82" i="69"/>
  <c r="AW82" i="69"/>
  <c r="AV82" i="69"/>
  <c r="AU82" i="69"/>
  <c r="AT82" i="69"/>
  <c r="AS82" i="69"/>
  <c r="AR82" i="69"/>
  <c r="AQ82" i="69"/>
  <c r="AP82" i="69"/>
  <c r="AO82" i="69"/>
  <c r="AN82" i="69"/>
  <c r="AM82" i="69"/>
  <c r="AL82" i="69"/>
  <c r="AK82" i="69"/>
  <c r="AJ82" i="69"/>
  <c r="AI82" i="69"/>
  <c r="AH82" i="69"/>
  <c r="AG82" i="69"/>
  <c r="AF82" i="69"/>
  <c r="AE82" i="69"/>
  <c r="AD82" i="69"/>
  <c r="AC82" i="69"/>
  <c r="AB82" i="69"/>
  <c r="AA82" i="69"/>
  <c r="Z82" i="69"/>
  <c r="Y82" i="69"/>
  <c r="X82" i="69"/>
  <c r="W82" i="69"/>
  <c r="H82" i="69"/>
  <c r="F82" i="69"/>
  <c r="BA80" i="69"/>
  <c r="AZ80" i="69"/>
  <c r="AY80" i="69"/>
  <c r="AX80" i="69"/>
  <c r="AW80" i="69"/>
  <c r="AV80" i="69"/>
  <c r="AU80" i="69"/>
  <c r="AT80" i="69"/>
  <c r="AS80" i="69"/>
  <c r="AR80" i="69"/>
  <c r="AQ80" i="69"/>
  <c r="AP80" i="69"/>
  <c r="AO80" i="69"/>
  <c r="AN80" i="69"/>
  <c r="AM80" i="69"/>
  <c r="AL80" i="69"/>
  <c r="AK80" i="69"/>
  <c r="AJ80" i="69"/>
  <c r="AI80" i="69"/>
  <c r="AH80" i="69"/>
  <c r="AG80" i="69"/>
  <c r="AF80" i="69"/>
  <c r="AE80" i="69"/>
  <c r="AD80" i="69"/>
  <c r="AC80" i="69"/>
  <c r="AB80" i="69"/>
  <c r="AA80" i="69"/>
  <c r="Z80" i="69"/>
  <c r="Y80" i="69"/>
  <c r="X80" i="69"/>
  <c r="W80" i="69"/>
  <c r="H80" i="69"/>
  <c r="F80" i="69"/>
  <c r="BA78" i="69"/>
  <c r="AZ78" i="69"/>
  <c r="AY78" i="69"/>
  <c r="AX78" i="69"/>
  <c r="AW78" i="69"/>
  <c r="AV78" i="69"/>
  <c r="AU78" i="69"/>
  <c r="AT78" i="69"/>
  <c r="AS78" i="69"/>
  <c r="AR78" i="69"/>
  <c r="AQ78" i="69"/>
  <c r="AP78" i="69"/>
  <c r="AO78" i="69"/>
  <c r="AN78" i="69"/>
  <c r="AM78" i="69"/>
  <c r="AL78" i="69"/>
  <c r="AK78" i="69"/>
  <c r="AJ78" i="69"/>
  <c r="AI78" i="69"/>
  <c r="AH78" i="69"/>
  <c r="AG78" i="69"/>
  <c r="AF78" i="69"/>
  <c r="AE78" i="69"/>
  <c r="AD78" i="69"/>
  <c r="AC78" i="69"/>
  <c r="AB78" i="69"/>
  <c r="AA78" i="69"/>
  <c r="Z78" i="69"/>
  <c r="Y78" i="69"/>
  <c r="X78" i="69"/>
  <c r="W78" i="69"/>
  <c r="H78" i="69"/>
  <c r="F78" i="69"/>
  <c r="BA76" i="69"/>
  <c r="AZ76" i="69"/>
  <c r="AY76" i="69"/>
  <c r="AX76" i="69"/>
  <c r="AW76" i="69"/>
  <c r="AV76" i="69"/>
  <c r="AU76" i="69"/>
  <c r="AT76" i="69"/>
  <c r="AS76" i="69"/>
  <c r="AR76" i="69"/>
  <c r="AQ76" i="69"/>
  <c r="AP76" i="69"/>
  <c r="AO76" i="69"/>
  <c r="AN76" i="69"/>
  <c r="AM76" i="69"/>
  <c r="AL76" i="69"/>
  <c r="AK76" i="69"/>
  <c r="AJ76" i="69"/>
  <c r="AI76" i="69"/>
  <c r="AH76" i="69"/>
  <c r="AG76" i="69"/>
  <c r="AF76" i="69"/>
  <c r="AE76" i="69"/>
  <c r="AD76" i="69"/>
  <c r="AC76" i="69"/>
  <c r="AB76" i="69"/>
  <c r="AA76" i="69"/>
  <c r="Z76" i="69"/>
  <c r="Y76" i="69"/>
  <c r="X76" i="69"/>
  <c r="W76" i="69"/>
  <c r="H76" i="69"/>
  <c r="F76" i="69"/>
  <c r="BA74" i="69"/>
  <c r="AZ74" i="69"/>
  <c r="AY74" i="69"/>
  <c r="AX74" i="69"/>
  <c r="AW74" i="69"/>
  <c r="AV74" i="69"/>
  <c r="AU74" i="69"/>
  <c r="AT74" i="69"/>
  <c r="AS74" i="69"/>
  <c r="AR74" i="69"/>
  <c r="AQ74" i="69"/>
  <c r="AP74" i="69"/>
  <c r="AO74" i="69"/>
  <c r="AN74" i="69"/>
  <c r="AM74" i="69"/>
  <c r="AL74" i="69"/>
  <c r="AK74" i="69"/>
  <c r="AJ74" i="69"/>
  <c r="AI74" i="69"/>
  <c r="AH74" i="69"/>
  <c r="AG74" i="69"/>
  <c r="AF74" i="69"/>
  <c r="AE74" i="69"/>
  <c r="AD74" i="69"/>
  <c r="AC74" i="69"/>
  <c r="AB74" i="69"/>
  <c r="AA74" i="69"/>
  <c r="Z74" i="69"/>
  <c r="Y74" i="69"/>
  <c r="X74" i="69"/>
  <c r="W74" i="69"/>
  <c r="H74" i="69"/>
  <c r="F74" i="69"/>
  <c r="BA72" i="69"/>
  <c r="AZ72" i="69"/>
  <c r="AY72" i="69"/>
  <c r="AX72" i="69"/>
  <c r="AW72" i="69"/>
  <c r="AV72" i="69"/>
  <c r="AU72" i="69"/>
  <c r="AT72" i="69"/>
  <c r="AS72" i="69"/>
  <c r="AR72" i="69"/>
  <c r="AQ72" i="69"/>
  <c r="AP72" i="69"/>
  <c r="AO72" i="69"/>
  <c r="AN72" i="69"/>
  <c r="AM72" i="69"/>
  <c r="AL72" i="69"/>
  <c r="AK72" i="69"/>
  <c r="AJ72" i="69"/>
  <c r="AI72" i="69"/>
  <c r="AH72" i="69"/>
  <c r="AG72" i="69"/>
  <c r="AF72" i="69"/>
  <c r="AE72" i="69"/>
  <c r="AD72" i="69"/>
  <c r="AC72" i="69"/>
  <c r="AB72" i="69"/>
  <c r="AA72" i="69"/>
  <c r="Z72" i="69"/>
  <c r="Y72" i="69"/>
  <c r="X72" i="69"/>
  <c r="W72" i="69"/>
  <c r="H72" i="69"/>
  <c r="F72" i="69"/>
  <c r="BA70" i="69"/>
  <c r="AZ70" i="69"/>
  <c r="AY70" i="69"/>
  <c r="AX70" i="69"/>
  <c r="AW70" i="69"/>
  <c r="AV70" i="69"/>
  <c r="AU70" i="69"/>
  <c r="AT70" i="69"/>
  <c r="AS70" i="69"/>
  <c r="AR70" i="69"/>
  <c r="AQ70" i="69"/>
  <c r="AP70" i="69"/>
  <c r="AO70" i="69"/>
  <c r="AN70" i="69"/>
  <c r="AM70" i="69"/>
  <c r="AL70" i="69"/>
  <c r="AK70" i="69"/>
  <c r="AJ70" i="69"/>
  <c r="AI70" i="69"/>
  <c r="AH70" i="69"/>
  <c r="AG70" i="69"/>
  <c r="AF70" i="69"/>
  <c r="AE70" i="69"/>
  <c r="AD70" i="69"/>
  <c r="AC70" i="69"/>
  <c r="AB70" i="69"/>
  <c r="AA70" i="69"/>
  <c r="Z70" i="69"/>
  <c r="Y70" i="69"/>
  <c r="X70" i="69"/>
  <c r="W70" i="69"/>
  <c r="H70" i="69"/>
  <c r="F70" i="69"/>
  <c r="BA68" i="69"/>
  <c r="AZ68" i="69"/>
  <c r="AY68" i="69"/>
  <c r="AX68" i="69"/>
  <c r="AW68" i="69"/>
  <c r="AV68" i="69"/>
  <c r="AU68" i="69"/>
  <c r="AT68" i="69"/>
  <c r="AS68" i="69"/>
  <c r="AR68" i="69"/>
  <c r="AQ68" i="69"/>
  <c r="AP68" i="69"/>
  <c r="AO68" i="69"/>
  <c r="AN68" i="69"/>
  <c r="AM68" i="69"/>
  <c r="AL68" i="69"/>
  <c r="AK68" i="69"/>
  <c r="AJ68" i="69"/>
  <c r="AI68" i="69"/>
  <c r="AH68" i="69"/>
  <c r="AG68" i="69"/>
  <c r="AF68" i="69"/>
  <c r="AE68" i="69"/>
  <c r="AD68" i="69"/>
  <c r="AC68" i="69"/>
  <c r="AB68" i="69"/>
  <c r="AA68" i="69"/>
  <c r="Z68" i="69"/>
  <c r="Y68" i="69"/>
  <c r="X68" i="69"/>
  <c r="W68" i="69"/>
  <c r="H68" i="69"/>
  <c r="F68" i="69"/>
  <c r="BA66" i="69"/>
  <c r="AZ66" i="69"/>
  <c r="AY66" i="69"/>
  <c r="AX66" i="69"/>
  <c r="AW66" i="69"/>
  <c r="AV66" i="69"/>
  <c r="AU66" i="69"/>
  <c r="AT66" i="69"/>
  <c r="AS66" i="69"/>
  <c r="AR66" i="69"/>
  <c r="AQ66" i="69"/>
  <c r="AP66" i="69"/>
  <c r="AO66" i="69"/>
  <c r="AN66" i="69"/>
  <c r="AM66" i="69"/>
  <c r="AL66" i="69"/>
  <c r="AK66" i="69"/>
  <c r="AJ66" i="69"/>
  <c r="AI66" i="69"/>
  <c r="AH66" i="69"/>
  <c r="AG66" i="69"/>
  <c r="AF66" i="69"/>
  <c r="AE66" i="69"/>
  <c r="AD66" i="69"/>
  <c r="AC66" i="69"/>
  <c r="AB66" i="69"/>
  <c r="AA66" i="69"/>
  <c r="Z66" i="69"/>
  <c r="Y66" i="69"/>
  <c r="X66" i="69"/>
  <c r="W66" i="69"/>
  <c r="H66" i="69"/>
  <c r="F66" i="69"/>
  <c r="BA64" i="69"/>
  <c r="AZ64" i="69"/>
  <c r="AY64" i="69"/>
  <c r="AX64" i="69"/>
  <c r="AW64" i="69"/>
  <c r="AV64" i="69"/>
  <c r="AU64" i="69"/>
  <c r="AT64" i="69"/>
  <c r="AS64" i="69"/>
  <c r="AR64" i="69"/>
  <c r="AQ64" i="69"/>
  <c r="AP64" i="69"/>
  <c r="AO64" i="69"/>
  <c r="AN64" i="69"/>
  <c r="AM64" i="69"/>
  <c r="AL64" i="69"/>
  <c r="AK64" i="69"/>
  <c r="AJ64" i="69"/>
  <c r="AI64" i="69"/>
  <c r="AH64" i="69"/>
  <c r="AG64" i="69"/>
  <c r="AF64" i="69"/>
  <c r="AE64" i="69"/>
  <c r="AD64" i="69"/>
  <c r="AC64" i="69"/>
  <c r="AB64" i="69"/>
  <c r="AA64" i="69"/>
  <c r="Z64" i="69"/>
  <c r="Y64" i="69"/>
  <c r="X64" i="69"/>
  <c r="W64" i="69"/>
  <c r="H64" i="69"/>
  <c r="F64" i="69"/>
  <c r="BA62" i="69"/>
  <c r="AZ62" i="69"/>
  <c r="AY62" i="69"/>
  <c r="AX62" i="69"/>
  <c r="AW62" i="69"/>
  <c r="AV62" i="69"/>
  <c r="AU62" i="69"/>
  <c r="AT62" i="69"/>
  <c r="AS62" i="69"/>
  <c r="AR62" i="69"/>
  <c r="AQ62" i="69"/>
  <c r="AP62" i="69"/>
  <c r="AO62" i="69"/>
  <c r="AN62" i="69"/>
  <c r="AM62" i="69"/>
  <c r="AL62" i="69"/>
  <c r="AK62" i="69"/>
  <c r="AJ62" i="69"/>
  <c r="AI62" i="69"/>
  <c r="AH62" i="69"/>
  <c r="AG62" i="69"/>
  <c r="AF62" i="69"/>
  <c r="AE62" i="69"/>
  <c r="AD62" i="69"/>
  <c r="AC62" i="69"/>
  <c r="AB62" i="69"/>
  <c r="AA62" i="69"/>
  <c r="Z62" i="69"/>
  <c r="Y62" i="69"/>
  <c r="X62" i="69"/>
  <c r="W62" i="69"/>
  <c r="H62" i="69"/>
  <c r="F62" i="69"/>
  <c r="BA60" i="69"/>
  <c r="AZ60" i="69"/>
  <c r="AY60" i="69"/>
  <c r="AX60" i="69"/>
  <c r="AW60" i="69"/>
  <c r="AV60" i="69"/>
  <c r="AU60" i="69"/>
  <c r="AT60" i="69"/>
  <c r="AS60" i="69"/>
  <c r="AR60" i="69"/>
  <c r="AQ60" i="69"/>
  <c r="AP60" i="69"/>
  <c r="AO60" i="69"/>
  <c r="AN60" i="69"/>
  <c r="AM60" i="69"/>
  <c r="AL60" i="69"/>
  <c r="AK60" i="69"/>
  <c r="AJ60" i="69"/>
  <c r="AI60" i="69"/>
  <c r="AH60" i="69"/>
  <c r="AG60" i="69"/>
  <c r="AF60" i="69"/>
  <c r="AE60" i="69"/>
  <c r="AD60" i="69"/>
  <c r="AC60" i="69"/>
  <c r="AB60" i="69"/>
  <c r="AA60" i="69"/>
  <c r="Z60" i="69"/>
  <c r="Y60" i="69"/>
  <c r="X60" i="69"/>
  <c r="W60" i="69"/>
  <c r="H60" i="69"/>
  <c r="F60" i="69"/>
  <c r="BA58" i="69"/>
  <c r="AZ58" i="69"/>
  <c r="AY58" i="69"/>
  <c r="AX58" i="69"/>
  <c r="AW58" i="69"/>
  <c r="AV58" i="69"/>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H58" i="69"/>
  <c r="F58" i="69"/>
  <c r="BA56" i="69"/>
  <c r="AZ56" i="69"/>
  <c r="AY56" i="69"/>
  <c r="AX56" i="69"/>
  <c r="AW56" i="69"/>
  <c r="AV56" i="69"/>
  <c r="AU56" i="69"/>
  <c r="AT56" i="69"/>
  <c r="AS56" i="69"/>
  <c r="AR56" i="69"/>
  <c r="AQ56" i="69"/>
  <c r="AP56" i="69"/>
  <c r="AO56" i="69"/>
  <c r="AN56" i="69"/>
  <c r="AM56" i="69"/>
  <c r="AL56" i="69"/>
  <c r="AK56" i="69"/>
  <c r="AJ56" i="69"/>
  <c r="AI56" i="69"/>
  <c r="AH56" i="69"/>
  <c r="AG56" i="69"/>
  <c r="AF56" i="69"/>
  <c r="AE56" i="69"/>
  <c r="AD56" i="69"/>
  <c r="AC56" i="69"/>
  <c r="AB56" i="69"/>
  <c r="AA56" i="69"/>
  <c r="Z56" i="69"/>
  <c r="Y56" i="69"/>
  <c r="X56" i="69"/>
  <c r="W56" i="69"/>
  <c r="H56" i="69"/>
  <c r="F56" i="69"/>
  <c r="BA54" i="69"/>
  <c r="AZ54" i="69"/>
  <c r="AY54" i="69"/>
  <c r="AX54" i="69"/>
  <c r="AW54" i="69"/>
  <c r="AV54" i="69"/>
  <c r="AU54" i="69"/>
  <c r="AT54" i="69"/>
  <c r="AS54" i="69"/>
  <c r="AR54" i="69"/>
  <c r="AQ54" i="69"/>
  <c r="AP54" i="69"/>
  <c r="AO54" i="69"/>
  <c r="AN54" i="69"/>
  <c r="AM54" i="69"/>
  <c r="AL54" i="69"/>
  <c r="AK54" i="69"/>
  <c r="AJ54" i="69"/>
  <c r="AI54" i="69"/>
  <c r="AH54" i="69"/>
  <c r="AG54" i="69"/>
  <c r="AF54" i="69"/>
  <c r="AE54" i="69"/>
  <c r="AD54" i="69"/>
  <c r="AC54" i="69"/>
  <c r="AB54" i="69"/>
  <c r="AA54" i="69"/>
  <c r="Z54" i="69"/>
  <c r="Y54" i="69"/>
  <c r="X54" i="69"/>
  <c r="W54" i="69"/>
  <c r="H54" i="69"/>
  <c r="F54" i="69"/>
  <c r="BA52" i="69"/>
  <c r="AZ52" i="69"/>
  <c r="AY52" i="69"/>
  <c r="AX52" i="69"/>
  <c r="AW52" i="69"/>
  <c r="AV52" i="69"/>
  <c r="AU52" i="69"/>
  <c r="AT52" i="69"/>
  <c r="AS52" i="69"/>
  <c r="AR52" i="69"/>
  <c r="AQ52" i="69"/>
  <c r="AP52" i="69"/>
  <c r="AO52" i="69"/>
  <c r="AN52" i="69"/>
  <c r="AM52" i="69"/>
  <c r="AL52" i="69"/>
  <c r="AK52" i="69"/>
  <c r="AJ52" i="69"/>
  <c r="AI52" i="69"/>
  <c r="AH52" i="69"/>
  <c r="AG52" i="69"/>
  <c r="AF52" i="69"/>
  <c r="AE52" i="69"/>
  <c r="AD52" i="69"/>
  <c r="AC52" i="69"/>
  <c r="AB52" i="69"/>
  <c r="AA52" i="69"/>
  <c r="Z52" i="69"/>
  <c r="Y52" i="69"/>
  <c r="X52" i="69"/>
  <c r="W52" i="69"/>
  <c r="H52" i="69"/>
  <c r="F52" i="69"/>
  <c r="BA50" i="69"/>
  <c r="AZ50" i="69"/>
  <c r="AY50" i="69"/>
  <c r="AX50" i="69"/>
  <c r="AW50" i="69"/>
  <c r="AV50" i="69"/>
  <c r="AU50" i="69"/>
  <c r="AT50" i="69"/>
  <c r="AS50" i="69"/>
  <c r="AR50" i="69"/>
  <c r="AQ50" i="69"/>
  <c r="AP50" i="69"/>
  <c r="AO50" i="69"/>
  <c r="AN50" i="69"/>
  <c r="AM50" i="69"/>
  <c r="AL50" i="69"/>
  <c r="AK50" i="69"/>
  <c r="AJ50" i="69"/>
  <c r="AI50" i="69"/>
  <c r="AH50" i="69"/>
  <c r="AG50" i="69"/>
  <c r="AF50" i="69"/>
  <c r="AE50" i="69"/>
  <c r="AD50" i="69"/>
  <c r="AC50" i="69"/>
  <c r="AB50" i="69"/>
  <c r="AA50" i="69"/>
  <c r="Z50" i="69"/>
  <c r="Y50" i="69"/>
  <c r="X50" i="69"/>
  <c r="W50" i="69"/>
  <c r="H50" i="69"/>
  <c r="F50" i="69"/>
  <c r="BA48" i="69"/>
  <c r="AZ48" i="69"/>
  <c r="AY48" i="69"/>
  <c r="AX48" i="69"/>
  <c r="AW48" i="69"/>
  <c r="AV48" i="69"/>
  <c r="AU48" i="69"/>
  <c r="AT48" i="69"/>
  <c r="AS48" i="69"/>
  <c r="AR48" i="69"/>
  <c r="AQ48" i="69"/>
  <c r="AP48" i="69"/>
  <c r="AO48" i="69"/>
  <c r="AN48" i="69"/>
  <c r="AM48" i="69"/>
  <c r="AL48" i="69"/>
  <c r="AK48" i="69"/>
  <c r="AJ48" i="69"/>
  <c r="AI48" i="69"/>
  <c r="AH48" i="69"/>
  <c r="AG48" i="69"/>
  <c r="AF48" i="69"/>
  <c r="AE48" i="69"/>
  <c r="AD48" i="69"/>
  <c r="AC48" i="69"/>
  <c r="AB48" i="69"/>
  <c r="AA48" i="69"/>
  <c r="Z48" i="69"/>
  <c r="Y48" i="69"/>
  <c r="X48" i="69"/>
  <c r="W48" i="69"/>
  <c r="H48" i="69"/>
  <c r="F48" i="69"/>
  <c r="BA46" i="69"/>
  <c r="AZ46" i="69"/>
  <c r="AY46" i="69"/>
  <c r="AX46" i="69"/>
  <c r="AW46" i="69"/>
  <c r="AV46" i="69"/>
  <c r="AU46" i="69"/>
  <c r="AT46" i="69"/>
  <c r="AS46" i="69"/>
  <c r="AR46" i="69"/>
  <c r="AQ46" i="69"/>
  <c r="AP46" i="69"/>
  <c r="AO46" i="69"/>
  <c r="AN46" i="69"/>
  <c r="AM46" i="69"/>
  <c r="AL46" i="69"/>
  <c r="AK46" i="69"/>
  <c r="AJ46" i="69"/>
  <c r="AI46" i="69"/>
  <c r="AH46" i="69"/>
  <c r="AG46" i="69"/>
  <c r="AF46" i="69"/>
  <c r="AE46" i="69"/>
  <c r="AD46" i="69"/>
  <c r="AC46" i="69"/>
  <c r="AB46" i="69"/>
  <c r="AA46" i="69"/>
  <c r="Z46" i="69"/>
  <c r="Y46" i="69"/>
  <c r="X46" i="69"/>
  <c r="W46" i="69"/>
  <c r="H46" i="69"/>
  <c r="F46" i="69"/>
  <c r="BA44" i="69"/>
  <c r="AZ44" i="69"/>
  <c r="AY44" i="69"/>
  <c r="AX44" i="69"/>
  <c r="AW44" i="69"/>
  <c r="AV44" i="69"/>
  <c r="AU44" i="69"/>
  <c r="AT44" i="69"/>
  <c r="AS44" i="69"/>
  <c r="AR44" i="69"/>
  <c r="AQ44" i="69"/>
  <c r="AP44" i="69"/>
  <c r="AO44" i="69"/>
  <c r="AN44" i="69"/>
  <c r="AM44" i="69"/>
  <c r="AL44" i="69"/>
  <c r="AK44" i="69"/>
  <c r="AJ44" i="69"/>
  <c r="AI44" i="69"/>
  <c r="AH44" i="69"/>
  <c r="AG44" i="69"/>
  <c r="AF44" i="69"/>
  <c r="AE44" i="69"/>
  <c r="AD44" i="69"/>
  <c r="AC44" i="69"/>
  <c r="AB44" i="69"/>
  <c r="AA44" i="69"/>
  <c r="Z44" i="69"/>
  <c r="Y44" i="69"/>
  <c r="X44" i="69"/>
  <c r="W44" i="69"/>
  <c r="H44" i="69"/>
  <c r="F44" i="69"/>
  <c r="BA42" i="69"/>
  <c r="AZ42" i="69"/>
  <c r="AY42" i="69"/>
  <c r="AX42" i="69"/>
  <c r="AW42" i="69"/>
  <c r="AV42" i="69"/>
  <c r="AU42" i="69"/>
  <c r="AT42" i="69"/>
  <c r="AS42" i="69"/>
  <c r="AR42" i="69"/>
  <c r="AQ42" i="69"/>
  <c r="AP42" i="69"/>
  <c r="AO42" i="69"/>
  <c r="AN42" i="69"/>
  <c r="AM42" i="69"/>
  <c r="AL42" i="69"/>
  <c r="AK42" i="69"/>
  <c r="AJ42" i="69"/>
  <c r="AI42" i="69"/>
  <c r="AH42" i="69"/>
  <c r="AG42" i="69"/>
  <c r="AF42" i="69"/>
  <c r="AE42" i="69"/>
  <c r="AD42" i="69"/>
  <c r="AC42" i="69"/>
  <c r="AB42" i="69"/>
  <c r="AA42" i="69"/>
  <c r="Z42" i="69"/>
  <c r="Y42" i="69"/>
  <c r="X42" i="69"/>
  <c r="W42" i="69"/>
  <c r="H42" i="69"/>
  <c r="F42" i="69"/>
  <c r="BA40" i="69"/>
  <c r="AZ40" i="69"/>
  <c r="AY40" i="69"/>
  <c r="AX40" i="69"/>
  <c r="AW40" i="69"/>
  <c r="AV40" i="69"/>
  <c r="AU40" i="69"/>
  <c r="AT40" i="69"/>
  <c r="AS40" i="69"/>
  <c r="AR40" i="69"/>
  <c r="AQ40" i="69"/>
  <c r="AP40" i="69"/>
  <c r="AO40" i="69"/>
  <c r="AN40" i="69"/>
  <c r="AM40" i="69"/>
  <c r="AL40" i="69"/>
  <c r="AK40" i="69"/>
  <c r="AJ40" i="69"/>
  <c r="AI40" i="69"/>
  <c r="AH40" i="69"/>
  <c r="AG40" i="69"/>
  <c r="AF40" i="69"/>
  <c r="AE40" i="69"/>
  <c r="AD40" i="69"/>
  <c r="AC40" i="69"/>
  <c r="AB40" i="69"/>
  <c r="AA40" i="69"/>
  <c r="Z40" i="69"/>
  <c r="Y40" i="69"/>
  <c r="X40" i="69"/>
  <c r="W40" i="69"/>
  <c r="H40" i="69"/>
  <c r="F40" i="69"/>
  <c r="BA38" i="69"/>
  <c r="AZ38" i="69"/>
  <c r="AY38" i="69"/>
  <c r="AX38" i="69"/>
  <c r="AW38" i="69"/>
  <c r="AV38" i="69"/>
  <c r="AU38" i="69"/>
  <c r="AT38" i="69"/>
  <c r="AS38" i="69"/>
  <c r="AR38" i="69"/>
  <c r="AQ38" i="69"/>
  <c r="AP38" i="69"/>
  <c r="AO38" i="69"/>
  <c r="AN38" i="69"/>
  <c r="AM38" i="69"/>
  <c r="AL38" i="69"/>
  <c r="AK38" i="69"/>
  <c r="AJ38" i="69"/>
  <c r="AI38" i="69"/>
  <c r="AH38" i="69"/>
  <c r="AG38" i="69"/>
  <c r="AF38" i="69"/>
  <c r="AE38" i="69"/>
  <c r="AD38" i="69"/>
  <c r="AC38" i="69"/>
  <c r="AB38" i="69"/>
  <c r="AA38" i="69"/>
  <c r="Z38" i="69"/>
  <c r="Y38" i="69"/>
  <c r="X38" i="69"/>
  <c r="W38" i="69"/>
  <c r="H38" i="69"/>
  <c r="F38" i="69"/>
  <c r="BA36" i="69"/>
  <c r="AZ36" i="69"/>
  <c r="AY36" i="69"/>
  <c r="AX36" i="69"/>
  <c r="AW36" i="69"/>
  <c r="AV36" i="69"/>
  <c r="AU36" i="69"/>
  <c r="AT36" i="69"/>
  <c r="AS36" i="69"/>
  <c r="AR36" i="69"/>
  <c r="AQ36" i="69"/>
  <c r="AP36" i="69"/>
  <c r="AO36" i="69"/>
  <c r="AN36" i="69"/>
  <c r="AM36" i="69"/>
  <c r="AL36" i="69"/>
  <c r="AK36" i="69"/>
  <c r="AJ36" i="69"/>
  <c r="AI36" i="69"/>
  <c r="AH36" i="69"/>
  <c r="AG36" i="69"/>
  <c r="AF36" i="69"/>
  <c r="AE36" i="69"/>
  <c r="AD36" i="69"/>
  <c r="AC36" i="69"/>
  <c r="AB36" i="69"/>
  <c r="AA36" i="69"/>
  <c r="Z36" i="69"/>
  <c r="Y36" i="69"/>
  <c r="X36" i="69"/>
  <c r="W36" i="69"/>
  <c r="H36" i="69"/>
  <c r="F36" i="69"/>
  <c r="BA34" i="69"/>
  <c r="AZ34" i="69"/>
  <c r="AY34" i="69"/>
  <c r="AX34" i="69"/>
  <c r="AW34" i="69"/>
  <c r="AV34" i="69"/>
  <c r="AU34" i="69"/>
  <c r="AT34" i="69"/>
  <c r="AS34" i="69"/>
  <c r="AR34" i="69"/>
  <c r="AQ34" i="69"/>
  <c r="AP34" i="69"/>
  <c r="AO34" i="69"/>
  <c r="AN34" i="69"/>
  <c r="AM34" i="69"/>
  <c r="AL34" i="69"/>
  <c r="AK34" i="69"/>
  <c r="AJ34" i="69"/>
  <c r="AI34" i="69"/>
  <c r="AH34" i="69"/>
  <c r="AG34" i="69"/>
  <c r="AF34" i="69"/>
  <c r="AE34" i="69"/>
  <c r="AD34" i="69"/>
  <c r="AC34" i="69"/>
  <c r="AB34" i="69"/>
  <c r="AA34" i="69"/>
  <c r="Z34" i="69"/>
  <c r="Y34" i="69"/>
  <c r="X34" i="69"/>
  <c r="W34" i="69"/>
  <c r="H34" i="69"/>
  <c r="F34" i="69"/>
  <c r="BA32" i="69"/>
  <c r="AZ32" i="69"/>
  <c r="AY32" i="69"/>
  <c r="AX32" i="69"/>
  <c r="AW32" i="69"/>
  <c r="AV32" i="69"/>
  <c r="AU32" i="69"/>
  <c r="AT32" i="69"/>
  <c r="AS32" i="69"/>
  <c r="AR32" i="69"/>
  <c r="AQ32" i="69"/>
  <c r="AP32" i="69"/>
  <c r="AO32" i="69"/>
  <c r="AN32" i="69"/>
  <c r="AM32" i="69"/>
  <c r="AL32" i="69"/>
  <c r="AK32" i="69"/>
  <c r="AJ32" i="69"/>
  <c r="AI32" i="69"/>
  <c r="AH32" i="69"/>
  <c r="AG32" i="69"/>
  <c r="AF32" i="69"/>
  <c r="AE32" i="69"/>
  <c r="AD32" i="69"/>
  <c r="AC32" i="69"/>
  <c r="AB32" i="69"/>
  <c r="AA32" i="69"/>
  <c r="Z32" i="69"/>
  <c r="Y32" i="69"/>
  <c r="X32" i="69"/>
  <c r="W32" i="69"/>
  <c r="H32" i="69"/>
  <c r="F32" i="69"/>
  <c r="BA30" i="69"/>
  <c r="AZ30" i="69"/>
  <c r="AY30" i="69"/>
  <c r="AX30" i="69"/>
  <c r="AW30" i="69"/>
  <c r="AV30" i="69"/>
  <c r="AU30" i="69"/>
  <c r="AT30" i="69"/>
  <c r="AS30" i="69"/>
  <c r="AR30" i="69"/>
  <c r="AQ30" i="69"/>
  <c r="AP30" i="69"/>
  <c r="AO30" i="69"/>
  <c r="AN30" i="69"/>
  <c r="AM30" i="69"/>
  <c r="AL30" i="69"/>
  <c r="AK30" i="69"/>
  <c r="AJ30" i="69"/>
  <c r="AI30" i="69"/>
  <c r="AH30" i="69"/>
  <c r="AG30" i="69"/>
  <c r="AF30" i="69"/>
  <c r="AE30" i="69"/>
  <c r="AD30" i="69"/>
  <c r="AC30" i="69"/>
  <c r="AB30" i="69"/>
  <c r="AA30" i="69"/>
  <c r="Z30" i="69"/>
  <c r="Y30" i="69"/>
  <c r="X30" i="69"/>
  <c r="W30" i="69"/>
  <c r="H30" i="69"/>
  <c r="F30" i="69"/>
  <c r="BA28" i="69"/>
  <c r="AZ28" i="69"/>
  <c r="AY28" i="69"/>
  <c r="AX28" i="69"/>
  <c r="AW28" i="69"/>
  <c r="AV28" i="69"/>
  <c r="AU28" i="69"/>
  <c r="AT28" i="69"/>
  <c r="AS28" i="69"/>
  <c r="AR28" i="69"/>
  <c r="AQ28" i="69"/>
  <c r="AP28" i="69"/>
  <c r="AO28" i="69"/>
  <c r="AN28" i="69"/>
  <c r="AM28" i="69"/>
  <c r="AL28" i="69"/>
  <c r="AK28" i="69"/>
  <c r="AJ28" i="69"/>
  <c r="AI28" i="69"/>
  <c r="AH28" i="69"/>
  <c r="AG28" i="69"/>
  <c r="AF28" i="69"/>
  <c r="AE28" i="69"/>
  <c r="AD28" i="69"/>
  <c r="AC28" i="69"/>
  <c r="AB28" i="69"/>
  <c r="AA28" i="69"/>
  <c r="Z28" i="69"/>
  <c r="Y28" i="69"/>
  <c r="X28" i="69"/>
  <c r="W28" i="69"/>
  <c r="H28" i="69"/>
  <c r="F28" i="69"/>
  <c r="BA26" i="69"/>
  <c r="AZ26" i="69"/>
  <c r="AY26" i="69"/>
  <c r="AX26" i="69"/>
  <c r="AW26" i="69"/>
  <c r="AV26" i="69"/>
  <c r="AU26" i="69"/>
  <c r="AT26" i="69"/>
  <c r="AS26" i="69"/>
  <c r="AR26" i="69"/>
  <c r="AQ26" i="69"/>
  <c r="AP26" i="69"/>
  <c r="AO26" i="69"/>
  <c r="AN26" i="69"/>
  <c r="AM26" i="69"/>
  <c r="AL26" i="69"/>
  <c r="AK26" i="69"/>
  <c r="AJ26" i="69"/>
  <c r="AI26" i="69"/>
  <c r="AH26" i="69"/>
  <c r="AG26" i="69"/>
  <c r="AF26" i="69"/>
  <c r="AE26" i="69"/>
  <c r="AD26" i="69"/>
  <c r="AC26" i="69"/>
  <c r="AB26" i="69"/>
  <c r="AA26" i="69"/>
  <c r="Z26" i="69"/>
  <c r="Y26" i="69"/>
  <c r="X26" i="69"/>
  <c r="W26" i="69"/>
  <c r="H26" i="69"/>
  <c r="F26"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H24" i="69"/>
  <c r="F24" i="69"/>
  <c r="BA22" i="69"/>
  <c r="AZ22" i="69"/>
  <c r="AY22" i="69"/>
  <c r="AX22" i="69"/>
  <c r="AW22" i="69"/>
  <c r="AV22" i="69"/>
  <c r="AU22" i="69"/>
  <c r="AT22" i="69"/>
  <c r="AS22" i="69"/>
  <c r="AR22" i="69"/>
  <c r="AQ22" i="69"/>
  <c r="AP22" i="69"/>
  <c r="AO22" i="69"/>
  <c r="AN22" i="69"/>
  <c r="AM22" i="69"/>
  <c r="AL22" i="69"/>
  <c r="AK22" i="69"/>
  <c r="AJ22" i="69"/>
  <c r="AI22" i="69"/>
  <c r="AH22" i="69"/>
  <c r="AG22" i="69"/>
  <c r="AF22" i="69"/>
  <c r="AE22" i="69"/>
  <c r="AD22" i="69"/>
  <c r="AC22" i="69"/>
  <c r="AB22" i="69"/>
  <c r="AA22" i="69"/>
  <c r="Z22" i="69"/>
  <c r="Y22" i="69"/>
  <c r="X22" i="69"/>
  <c r="W22" i="69"/>
  <c r="H22" i="69"/>
  <c r="F22" i="69"/>
  <c r="BA20" i="69"/>
  <c r="AZ20" i="69"/>
  <c r="AY20" i="69"/>
  <c r="AX20" i="69"/>
  <c r="AW20" i="69"/>
  <c r="AV20" i="69"/>
  <c r="AU20" i="69"/>
  <c r="AT20" i="69"/>
  <c r="AS20" i="69"/>
  <c r="AR20" i="69"/>
  <c r="AQ20" i="69"/>
  <c r="AP20" i="69"/>
  <c r="AO20" i="69"/>
  <c r="AN20" i="69"/>
  <c r="AM20" i="69"/>
  <c r="AL20" i="69"/>
  <c r="AK20" i="69"/>
  <c r="AJ20" i="69"/>
  <c r="AI20" i="69"/>
  <c r="AH20" i="69"/>
  <c r="AG20" i="69"/>
  <c r="AF20" i="69"/>
  <c r="AE20" i="69"/>
  <c r="AD20" i="69"/>
  <c r="AC20" i="69"/>
  <c r="AB20" i="69"/>
  <c r="AA20" i="69"/>
  <c r="Z20" i="69"/>
  <c r="Y20" i="69"/>
  <c r="X20" i="69"/>
  <c r="W20" i="69"/>
  <c r="H20" i="69"/>
  <c r="F20" i="69"/>
  <c r="BA18" i="69"/>
  <c r="AZ18" i="69"/>
  <c r="AY18" i="69"/>
  <c r="AX18" i="69"/>
  <c r="AW18" i="69"/>
  <c r="AV18" i="69"/>
  <c r="AU18" i="69"/>
  <c r="AT18" i="69"/>
  <c r="AS18" i="69"/>
  <c r="AR18" i="69"/>
  <c r="AQ18" i="69"/>
  <c r="AP18" i="69"/>
  <c r="AO18" i="69"/>
  <c r="AN18" i="69"/>
  <c r="AM18" i="69"/>
  <c r="AL18" i="69"/>
  <c r="AK18" i="69"/>
  <c r="AJ18" i="69"/>
  <c r="AI18" i="69"/>
  <c r="AH18" i="69"/>
  <c r="AG18" i="69"/>
  <c r="AF18" i="69"/>
  <c r="AE18" i="69"/>
  <c r="AD18" i="69"/>
  <c r="AC18" i="69"/>
  <c r="AB18" i="69"/>
  <c r="AA18" i="69"/>
  <c r="Z18" i="69"/>
  <c r="Y18" i="69"/>
  <c r="X18" i="69"/>
  <c r="W18" i="69"/>
  <c r="H18" i="69"/>
  <c r="F18" i="69"/>
  <c r="B17" i="69"/>
  <c r="B19" i="69" s="1"/>
  <c r="B21" i="69" s="1"/>
  <c r="B23" i="69" s="1"/>
  <c r="B25" i="69" s="1"/>
  <c r="B27" i="69" s="1"/>
  <c r="B29" i="69" s="1"/>
  <c r="B31" i="69" s="1"/>
  <c r="B33" i="69" s="1"/>
  <c r="B35" i="69" s="1"/>
  <c r="B37" i="69" s="1"/>
  <c r="B39" i="69" s="1"/>
  <c r="B41" i="69" s="1"/>
  <c r="B43" i="69" s="1"/>
  <c r="B45" i="69" s="1"/>
  <c r="B47" i="69" s="1"/>
  <c r="B49" i="69" s="1"/>
  <c r="B51" i="69" s="1"/>
  <c r="B53" i="69" s="1"/>
  <c r="B55" i="69" s="1"/>
  <c r="B57" i="69" s="1"/>
  <c r="B59" i="69" s="1"/>
  <c r="B61" i="69" s="1"/>
  <c r="B63" i="69" s="1"/>
  <c r="B65" i="69" s="1"/>
  <c r="B67" i="69" s="1"/>
  <c r="B69" i="69" s="1"/>
  <c r="B71" i="69" s="1"/>
  <c r="B73" i="69" s="1"/>
  <c r="B75" i="69" s="1"/>
  <c r="B77" i="69" s="1"/>
  <c r="B79" i="69" s="1"/>
  <c r="B81" i="69" s="1"/>
  <c r="B83" i="69" s="1"/>
  <c r="B85" i="69" s="1"/>
  <c r="B87" i="69" s="1"/>
  <c r="B89" i="69" s="1"/>
  <c r="B91" i="69" s="1"/>
  <c r="B93" i="69" s="1"/>
  <c r="B95" i="69" s="1"/>
  <c r="B97" i="69" s="1"/>
  <c r="B99" i="69" s="1"/>
  <c r="B101" i="69" s="1"/>
  <c r="B103" i="69" s="1"/>
  <c r="B105" i="69" s="1"/>
  <c r="B107" i="69" s="1"/>
  <c r="B109" i="69" s="1"/>
  <c r="B111" i="69" s="1"/>
  <c r="B113" i="69" s="1"/>
  <c r="B115" i="69" s="1"/>
  <c r="B117" i="69" s="1"/>
  <c r="B119" i="69" s="1"/>
  <c r="B121" i="69" s="1"/>
  <c r="B123" i="69" s="1"/>
  <c r="B125" i="69" s="1"/>
  <c r="B127" i="69" s="1"/>
  <c r="B129" i="69" s="1"/>
  <c r="B131" i="69" s="1"/>
  <c r="B133" i="69" s="1"/>
  <c r="B135" i="69" s="1"/>
  <c r="B137" i="69" s="1"/>
  <c r="B139" i="69" s="1"/>
  <c r="B141" i="69" s="1"/>
  <c r="B143" i="69" s="1"/>
  <c r="B145" i="69" s="1"/>
  <c r="B147" i="69" s="1"/>
  <c r="B149" i="69" s="1"/>
  <c r="B151" i="69" s="1"/>
  <c r="B153" i="69" s="1"/>
  <c r="B155" i="69" s="1"/>
  <c r="B157" i="69" s="1"/>
  <c r="B159" i="69" s="1"/>
  <c r="B161" i="69" s="1"/>
  <c r="B163" i="69" s="1"/>
  <c r="B165" i="69" s="1"/>
  <c r="B167" i="69" s="1"/>
  <c r="B169" i="69" s="1"/>
  <c r="B171" i="69" s="1"/>
  <c r="B173" i="69" s="1"/>
  <c r="B175" i="69" s="1"/>
  <c r="B177" i="69" s="1"/>
  <c r="B179" i="69" s="1"/>
  <c r="B181" i="69" s="1"/>
  <c r="B183" i="69" s="1"/>
  <c r="B185" i="69" s="1"/>
  <c r="B187" i="69" s="1"/>
  <c r="B189" i="69" s="1"/>
  <c r="B191" i="69" s="1"/>
  <c r="B193" i="69" s="1"/>
  <c r="B195" i="69" s="1"/>
  <c r="B197" i="69" s="1"/>
  <c r="B199" i="69" s="1"/>
  <c r="B201" i="69" s="1"/>
  <c r="B203" i="69" s="1"/>
  <c r="B205" i="69" s="1"/>
  <c r="B207" i="69" s="1"/>
  <c r="B209" i="69" s="1"/>
  <c r="B211" i="69" s="1"/>
  <c r="B213" i="69" s="1"/>
  <c r="B215" i="69" s="1"/>
  <c r="BA14" i="69"/>
  <c r="BA15" i="69" s="1"/>
  <c r="BA16" i="69" s="1"/>
  <c r="AZ14" i="69"/>
  <c r="AZ15" i="69" s="1"/>
  <c r="AZ16" i="69" s="1"/>
  <c r="AY14" i="69"/>
  <c r="AY15" i="69" s="1"/>
  <c r="AY16" i="69" s="1"/>
  <c r="BB12" i="69"/>
  <c r="AF2" i="69"/>
  <c r="AU15" i="69" s="1"/>
  <c r="AU16" i="69" s="1"/>
  <c r="D47" i="68"/>
  <c r="L46" i="68"/>
  <c r="L45" i="68"/>
  <c r="D44" i="68"/>
  <c r="L43" i="68"/>
  <c r="L44" i="68" s="1"/>
  <c r="L42" i="68"/>
  <c r="D41" i="68"/>
  <c r="L40" i="68"/>
  <c r="L41" i="68" s="1"/>
  <c r="L39" i="68"/>
  <c r="D38" i="68"/>
  <c r="D37" i="68"/>
  <c r="D36" i="68"/>
  <c r="D35" i="68"/>
  <c r="D34" i="68"/>
  <c r="D33" i="68"/>
  <c r="D32" i="68"/>
  <c r="D31" i="68"/>
  <c r="D30" i="68"/>
  <c r="D29" i="68"/>
  <c r="D28" i="68"/>
  <c r="D27" i="68"/>
  <c r="D26" i="68"/>
  <c r="D25" i="68"/>
  <c r="D24" i="68"/>
  <c r="D23" i="68"/>
  <c r="L22" i="68"/>
  <c r="D22" i="68"/>
  <c r="L21" i="68"/>
  <c r="D21" i="68"/>
  <c r="L20" i="68"/>
  <c r="D20" i="68"/>
  <c r="L19" i="68"/>
  <c r="D19" i="68"/>
  <c r="L18" i="68"/>
  <c r="D18" i="68"/>
  <c r="L17" i="68"/>
  <c r="D17" i="68"/>
  <c r="L16" i="68"/>
  <c r="D16" i="68"/>
  <c r="L15" i="68"/>
  <c r="D15" i="68"/>
  <c r="L14" i="68"/>
  <c r="D14" i="68"/>
  <c r="L13" i="68"/>
  <c r="D13" i="68"/>
  <c r="L12" i="68"/>
  <c r="D12" i="68"/>
  <c r="L11" i="68"/>
  <c r="D11" i="68"/>
  <c r="L10" i="68"/>
  <c r="D10" i="68"/>
  <c r="L9" i="68"/>
  <c r="D9" i="68"/>
  <c r="L8" i="68"/>
  <c r="D8" i="68"/>
  <c r="L7" i="68"/>
  <c r="D7" i="68"/>
  <c r="L6" i="68"/>
  <c r="D6" i="68"/>
  <c r="P110" i="67"/>
  <c r="P109" i="67"/>
  <c r="R107" i="67"/>
  <c r="K109" i="67" s="1"/>
  <c r="AM105" i="67"/>
  <c r="AA115" i="67" s="1"/>
  <c r="AJ105" i="67"/>
  <c r="AH105" i="67"/>
  <c r="W105" i="67"/>
  <c r="K115" i="67" s="1"/>
  <c r="U115" i="67" s="1"/>
  <c r="T105" i="67"/>
  <c r="K110" i="67" s="1"/>
  <c r="U110" i="67" s="1"/>
  <c r="P115" i="67" s="1"/>
  <c r="R105" i="67"/>
  <c r="P91" i="67"/>
  <c r="P90" i="67"/>
  <c r="K90" i="67"/>
  <c r="AH88" i="67"/>
  <c r="AF110" i="67" s="1"/>
  <c r="AM86" i="67"/>
  <c r="AA96" i="67" s="1"/>
  <c r="AJ86" i="67"/>
  <c r="AH86" i="67"/>
  <c r="W86" i="67"/>
  <c r="K96" i="67" s="1"/>
  <c r="T86" i="67"/>
  <c r="K91" i="67" s="1"/>
  <c r="U91" i="67" s="1"/>
  <c r="P96" i="67" s="1"/>
  <c r="R86" i="67"/>
  <c r="BA76" i="67"/>
  <c r="AZ76" i="67"/>
  <c r="AY76" i="67"/>
  <c r="AX76" i="67"/>
  <c r="AW76" i="67"/>
  <c r="AV76" i="67"/>
  <c r="AU76" i="67"/>
  <c r="AT76" i="67"/>
  <c r="AS76" i="67"/>
  <c r="AR76" i="67"/>
  <c r="AQ76" i="67"/>
  <c r="AP76" i="67"/>
  <c r="AO76" i="67"/>
  <c r="AN76" i="67"/>
  <c r="AM76" i="67"/>
  <c r="AL76" i="67"/>
  <c r="AK76" i="67"/>
  <c r="AJ76" i="67"/>
  <c r="AI76" i="67"/>
  <c r="AH76" i="67"/>
  <c r="AG76" i="67"/>
  <c r="AF76" i="67"/>
  <c r="AE76" i="67"/>
  <c r="AD76" i="67"/>
  <c r="AC76" i="67"/>
  <c r="AB76" i="67"/>
  <c r="AA76" i="67"/>
  <c r="Z76" i="67"/>
  <c r="Y76" i="67"/>
  <c r="X76" i="67"/>
  <c r="W76" i="67"/>
  <c r="H76" i="67"/>
  <c r="F76" i="67"/>
  <c r="BA74" i="67"/>
  <c r="AZ74" i="67"/>
  <c r="AY74" i="67"/>
  <c r="AX74" i="67"/>
  <c r="AW74" i="67"/>
  <c r="AV74" i="67"/>
  <c r="AU74" i="67"/>
  <c r="AT74" i="67"/>
  <c r="AS74" i="67"/>
  <c r="AR74" i="67"/>
  <c r="AQ74" i="67"/>
  <c r="AP74" i="67"/>
  <c r="AO74" i="67"/>
  <c r="AN74" i="67"/>
  <c r="AM74" i="67"/>
  <c r="AL74" i="67"/>
  <c r="AK74" i="67"/>
  <c r="AJ74" i="67"/>
  <c r="AI74" i="67"/>
  <c r="AH74" i="67"/>
  <c r="AG74" i="67"/>
  <c r="AF74" i="67"/>
  <c r="AE74" i="67"/>
  <c r="AD74" i="67"/>
  <c r="AC74" i="67"/>
  <c r="AB74" i="67"/>
  <c r="AA74" i="67"/>
  <c r="Z74" i="67"/>
  <c r="Y74" i="67"/>
  <c r="X74" i="67"/>
  <c r="W74" i="67"/>
  <c r="H74" i="67"/>
  <c r="F74" i="67"/>
  <c r="BA72" i="67"/>
  <c r="AZ72" i="67"/>
  <c r="AY72" i="67"/>
  <c r="AX72" i="67"/>
  <c r="AW72" i="67"/>
  <c r="AV72" i="67"/>
  <c r="AU72" i="67"/>
  <c r="AT72" i="67"/>
  <c r="AS72" i="67"/>
  <c r="AR72" i="67"/>
  <c r="AQ72" i="67"/>
  <c r="AP72" i="67"/>
  <c r="AO72" i="67"/>
  <c r="AN72" i="67"/>
  <c r="AM72" i="67"/>
  <c r="AL72" i="67"/>
  <c r="AK72" i="67"/>
  <c r="AJ72" i="67"/>
  <c r="AI72" i="67"/>
  <c r="AH72" i="67"/>
  <c r="AG72" i="67"/>
  <c r="AF72" i="67"/>
  <c r="AE72" i="67"/>
  <c r="AD72" i="67"/>
  <c r="AC72" i="67"/>
  <c r="AB72" i="67"/>
  <c r="AA72" i="67"/>
  <c r="Z72" i="67"/>
  <c r="Y72" i="67"/>
  <c r="X72" i="67"/>
  <c r="W72" i="67"/>
  <c r="H72" i="67"/>
  <c r="F72" i="67"/>
  <c r="BA70" i="67"/>
  <c r="AZ70" i="67"/>
  <c r="AY70" i="67"/>
  <c r="AX70" i="67"/>
  <c r="AW70" i="67"/>
  <c r="AV70" i="67"/>
  <c r="AU70" i="67"/>
  <c r="AT70" i="67"/>
  <c r="AS70" i="67"/>
  <c r="AR70" i="67"/>
  <c r="AQ70" i="67"/>
  <c r="AP70" i="67"/>
  <c r="AO70" i="67"/>
  <c r="AN70" i="67"/>
  <c r="AM70" i="67"/>
  <c r="AL70" i="67"/>
  <c r="AK70" i="67"/>
  <c r="AJ70" i="67"/>
  <c r="AI70" i="67"/>
  <c r="AH70" i="67"/>
  <c r="AG70" i="67"/>
  <c r="AF70" i="67"/>
  <c r="AE70" i="67"/>
  <c r="AD70" i="67"/>
  <c r="AC70" i="67"/>
  <c r="AB70" i="67"/>
  <c r="AA70" i="67"/>
  <c r="Z70" i="67"/>
  <c r="Y70" i="67"/>
  <c r="X70" i="67"/>
  <c r="W70" i="67"/>
  <c r="H70" i="67"/>
  <c r="F70" i="67"/>
  <c r="BA68" i="67"/>
  <c r="AZ68" i="67"/>
  <c r="AY68" i="67"/>
  <c r="AX68" i="67"/>
  <c r="AW68" i="67"/>
  <c r="AV68" i="67"/>
  <c r="AU68" i="67"/>
  <c r="AT68" i="67"/>
  <c r="AS68" i="67"/>
  <c r="AR68" i="67"/>
  <c r="AQ68" i="67"/>
  <c r="AP68" i="67"/>
  <c r="AO68" i="67"/>
  <c r="AN68" i="67"/>
  <c r="AM68" i="67"/>
  <c r="AL68" i="67"/>
  <c r="AK68" i="67"/>
  <c r="AJ68" i="67"/>
  <c r="AI68" i="67"/>
  <c r="AH68" i="67"/>
  <c r="AG68" i="67"/>
  <c r="AF68" i="67"/>
  <c r="AE68" i="67"/>
  <c r="AD68" i="67"/>
  <c r="AC68" i="67"/>
  <c r="AB68" i="67"/>
  <c r="AA68" i="67"/>
  <c r="Z68" i="67"/>
  <c r="Y68" i="67"/>
  <c r="X68" i="67"/>
  <c r="W68" i="67"/>
  <c r="H68" i="67"/>
  <c r="F68" i="67"/>
  <c r="BA66" i="67"/>
  <c r="AZ66" i="67"/>
  <c r="AY66" i="67"/>
  <c r="AX66" i="67"/>
  <c r="AW66" i="67"/>
  <c r="AV66" i="67"/>
  <c r="AU66" i="67"/>
  <c r="AT66" i="67"/>
  <c r="AS66" i="67"/>
  <c r="AR66" i="67"/>
  <c r="AQ66" i="67"/>
  <c r="AP66" i="67"/>
  <c r="AO66" i="67"/>
  <c r="AN66" i="67"/>
  <c r="AM66" i="67"/>
  <c r="AL66" i="67"/>
  <c r="AK66" i="67"/>
  <c r="AJ66" i="67"/>
  <c r="AI66" i="67"/>
  <c r="AH66" i="67"/>
  <c r="AG66" i="67"/>
  <c r="AF66" i="67"/>
  <c r="AE66" i="67"/>
  <c r="AD66" i="67"/>
  <c r="AC66" i="67"/>
  <c r="AB66" i="67"/>
  <c r="AA66" i="67"/>
  <c r="Z66" i="67"/>
  <c r="Y66" i="67"/>
  <c r="X66" i="67"/>
  <c r="W66" i="67"/>
  <c r="H66" i="67"/>
  <c r="F66" i="67"/>
  <c r="BA64" i="67"/>
  <c r="AZ64" i="67"/>
  <c r="AY64" i="67"/>
  <c r="AX64" i="67"/>
  <c r="AW64" i="67"/>
  <c r="AV64" i="67"/>
  <c r="AU64" i="67"/>
  <c r="AT64" i="67"/>
  <c r="AS64" i="67"/>
  <c r="AR64" i="67"/>
  <c r="AQ64" i="67"/>
  <c r="AP64" i="67"/>
  <c r="AO64" i="67"/>
  <c r="AN64" i="67"/>
  <c r="AM64" i="67"/>
  <c r="AL64" i="67"/>
  <c r="AK64" i="67"/>
  <c r="AJ64" i="67"/>
  <c r="AI64" i="67"/>
  <c r="AH64" i="67"/>
  <c r="AG64" i="67"/>
  <c r="AF64" i="67"/>
  <c r="AE64" i="67"/>
  <c r="AD64" i="67"/>
  <c r="AC64" i="67"/>
  <c r="AB64" i="67"/>
  <c r="AA64" i="67"/>
  <c r="Z64" i="67"/>
  <c r="Y64" i="67"/>
  <c r="X64" i="67"/>
  <c r="W64" i="67"/>
  <c r="H64" i="67"/>
  <c r="F64" i="67"/>
  <c r="BA62" i="67"/>
  <c r="AZ62" i="67"/>
  <c r="AY62" i="67"/>
  <c r="AX62" i="67"/>
  <c r="AW62" i="67"/>
  <c r="AV62" i="67"/>
  <c r="AU62" i="67"/>
  <c r="AT62" i="67"/>
  <c r="AS62" i="67"/>
  <c r="AR62" i="67"/>
  <c r="AQ62" i="67"/>
  <c r="AP62" i="67"/>
  <c r="AO62" i="67"/>
  <c r="AN62" i="67"/>
  <c r="AM62" i="67"/>
  <c r="AL62" i="67"/>
  <c r="AK62" i="67"/>
  <c r="AJ62" i="67"/>
  <c r="AI62" i="67"/>
  <c r="AH62" i="67"/>
  <c r="AG62" i="67"/>
  <c r="AF62" i="67"/>
  <c r="AE62" i="67"/>
  <c r="AD62" i="67"/>
  <c r="AC62" i="67"/>
  <c r="AB62" i="67"/>
  <c r="AA62" i="67"/>
  <c r="Z62" i="67"/>
  <c r="Y62" i="67"/>
  <c r="X62" i="67"/>
  <c r="W62" i="67"/>
  <c r="H62" i="67"/>
  <c r="F62" i="67"/>
  <c r="BA60" i="67"/>
  <c r="AZ60" i="67"/>
  <c r="AY60" i="67"/>
  <c r="AX60" i="67"/>
  <c r="AW60" i="67"/>
  <c r="AV60" i="67"/>
  <c r="AU60" i="67"/>
  <c r="AT60" i="67"/>
  <c r="AS60" i="67"/>
  <c r="AR60" i="67"/>
  <c r="AQ60" i="67"/>
  <c r="AP60" i="67"/>
  <c r="AO60" i="67"/>
  <c r="AN60" i="67"/>
  <c r="AM60" i="67"/>
  <c r="AL60" i="67"/>
  <c r="AK60" i="67"/>
  <c r="AJ60" i="67"/>
  <c r="AI60" i="67"/>
  <c r="AH60" i="67"/>
  <c r="AG60" i="67"/>
  <c r="AF60" i="67"/>
  <c r="AE60" i="67"/>
  <c r="AD60" i="67"/>
  <c r="AC60" i="67"/>
  <c r="AB60" i="67"/>
  <c r="AA60" i="67"/>
  <c r="Z60" i="67"/>
  <c r="Y60" i="67"/>
  <c r="X60" i="67"/>
  <c r="W60" i="67"/>
  <c r="H60" i="67"/>
  <c r="F60" i="67"/>
  <c r="BA58" i="67"/>
  <c r="AZ58" i="67"/>
  <c r="AY58" i="67"/>
  <c r="AX58" i="67"/>
  <c r="AW58" i="67"/>
  <c r="AV58" i="67"/>
  <c r="AU58" i="67"/>
  <c r="AT58" i="67"/>
  <c r="AS58" i="67"/>
  <c r="AR58" i="67"/>
  <c r="AQ58" i="67"/>
  <c r="AP58" i="67"/>
  <c r="AO58" i="67"/>
  <c r="AN58" i="67"/>
  <c r="AM58" i="67"/>
  <c r="AL58" i="67"/>
  <c r="AK58" i="67"/>
  <c r="AJ58" i="67"/>
  <c r="AI58" i="67"/>
  <c r="AH58" i="67"/>
  <c r="AG58" i="67"/>
  <c r="AF58" i="67"/>
  <c r="AE58" i="67"/>
  <c r="AD58" i="67"/>
  <c r="AC58" i="67"/>
  <c r="AB58" i="67"/>
  <c r="AA58" i="67"/>
  <c r="Z58" i="67"/>
  <c r="Y58" i="67"/>
  <c r="X58" i="67"/>
  <c r="W58" i="67"/>
  <c r="H58" i="67"/>
  <c r="F58" i="67"/>
  <c r="BA56" i="67"/>
  <c r="AZ56" i="67"/>
  <c r="AY56" i="67"/>
  <c r="AX56" i="67"/>
  <c r="AW56" i="67"/>
  <c r="AV56" i="67"/>
  <c r="AU56" i="67"/>
  <c r="AT56" i="67"/>
  <c r="AS56" i="67"/>
  <c r="AR56" i="67"/>
  <c r="AQ56" i="67"/>
  <c r="AP56" i="67"/>
  <c r="AO56" i="67"/>
  <c r="AN56" i="67"/>
  <c r="AM56" i="67"/>
  <c r="AL56" i="67"/>
  <c r="AK56" i="67"/>
  <c r="AJ56" i="67"/>
  <c r="AI56" i="67"/>
  <c r="AH56" i="67"/>
  <c r="AG56" i="67"/>
  <c r="AF56" i="67"/>
  <c r="AE56" i="67"/>
  <c r="AD56" i="67"/>
  <c r="AC56" i="67"/>
  <c r="AB56" i="67"/>
  <c r="AA56" i="67"/>
  <c r="Z56" i="67"/>
  <c r="Y56" i="67"/>
  <c r="X56" i="67"/>
  <c r="W56" i="67"/>
  <c r="H56" i="67"/>
  <c r="F56" i="67"/>
  <c r="BA54" i="67"/>
  <c r="AZ54" i="67"/>
  <c r="AY54" i="67"/>
  <c r="AX54" i="67"/>
  <c r="AW54" i="67"/>
  <c r="AV54" i="67"/>
  <c r="AU54" i="67"/>
  <c r="AT54" i="67"/>
  <c r="AS54" i="67"/>
  <c r="AR54" i="67"/>
  <c r="AQ54" i="67"/>
  <c r="AP54" i="67"/>
  <c r="AO54" i="67"/>
  <c r="AN54" i="67"/>
  <c r="AM54" i="67"/>
  <c r="AL54" i="67"/>
  <c r="AK54" i="67"/>
  <c r="AJ54" i="67"/>
  <c r="AI54" i="67"/>
  <c r="AH54" i="67"/>
  <c r="AG54" i="67"/>
  <c r="AF54" i="67"/>
  <c r="AE54" i="67"/>
  <c r="AD54" i="67"/>
  <c r="AC54" i="67"/>
  <c r="AB54" i="67"/>
  <c r="AA54" i="67"/>
  <c r="Z54" i="67"/>
  <c r="Y54" i="67"/>
  <c r="X54" i="67"/>
  <c r="W54" i="67"/>
  <c r="H54" i="67"/>
  <c r="F54" i="67"/>
  <c r="BA52" i="67"/>
  <c r="AZ52" i="67"/>
  <c r="AY52" i="67"/>
  <c r="AX52" i="67"/>
  <c r="AW52" i="67"/>
  <c r="AV52" i="67"/>
  <c r="AU52" i="67"/>
  <c r="AT52" i="67"/>
  <c r="AS52" i="67"/>
  <c r="AR52" i="67"/>
  <c r="AQ52" i="67"/>
  <c r="AP52" i="67"/>
  <c r="AO52" i="67"/>
  <c r="AN52" i="67"/>
  <c r="AM52" i="67"/>
  <c r="AL52" i="67"/>
  <c r="AK52" i="67"/>
  <c r="AJ52" i="67"/>
  <c r="AI52" i="67"/>
  <c r="AH52" i="67"/>
  <c r="AG52" i="67"/>
  <c r="AF52" i="67"/>
  <c r="AE52" i="67"/>
  <c r="AD52" i="67"/>
  <c r="AC52" i="67"/>
  <c r="AB52" i="67"/>
  <c r="AA52" i="67"/>
  <c r="Z52" i="67"/>
  <c r="Y52" i="67"/>
  <c r="X52" i="67"/>
  <c r="W52" i="67"/>
  <c r="H52" i="67"/>
  <c r="F52" i="67"/>
  <c r="BA50" i="67"/>
  <c r="AZ50" i="67"/>
  <c r="AY50" i="67"/>
  <c r="AX50" i="67"/>
  <c r="AW50" i="67"/>
  <c r="AV50" i="67"/>
  <c r="AU50" i="67"/>
  <c r="AT50" i="67"/>
  <c r="AS50" i="67"/>
  <c r="AR50" i="67"/>
  <c r="AQ50" i="67"/>
  <c r="AP50" i="67"/>
  <c r="AO50" i="67"/>
  <c r="AN50" i="67"/>
  <c r="AM50" i="67"/>
  <c r="AL50" i="67"/>
  <c r="AK50" i="67"/>
  <c r="AJ50" i="67"/>
  <c r="AI50" i="67"/>
  <c r="AH50" i="67"/>
  <c r="AG50" i="67"/>
  <c r="AF50" i="67"/>
  <c r="AE50" i="67"/>
  <c r="AD50" i="67"/>
  <c r="AC50" i="67"/>
  <c r="AB50" i="67"/>
  <c r="AA50" i="67"/>
  <c r="Z50" i="67"/>
  <c r="Y50" i="67"/>
  <c r="X50" i="67"/>
  <c r="W50" i="67"/>
  <c r="H50" i="67"/>
  <c r="F50" i="67"/>
  <c r="BA48" i="67"/>
  <c r="AZ48" i="67"/>
  <c r="AY48" i="67"/>
  <c r="AX48" i="67"/>
  <c r="AW48" i="67"/>
  <c r="AV48" i="67"/>
  <c r="AU48" i="67"/>
  <c r="AT48" i="67"/>
  <c r="AS48" i="67"/>
  <c r="AR48" i="67"/>
  <c r="AQ48" i="67"/>
  <c r="AP48" i="67"/>
  <c r="AO48" i="67"/>
  <c r="AN48" i="67"/>
  <c r="AM48" i="67"/>
  <c r="AL48" i="67"/>
  <c r="AK48" i="67"/>
  <c r="AJ48" i="67"/>
  <c r="AI48" i="67"/>
  <c r="AH48" i="67"/>
  <c r="AG48" i="67"/>
  <c r="AF48" i="67"/>
  <c r="AE48" i="67"/>
  <c r="AD48" i="67"/>
  <c r="AC48" i="67"/>
  <c r="AB48" i="67"/>
  <c r="AA48" i="67"/>
  <c r="Z48" i="67"/>
  <c r="Y48" i="67"/>
  <c r="X48" i="67"/>
  <c r="W48" i="67"/>
  <c r="H48" i="67"/>
  <c r="F48" i="67"/>
  <c r="BA46" i="67"/>
  <c r="AZ46" i="67"/>
  <c r="AY46" i="67"/>
  <c r="AX46" i="67"/>
  <c r="AW46" i="67"/>
  <c r="AV46" i="67"/>
  <c r="AU46" i="67"/>
  <c r="AT46" i="67"/>
  <c r="AS46" i="67"/>
  <c r="AR46" i="67"/>
  <c r="AQ46" i="67"/>
  <c r="AP46" i="67"/>
  <c r="AO46" i="67"/>
  <c r="AN46" i="67"/>
  <c r="AM46" i="67"/>
  <c r="AL46" i="67"/>
  <c r="AK46" i="67"/>
  <c r="AJ46" i="67"/>
  <c r="AI46" i="67"/>
  <c r="AH46" i="67"/>
  <c r="AG46" i="67"/>
  <c r="AF46" i="67"/>
  <c r="AE46" i="67"/>
  <c r="AD46" i="67"/>
  <c r="AC46" i="67"/>
  <c r="AB46" i="67"/>
  <c r="AA46" i="67"/>
  <c r="Z46" i="67"/>
  <c r="Y46" i="67"/>
  <c r="X46" i="67"/>
  <c r="W46" i="67"/>
  <c r="H46" i="67"/>
  <c r="F46" i="67"/>
  <c r="BA44" i="67"/>
  <c r="AZ44" i="67"/>
  <c r="AY44" i="67"/>
  <c r="AX44" i="67"/>
  <c r="AW44" i="67"/>
  <c r="AV44" i="67"/>
  <c r="AU44" i="67"/>
  <c r="AT44" i="67"/>
  <c r="AS44" i="67"/>
  <c r="AR44" i="67"/>
  <c r="AQ44" i="67"/>
  <c r="AP44" i="67"/>
  <c r="AO44" i="67"/>
  <c r="AN44" i="67"/>
  <c r="AM44" i="67"/>
  <c r="AL44" i="67"/>
  <c r="AK44" i="67"/>
  <c r="AJ44" i="67"/>
  <c r="AI44" i="67"/>
  <c r="AH44" i="67"/>
  <c r="AG44" i="67"/>
  <c r="AF44" i="67"/>
  <c r="AE44" i="67"/>
  <c r="AD44" i="67"/>
  <c r="AC44" i="67"/>
  <c r="AB44" i="67"/>
  <c r="AA44" i="67"/>
  <c r="Z44" i="67"/>
  <c r="Y44" i="67"/>
  <c r="X44" i="67"/>
  <c r="W44" i="67"/>
  <c r="H44" i="67"/>
  <c r="F44" i="67"/>
  <c r="BA42" i="67"/>
  <c r="AZ42" i="67"/>
  <c r="AY42" i="67"/>
  <c r="AX42" i="67"/>
  <c r="AW42" i="67"/>
  <c r="AV42" i="67"/>
  <c r="AU42" i="67"/>
  <c r="AT42" i="67"/>
  <c r="AS42" i="67"/>
  <c r="AR42" i="67"/>
  <c r="AQ42" i="67"/>
  <c r="AP42" i="67"/>
  <c r="AO42" i="67"/>
  <c r="AN42" i="67"/>
  <c r="AM42" i="67"/>
  <c r="AL42" i="67"/>
  <c r="AK42" i="67"/>
  <c r="AJ42" i="67"/>
  <c r="AI42" i="67"/>
  <c r="AH42" i="67"/>
  <c r="AG42" i="67"/>
  <c r="AF42" i="67"/>
  <c r="AE42" i="67"/>
  <c r="AD42" i="67"/>
  <c r="AC42" i="67"/>
  <c r="AB42" i="67"/>
  <c r="AA42" i="67"/>
  <c r="Z42" i="67"/>
  <c r="Y42" i="67"/>
  <c r="X42" i="67"/>
  <c r="W42" i="67"/>
  <c r="H42" i="67"/>
  <c r="F42" i="67"/>
  <c r="BA40" i="67"/>
  <c r="AZ40" i="67"/>
  <c r="AY40" i="67"/>
  <c r="AX40" i="67"/>
  <c r="AW40" i="67"/>
  <c r="AV40" i="67"/>
  <c r="AU40" i="67"/>
  <c r="AT40" i="67"/>
  <c r="AS40" i="67"/>
  <c r="AR40" i="67"/>
  <c r="AQ40" i="67"/>
  <c r="AP40" i="67"/>
  <c r="AO40" i="67"/>
  <c r="AN40" i="67"/>
  <c r="AM40" i="67"/>
  <c r="AL40" i="67"/>
  <c r="AK40" i="67"/>
  <c r="AJ40" i="67"/>
  <c r="AI40" i="67"/>
  <c r="AH40" i="67"/>
  <c r="AG40" i="67"/>
  <c r="AF40" i="67"/>
  <c r="AE40" i="67"/>
  <c r="AD40" i="67"/>
  <c r="AC40" i="67"/>
  <c r="AB40" i="67"/>
  <c r="AA40" i="67"/>
  <c r="Z40" i="67"/>
  <c r="Y40" i="67"/>
  <c r="X40" i="67"/>
  <c r="W40" i="67"/>
  <c r="H40" i="67"/>
  <c r="F40" i="67"/>
  <c r="BA38" i="67"/>
  <c r="AZ38" i="67"/>
  <c r="AY38" i="67"/>
  <c r="AX38" i="67"/>
  <c r="AW38" i="67"/>
  <c r="AV38" i="67"/>
  <c r="AU38" i="67"/>
  <c r="AT38" i="67"/>
  <c r="AS38" i="67"/>
  <c r="AR38" i="67"/>
  <c r="AQ38" i="67"/>
  <c r="AP38" i="67"/>
  <c r="AO38" i="67"/>
  <c r="AN38" i="67"/>
  <c r="AM38" i="67"/>
  <c r="AL38" i="67"/>
  <c r="AK38" i="67"/>
  <c r="AJ38" i="67"/>
  <c r="AI38" i="67"/>
  <c r="AH38" i="67"/>
  <c r="AG38" i="67"/>
  <c r="AF38" i="67"/>
  <c r="AE38" i="67"/>
  <c r="AD38" i="67"/>
  <c r="AC38" i="67"/>
  <c r="AB38" i="67"/>
  <c r="AA38" i="67"/>
  <c r="Z38" i="67"/>
  <c r="Y38" i="67"/>
  <c r="X38" i="67"/>
  <c r="W38" i="67"/>
  <c r="H38" i="67"/>
  <c r="F38" i="67"/>
  <c r="BA36" i="67"/>
  <c r="AZ36" i="67"/>
  <c r="AY36" i="67"/>
  <c r="AX36" i="67"/>
  <c r="AW36" i="67"/>
  <c r="AV36" i="67"/>
  <c r="AU36" i="67"/>
  <c r="AT36" i="67"/>
  <c r="AS36" i="67"/>
  <c r="AR36" i="67"/>
  <c r="AQ36" i="67"/>
  <c r="AP36" i="67"/>
  <c r="AO36" i="67"/>
  <c r="AN36" i="67"/>
  <c r="AM36" i="67"/>
  <c r="AL36" i="67"/>
  <c r="AK36" i="67"/>
  <c r="AJ36" i="67"/>
  <c r="AI36" i="67"/>
  <c r="AH36" i="67"/>
  <c r="AG36" i="67"/>
  <c r="AF36" i="67"/>
  <c r="AE36" i="67"/>
  <c r="AD36" i="67"/>
  <c r="AC36" i="67"/>
  <c r="AB36" i="67"/>
  <c r="AA36" i="67"/>
  <c r="Z36" i="67"/>
  <c r="Y36" i="67"/>
  <c r="X36" i="67"/>
  <c r="W36" i="67"/>
  <c r="H36" i="67"/>
  <c r="F36" i="67"/>
  <c r="BA34" i="67"/>
  <c r="AZ34" i="67"/>
  <c r="AY34" i="67"/>
  <c r="AX34" i="67"/>
  <c r="AW34" i="67"/>
  <c r="AV34" i="67"/>
  <c r="AU34" i="67"/>
  <c r="AT34" i="67"/>
  <c r="AS34" i="67"/>
  <c r="AR34" i="67"/>
  <c r="AQ34" i="67"/>
  <c r="AP34" i="67"/>
  <c r="AO34" i="67"/>
  <c r="AN34" i="67"/>
  <c r="AM34" i="67"/>
  <c r="AL34" i="67"/>
  <c r="AK34" i="67"/>
  <c r="AJ34" i="67"/>
  <c r="AI34" i="67"/>
  <c r="AH34" i="67"/>
  <c r="AG34" i="67"/>
  <c r="AF34" i="67"/>
  <c r="AE34" i="67"/>
  <c r="AD34" i="67"/>
  <c r="AC34" i="67"/>
  <c r="AB34" i="67"/>
  <c r="AA34" i="67"/>
  <c r="Z34" i="67"/>
  <c r="Y34" i="67"/>
  <c r="X34" i="67"/>
  <c r="W34" i="67"/>
  <c r="H34" i="67"/>
  <c r="F34" i="67"/>
  <c r="BA32" i="67"/>
  <c r="AZ32" i="67"/>
  <c r="AY32" i="67"/>
  <c r="AX32" i="67"/>
  <c r="AW32" i="67"/>
  <c r="AV32" i="67"/>
  <c r="AU32" i="67"/>
  <c r="AT32" i="67"/>
  <c r="AS32" i="67"/>
  <c r="AR32" i="67"/>
  <c r="AQ32" i="67"/>
  <c r="AP32" i="67"/>
  <c r="AO32" i="67"/>
  <c r="AN32" i="67"/>
  <c r="AM32" i="67"/>
  <c r="AL32" i="67"/>
  <c r="AK32" i="67"/>
  <c r="AJ32" i="67"/>
  <c r="AI32" i="67"/>
  <c r="AH32" i="67"/>
  <c r="AG32" i="67"/>
  <c r="AF32" i="67"/>
  <c r="AE32" i="67"/>
  <c r="AD32" i="67"/>
  <c r="AC32" i="67"/>
  <c r="AB32" i="67"/>
  <c r="AA32" i="67"/>
  <c r="Z32" i="67"/>
  <c r="Y32" i="67"/>
  <c r="X32" i="67"/>
  <c r="W32" i="67"/>
  <c r="H32" i="67"/>
  <c r="F32" i="67"/>
  <c r="BA30" i="67"/>
  <c r="AZ30" i="67"/>
  <c r="AY30" i="67"/>
  <c r="AX30" i="67"/>
  <c r="AW30" i="67"/>
  <c r="AV30" i="67"/>
  <c r="AU30" i="67"/>
  <c r="AT30" i="67"/>
  <c r="AS30" i="67"/>
  <c r="AR30" i="67"/>
  <c r="AQ30" i="67"/>
  <c r="AP30" i="67"/>
  <c r="AO30" i="67"/>
  <c r="AN30" i="67"/>
  <c r="AM30" i="67"/>
  <c r="AL30" i="67"/>
  <c r="AK30" i="67"/>
  <c r="AJ30" i="67"/>
  <c r="AI30" i="67"/>
  <c r="AH30" i="67"/>
  <c r="AG30" i="67"/>
  <c r="AF30" i="67"/>
  <c r="AE30" i="67"/>
  <c r="AD30" i="67"/>
  <c r="AC30" i="67"/>
  <c r="AB30" i="67"/>
  <c r="AA30" i="67"/>
  <c r="Z30" i="67"/>
  <c r="Y30" i="67"/>
  <c r="X30" i="67"/>
  <c r="W30" i="67"/>
  <c r="H30" i="67"/>
  <c r="F30" i="67"/>
  <c r="BA28" i="67"/>
  <c r="AZ28" i="67"/>
  <c r="AY28" i="67"/>
  <c r="AX28" i="67"/>
  <c r="AW28" i="67"/>
  <c r="AV28" i="67"/>
  <c r="AU28" i="67"/>
  <c r="AT28" i="67"/>
  <c r="AS28" i="67"/>
  <c r="AR28" i="67"/>
  <c r="AQ28" i="67"/>
  <c r="AP28" i="67"/>
  <c r="AO28" i="67"/>
  <c r="AN28" i="67"/>
  <c r="AM28" i="67"/>
  <c r="AL28" i="67"/>
  <c r="AK28" i="67"/>
  <c r="AJ28" i="67"/>
  <c r="AI28" i="67"/>
  <c r="AH28" i="67"/>
  <c r="AG28" i="67"/>
  <c r="AF28" i="67"/>
  <c r="AE28" i="67"/>
  <c r="AD28" i="67"/>
  <c r="AC28" i="67"/>
  <c r="AB28" i="67"/>
  <c r="AA28" i="67"/>
  <c r="Z28" i="67"/>
  <c r="Y28" i="67"/>
  <c r="X28" i="67"/>
  <c r="W28" i="67"/>
  <c r="H28" i="67"/>
  <c r="F28" i="67"/>
  <c r="BA26" i="67"/>
  <c r="AZ26" i="67"/>
  <c r="AY26" i="67"/>
  <c r="AX26" i="67"/>
  <c r="AW26" i="67"/>
  <c r="AV26" i="67"/>
  <c r="AU26" i="67"/>
  <c r="AT26" i="67"/>
  <c r="AS26" i="67"/>
  <c r="AR26" i="67"/>
  <c r="AQ26" i="67"/>
  <c r="AP26" i="67"/>
  <c r="AO26" i="67"/>
  <c r="AN26" i="67"/>
  <c r="AM26" i="67"/>
  <c r="AL26" i="67"/>
  <c r="AK26" i="67"/>
  <c r="AJ26" i="67"/>
  <c r="AI26" i="67"/>
  <c r="AH26" i="67"/>
  <c r="AG26" i="67"/>
  <c r="AF26" i="67"/>
  <c r="AE26" i="67"/>
  <c r="AD26" i="67"/>
  <c r="AC26" i="67"/>
  <c r="AB26" i="67"/>
  <c r="AA26" i="67"/>
  <c r="Z26" i="67"/>
  <c r="Y26" i="67"/>
  <c r="X26" i="67"/>
  <c r="W26" i="67"/>
  <c r="H26" i="67"/>
  <c r="F26" i="67"/>
  <c r="BA24" i="67"/>
  <c r="AZ24" i="67"/>
  <c r="AY24" i="67"/>
  <c r="AX24" i="67"/>
  <c r="AW24" i="67"/>
  <c r="AV24" i="67"/>
  <c r="AU24" i="67"/>
  <c r="AT24" i="67"/>
  <c r="AS24" i="67"/>
  <c r="AR24" i="67"/>
  <c r="AQ24" i="67"/>
  <c r="AP24" i="67"/>
  <c r="AO24" i="67"/>
  <c r="AN24" i="67"/>
  <c r="AM24" i="67"/>
  <c r="AL24" i="67"/>
  <c r="AK24" i="67"/>
  <c r="AJ24" i="67"/>
  <c r="AI24" i="67"/>
  <c r="AH24" i="67"/>
  <c r="AG24" i="67"/>
  <c r="AF24" i="67"/>
  <c r="AE24" i="67"/>
  <c r="AD24" i="67"/>
  <c r="AC24" i="67"/>
  <c r="AB24" i="67"/>
  <c r="AA24" i="67"/>
  <c r="Z24" i="67"/>
  <c r="Y24" i="67"/>
  <c r="X24" i="67"/>
  <c r="W24" i="67"/>
  <c r="H24" i="67"/>
  <c r="F24" i="67"/>
  <c r="BA22" i="67"/>
  <c r="AZ22" i="67"/>
  <c r="AY22" i="67"/>
  <c r="AX22" i="67"/>
  <c r="AW22" i="67"/>
  <c r="AV22" i="67"/>
  <c r="AU22" i="67"/>
  <c r="AT22" i="67"/>
  <c r="AS22" i="67"/>
  <c r="AR22" i="67"/>
  <c r="AQ22" i="67"/>
  <c r="AP22" i="67"/>
  <c r="AO22" i="67"/>
  <c r="AN22" i="67"/>
  <c r="AM22" i="67"/>
  <c r="AL22" i="67"/>
  <c r="AK22" i="67"/>
  <c r="AJ22" i="67"/>
  <c r="AI22" i="67"/>
  <c r="AH22" i="67"/>
  <c r="AG22" i="67"/>
  <c r="AF22" i="67"/>
  <c r="AE22" i="67"/>
  <c r="AD22" i="67"/>
  <c r="AC22" i="67"/>
  <c r="AB22" i="67"/>
  <c r="AA22" i="67"/>
  <c r="Z22" i="67"/>
  <c r="Y22" i="67"/>
  <c r="X22" i="67"/>
  <c r="W22" i="67"/>
  <c r="H22" i="67"/>
  <c r="F22" i="67"/>
  <c r="BA20" i="67"/>
  <c r="AZ20" i="67"/>
  <c r="AY20" i="67"/>
  <c r="AX20" i="67"/>
  <c r="AW20" i="67"/>
  <c r="AV20" i="67"/>
  <c r="AU20" i="67"/>
  <c r="AT20" i="67"/>
  <c r="AS20" i="67"/>
  <c r="AR20" i="67"/>
  <c r="AQ20" i="67"/>
  <c r="AP20" i="67"/>
  <c r="AO20" i="67"/>
  <c r="AN20" i="67"/>
  <c r="AM20" i="67"/>
  <c r="AL20" i="67"/>
  <c r="AK20" i="67"/>
  <c r="AJ20" i="67"/>
  <c r="AI20" i="67"/>
  <c r="AH20" i="67"/>
  <c r="AG20" i="67"/>
  <c r="AF20" i="67"/>
  <c r="AE20" i="67"/>
  <c r="AD20" i="67"/>
  <c r="AC20" i="67"/>
  <c r="AB20" i="67"/>
  <c r="AA20" i="67"/>
  <c r="Z20" i="67"/>
  <c r="Y20" i="67"/>
  <c r="X20" i="67"/>
  <c r="W20" i="67"/>
  <c r="H20" i="67"/>
  <c r="F20" i="67"/>
  <c r="BA18" i="67"/>
  <c r="AZ18" i="67"/>
  <c r="AY18" i="67"/>
  <c r="AX18" i="67"/>
  <c r="AW18" i="67"/>
  <c r="AV18" i="67"/>
  <c r="AU18" i="67"/>
  <c r="AT18" i="67"/>
  <c r="AS18" i="67"/>
  <c r="AR18" i="67"/>
  <c r="AQ18" i="67"/>
  <c r="AP18" i="67"/>
  <c r="AO18" i="67"/>
  <c r="AN18" i="67"/>
  <c r="AM18" i="67"/>
  <c r="AL18" i="67"/>
  <c r="AK18" i="67"/>
  <c r="AJ18" i="67"/>
  <c r="AI18" i="67"/>
  <c r="AH18" i="67"/>
  <c r="AG18" i="67"/>
  <c r="AF18" i="67"/>
  <c r="AE18" i="67"/>
  <c r="AD18" i="67"/>
  <c r="AC18" i="67"/>
  <c r="AB18" i="67"/>
  <c r="AA18" i="67"/>
  <c r="Z18" i="67"/>
  <c r="Y18" i="67"/>
  <c r="X18" i="67"/>
  <c r="W18" i="67"/>
  <c r="H18" i="67"/>
  <c r="F18" i="67"/>
  <c r="O104" i="67" s="1"/>
  <c r="B17" i="67"/>
  <c r="B19" i="67" s="1"/>
  <c r="B21" i="67" s="1"/>
  <c r="B23" i="67" s="1"/>
  <c r="B25" i="67" s="1"/>
  <c r="B27" i="67" s="1"/>
  <c r="B29" i="67" s="1"/>
  <c r="B31" i="67" s="1"/>
  <c r="B33" i="67" s="1"/>
  <c r="B35" i="67" s="1"/>
  <c r="B37" i="67" s="1"/>
  <c r="B39" i="67" s="1"/>
  <c r="B41" i="67" s="1"/>
  <c r="B43" i="67" s="1"/>
  <c r="B45" i="67" s="1"/>
  <c r="B47" i="67" s="1"/>
  <c r="B49" i="67" s="1"/>
  <c r="B51" i="67" s="1"/>
  <c r="B53" i="67" s="1"/>
  <c r="B55" i="67" s="1"/>
  <c r="B57" i="67" s="1"/>
  <c r="B59" i="67" s="1"/>
  <c r="B61" i="67" s="1"/>
  <c r="B63" i="67" s="1"/>
  <c r="B65" i="67" s="1"/>
  <c r="B67" i="67" s="1"/>
  <c r="B69" i="67" s="1"/>
  <c r="B71" i="67" s="1"/>
  <c r="B73" i="67" s="1"/>
  <c r="B75" i="67" s="1"/>
  <c r="BA14" i="67"/>
  <c r="BA15" i="67" s="1"/>
  <c r="BA16" i="67" s="1"/>
  <c r="AZ14" i="67"/>
  <c r="AZ15" i="67" s="1"/>
  <c r="AZ16" i="67" s="1"/>
  <c r="AY14" i="67"/>
  <c r="AY15" i="67" s="1"/>
  <c r="AY16" i="67" s="1"/>
  <c r="BB12" i="67"/>
  <c r="AF2" i="67"/>
  <c r="AW15" i="67" s="1"/>
  <c r="AW16" i="67" s="1"/>
  <c r="U231" i="69" l="1"/>
  <c r="P236" i="69" s="1"/>
  <c r="U236" i="69" s="1"/>
  <c r="BB38" i="67"/>
  <c r="BD38" i="67" s="1"/>
  <c r="BB54" i="67"/>
  <c r="BD54" i="67" s="1"/>
  <c r="BB70" i="67"/>
  <c r="BD70" i="67" s="1"/>
  <c r="BB22" i="67"/>
  <c r="BD22" i="67" s="1"/>
  <c r="BB30" i="67"/>
  <c r="BD30" i="67" s="1"/>
  <c r="BB46" i="67"/>
  <c r="BD46" i="67" s="1"/>
  <c r="BB62" i="67"/>
  <c r="BD62" i="67" s="1"/>
  <c r="BB28" i="69"/>
  <c r="BD28" i="69" s="1"/>
  <c r="BF34" i="70"/>
  <c r="BH34" i="70" s="1"/>
  <c r="BF50" i="70"/>
  <c r="BH50" i="70" s="1"/>
  <c r="BF66" i="70"/>
  <c r="BH66" i="70" s="1"/>
  <c r="BF82" i="70"/>
  <c r="BH82" i="70" s="1"/>
  <c r="BF84" i="70"/>
  <c r="BH84" i="70" s="1"/>
  <c r="BF94" i="70"/>
  <c r="BH94" i="70" s="1"/>
  <c r="BF100" i="70"/>
  <c r="BH100" i="70" s="1"/>
  <c r="BF110" i="70"/>
  <c r="BH110" i="70" s="1"/>
  <c r="BF142" i="70"/>
  <c r="BH142" i="70" s="1"/>
  <c r="BF158" i="70"/>
  <c r="BH158" i="70" s="1"/>
  <c r="BF174" i="70"/>
  <c r="BH174" i="70" s="1"/>
  <c r="BF206" i="70"/>
  <c r="BH206" i="70" s="1"/>
  <c r="BB20" i="69"/>
  <c r="BD20" i="69" s="1"/>
  <c r="BF22" i="70"/>
  <c r="BH22" i="70" s="1"/>
  <c r="BF42" i="70"/>
  <c r="BH42" i="70" s="1"/>
  <c r="BF58" i="70"/>
  <c r="BH58" i="70" s="1"/>
  <c r="BF74" i="70"/>
  <c r="BH74" i="70" s="1"/>
  <c r="BF86" i="70"/>
  <c r="BH86" i="70" s="1"/>
  <c r="BF92" i="70"/>
  <c r="BH92" i="70" s="1"/>
  <c r="BF102" i="70"/>
  <c r="BH102" i="70" s="1"/>
  <c r="BF118" i="70"/>
  <c r="BH118" i="70" s="1"/>
  <c r="BF150" i="70"/>
  <c r="BH150" i="70" s="1"/>
  <c r="BF166" i="70"/>
  <c r="BH166" i="70" s="1"/>
  <c r="BF182" i="70"/>
  <c r="BH182" i="70" s="1"/>
  <c r="AA15" i="67"/>
  <c r="AA16" i="67" s="1"/>
  <c r="AQ15" i="67"/>
  <c r="AQ16" i="67" s="1"/>
  <c r="AD15" i="69"/>
  <c r="AD16" i="69" s="1"/>
  <c r="AL15" i="69"/>
  <c r="AL16" i="69" s="1"/>
  <c r="AT15" i="69"/>
  <c r="AT16" i="69" s="1"/>
  <c r="BE8" i="69"/>
  <c r="AG223" i="70"/>
  <c r="BF210" i="70"/>
  <c r="BH210" i="70" s="1"/>
  <c r="BF124" i="70"/>
  <c r="BH124" i="70" s="1"/>
  <c r="BF132" i="70"/>
  <c r="BH132" i="70" s="1"/>
  <c r="BF188" i="70"/>
  <c r="BH188" i="70" s="1"/>
  <c r="BF196" i="70"/>
  <c r="BH196" i="70" s="1"/>
  <c r="BF204" i="70"/>
  <c r="BH204" i="70" s="1"/>
  <c r="BB36" i="69"/>
  <c r="BD36" i="69" s="1"/>
  <c r="BB52" i="69"/>
  <c r="BD52" i="69" s="1"/>
  <c r="BB60" i="69"/>
  <c r="BD60" i="69" s="1"/>
  <c r="BB68" i="69"/>
  <c r="BD68" i="69" s="1"/>
  <c r="BB76" i="69"/>
  <c r="BD76" i="69" s="1"/>
  <c r="BB84" i="69"/>
  <c r="BD84" i="69" s="1"/>
  <c r="BB92" i="69"/>
  <c r="BD92" i="69" s="1"/>
  <c r="BB100" i="69"/>
  <c r="BD100" i="69" s="1"/>
  <c r="BB108" i="69"/>
  <c r="BD108" i="69" s="1"/>
  <c r="BB116" i="69"/>
  <c r="BD116" i="69" s="1"/>
  <c r="BB124" i="69"/>
  <c r="BD124" i="69" s="1"/>
  <c r="BB132" i="69"/>
  <c r="BD132" i="69" s="1"/>
  <c r="BB138" i="69"/>
  <c r="BD138" i="69" s="1"/>
  <c r="BB146" i="69"/>
  <c r="BD146" i="69" s="1"/>
  <c r="BB154" i="69"/>
  <c r="BD154" i="69" s="1"/>
  <c r="BB162" i="69"/>
  <c r="BD162" i="69" s="1"/>
  <c r="BB170" i="69"/>
  <c r="BD170" i="69" s="1"/>
  <c r="BB178" i="69"/>
  <c r="BD178" i="69" s="1"/>
  <c r="BB186" i="69"/>
  <c r="BD186" i="69" s="1"/>
  <c r="BB194" i="69"/>
  <c r="BD194" i="69" s="1"/>
  <c r="BB202" i="69"/>
  <c r="BD202" i="69" s="1"/>
  <c r="BB44" i="69"/>
  <c r="BD44" i="69" s="1"/>
  <c r="BB212" i="69"/>
  <c r="BD212" i="69" s="1"/>
  <c r="AE15" i="67"/>
  <c r="AE16" i="67" s="1"/>
  <c r="AU15" i="67"/>
  <c r="AU16" i="67" s="1"/>
  <c r="W15" i="67"/>
  <c r="W16" i="67" s="1"/>
  <c r="AM15" i="67"/>
  <c r="AM16" i="67" s="1"/>
  <c r="BB20" i="67"/>
  <c r="BD20" i="67" s="1"/>
  <c r="O82" i="67" s="1"/>
  <c r="BB28" i="67"/>
  <c r="BD28" i="67" s="1"/>
  <c r="BB36" i="67"/>
  <c r="BD36" i="67" s="1"/>
  <c r="BB44" i="67"/>
  <c r="BD44" i="67" s="1"/>
  <c r="BB52" i="67"/>
  <c r="BD52" i="67" s="1"/>
  <c r="BB60" i="67"/>
  <c r="BD60" i="67" s="1"/>
  <c r="BB68" i="67"/>
  <c r="BD68" i="67" s="1"/>
  <c r="BB76" i="67"/>
  <c r="BD76" i="67" s="1"/>
  <c r="AB15" i="69"/>
  <c r="AB16" i="69" s="1"/>
  <c r="AJ15" i="69"/>
  <c r="AJ16" i="69" s="1"/>
  <c r="AR15" i="69"/>
  <c r="AR16" i="69" s="1"/>
  <c r="BB18" i="69"/>
  <c r="BD18" i="69" s="1"/>
  <c r="BB26" i="69"/>
  <c r="BD26" i="69" s="1"/>
  <c r="BB34" i="69"/>
  <c r="BD34" i="69" s="1"/>
  <c r="BB42" i="69"/>
  <c r="BD42" i="69" s="1"/>
  <c r="BB50" i="69"/>
  <c r="BD50" i="69" s="1"/>
  <c r="BB58" i="69"/>
  <c r="BD58" i="69" s="1"/>
  <c r="BB66" i="69"/>
  <c r="BD66" i="69" s="1"/>
  <c r="BB74" i="69"/>
  <c r="BD74" i="69" s="1"/>
  <c r="BB82" i="69"/>
  <c r="BD82" i="69" s="1"/>
  <c r="BB90" i="69"/>
  <c r="BD90" i="69" s="1"/>
  <c r="BB98" i="69"/>
  <c r="BD98" i="69" s="1"/>
  <c r="BB106" i="69"/>
  <c r="BD106" i="69" s="1"/>
  <c r="BB114" i="69"/>
  <c r="BD114" i="69" s="1"/>
  <c r="BB122" i="69"/>
  <c r="BD122" i="69" s="1"/>
  <c r="BB130" i="69"/>
  <c r="BD130" i="69" s="1"/>
  <c r="BB136" i="69"/>
  <c r="BD136" i="69" s="1"/>
  <c r="BB144" i="69"/>
  <c r="BD144" i="69" s="1"/>
  <c r="BB152" i="69"/>
  <c r="BD152" i="69" s="1"/>
  <c r="BB160" i="69"/>
  <c r="BD160" i="69" s="1"/>
  <c r="BB168" i="69"/>
  <c r="BD168" i="69" s="1"/>
  <c r="BB176" i="69"/>
  <c r="BD176" i="69" s="1"/>
  <c r="BB184" i="69"/>
  <c r="BD184" i="69" s="1"/>
  <c r="BB192" i="69"/>
  <c r="BD192" i="69" s="1"/>
  <c r="BB200" i="69"/>
  <c r="BD200" i="69" s="1"/>
  <c r="BB208" i="69"/>
  <c r="BD208" i="69" s="1"/>
  <c r="AA230" i="69"/>
  <c r="AF250" i="69"/>
  <c r="AK250" i="69" s="1"/>
  <c r="AF255" i="69" s="1"/>
  <c r="AK255" i="69" s="1"/>
  <c r="BF126" i="70"/>
  <c r="BH126" i="70" s="1"/>
  <c r="BF134" i="70"/>
  <c r="BH134" i="70" s="1"/>
  <c r="BF190" i="70"/>
  <c r="BH190" i="70" s="1"/>
  <c r="BF198" i="70"/>
  <c r="BH198" i="70" s="1"/>
  <c r="BF214" i="70"/>
  <c r="BH214" i="70" s="1"/>
  <c r="BF24" i="70"/>
  <c r="BH24" i="70" s="1"/>
  <c r="BF36" i="70"/>
  <c r="BH36" i="70" s="1"/>
  <c r="BF44" i="70"/>
  <c r="BH44" i="70" s="1"/>
  <c r="BF52" i="70"/>
  <c r="BH52" i="70" s="1"/>
  <c r="BF60" i="70"/>
  <c r="BH60" i="70" s="1"/>
  <c r="BF68" i="70"/>
  <c r="BH68" i="70" s="1"/>
  <c r="BF76" i="70"/>
  <c r="BH76" i="70" s="1"/>
  <c r="BF104" i="70"/>
  <c r="BH104" i="70" s="1"/>
  <c r="BF112" i="70"/>
  <c r="BH112" i="70" s="1"/>
  <c r="BF120" i="70"/>
  <c r="BH120" i="70" s="1"/>
  <c r="BF128" i="70"/>
  <c r="BH128" i="70" s="1"/>
  <c r="BF136" i="70"/>
  <c r="BH136" i="70" s="1"/>
  <c r="BF144" i="70"/>
  <c r="BH144" i="70" s="1"/>
  <c r="BF152" i="70"/>
  <c r="BH152" i="70" s="1"/>
  <c r="BF160" i="70"/>
  <c r="BH160" i="70" s="1"/>
  <c r="BF168" i="70"/>
  <c r="BH168" i="70" s="1"/>
  <c r="BF176" i="70"/>
  <c r="BH176" i="70" s="1"/>
  <c r="BF184" i="70"/>
  <c r="BH184" i="70" s="1"/>
  <c r="BF192" i="70"/>
  <c r="BH192" i="70" s="1"/>
  <c r="BF200" i="70"/>
  <c r="BH200" i="70" s="1"/>
  <c r="BF208" i="70"/>
  <c r="BH208" i="70" s="1"/>
  <c r="BF216" i="70"/>
  <c r="BH216" i="70" s="1"/>
  <c r="BB24" i="67"/>
  <c r="BD24" i="67" s="1"/>
  <c r="BB32" i="67"/>
  <c r="BD32" i="67" s="1"/>
  <c r="BB40" i="67"/>
  <c r="BD40" i="67" s="1"/>
  <c r="BB48" i="67"/>
  <c r="BD48" i="67" s="1"/>
  <c r="BB56" i="67"/>
  <c r="BD56" i="67" s="1"/>
  <c r="BB64" i="67"/>
  <c r="BD64" i="67" s="1"/>
  <c r="AE103" i="67" s="1"/>
  <c r="BB72" i="67"/>
  <c r="BD72" i="67" s="1"/>
  <c r="AH107" i="67"/>
  <c r="AA109" i="67" s="1"/>
  <c r="L47" i="68"/>
  <c r="X15" i="69"/>
  <c r="X16" i="69" s="1"/>
  <c r="AF15" i="69"/>
  <c r="AF16" i="69" s="1"/>
  <c r="AN15" i="69"/>
  <c r="AN16" i="69" s="1"/>
  <c r="AV15" i="69"/>
  <c r="AV16" i="69" s="1"/>
  <c r="BB22" i="69"/>
  <c r="BD22" i="69" s="1"/>
  <c r="BB30" i="69"/>
  <c r="BD30" i="69" s="1"/>
  <c r="BB38" i="69"/>
  <c r="BD38" i="69" s="1"/>
  <c r="BB46" i="69"/>
  <c r="BD46" i="69" s="1"/>
  <c r="BB54" i="69"/>
  <c r="BD54" i="69" s="1"/>
  <c r="BB62" i="69"/>
  <c r="BD62" i="69" s="1"/>
  <c r="BB70" i="69"/>
  <c r="BD70" i="69" s="1"/>
  <c r="BB78" i="69"/>
  <c r="BD78" i="69" s="1"/>
  <c r="BB86" i="69"/>
  <c r="BD86" i="69" s="1"/>
  <c r="BB94" i="69"/>
  <c r="BD94" i="69" s="1"/>
  <c r="BB102" i="69"/>
  <c r="BD102" i="69" s="1"/>
  <c r="BB110" i="69"/>
  <c r="BD110" i="69" s="1"/>
  <c r="BB118" i="69"/>
  <c r="BD118" i="69" s="1"/>
  <c r="BB126" i="69"/>
  <c r="BD126" i="69" s="1"/>
  <c r="BB140" i="69"/>
  <c r="BD140" i="69" s="1"/>
  <c r="BB148" i="69"/>
  <c r="BD148" i="69" s="1"/>
  <c r="BB156" i="69"/>
  <c r="BD156" i="69" s="1"/>
  <c r="BB164" i="69"/>
  <c r="BD164" i="69" s="1"/>
  <c r="BB172" i="69"/>
  <c r="BD172" i="69" s="1"/>
  <c r="BB180" i="69"/>
  <c r="BD180" i="69" s="1"/>
  <c r="BB188" i="69"/>
  <c r="BD188" i="69" s="1"/>
  <c r="BB196" i="69"/>
  <c r="BD196" i="69" s="1"/>
  <c r="BB204" i="69"/>
  <c r="BD204" i="69" s="1"/>
  <c r="BF18" i="70"/>
  <c r="BH18" i="70" s="1"/>
  <c r="BF26" i="70"/>
  <c r="BH26" i="70" s="1"/>
  <c r="BF30" i="70"/>
  <c r="BH30" i="70" s="1"/>
  <c r="BF38" i="70"/>
  <c r="BH38" i="70" s="1"/>
  <c r="BF46" i="70"/>
  <c r="BH46" i="70" s="1"/>
  <c r="BF54" i="70"/>
  <c r="BH54" i="70" s="1"/>
  <c r="BF62" i="70"/>
  <c r="BH62" i="70" s="1"/>
  <c r="BF70" i="70"/>
  <c r="BH70" i="70" s="1"/>
  <c r="BF78" i="70"/>
  <c r="BH78" i="70" s="1"/>
  <c r="BF88" i="70"/>
  <c r="BH88" i="70" s="1"/>
  <c r="BF90" i="70"/>
  <c r="BH90" i="70" s="1"/>
  <c r="BF96" i="70"/>
  <c r="BH96" i="70" s="1"/>
  <c r="BF98" i="70"/>
  <c r="BH98" i="70" s="1"/>
  <c r="BF106" i="70"/>
  <c r="BH106" i="70" s="1"/>
  <c r="BF114" i="70"/>
  <c r="BH114" i="70" s="1"/>
  <c r="BF122" i="70"/>
  <c r="BH122" i="70" s="1"/>
  <c r="BF130" i="70"/>
  <c r="BH130" i="70" s="1"/>
  <c r="BF138" i="70"/>
  <c r="BH138" i="70" s="1"/>
  <c r="BF146" i="70"/>
  <c r="BH146" i="70" s="1"/>
  <c r="BF154" i="70"/>
  <c r="BH154" i="70" s="1"/>
  <c r="BF162" i="70"/>
  <c r="BH162" i="70" s="1"/>
  <c r="BF170" i="70"/>
  <c r="BH170" i="70" s="1"/>
  <c r="BF178" i="70"/>
  <c r="BH178" i="70" s="1"/>
  <c r="BF186" i="70"/>
  <c r="BH186" i="70" s="1"/>
  <c r="BF194" i="70"/>
  <c r="BH194" i="70" s="1"/>
  <c r="BF202" i="70"/>
  <c r="BH202" i="70" s="1"/>
  <c r="AI15" i="67"/>
  <c r="AI16" i="67" s="1"/>
  <c r="BB18" i="67"/>
  <c r="BD18" i="67" s="1"/>
  <c r="BB26" i="67"/>
  <c r="BD26" i="67" s="1"/>
  <c r="AE82" i="67" s="1"/>
  <c r="BB34" i="67"/>
  <c r="BD34" i="67" s="1"/>
  <c r="BB42" i="67"/>
  <c r="BD42" i="67" s="1"/>
  <c r="BB50" i="67"/>
  <c r="BD50" i="67" s="1"/>
  <c r="BB58" i="67"/>
  <c r="BD58" i="67" s="1"/>
  <c r="BB66" i="67"/>
  <c r="BD66" i="67" s="1"/>
  <c r="BB74" i="67"/>
  <c r="BD74" i="67" s="1"/>
  <c r="Z15" i="69"/>
  <c r="Z16" i="69" s="1"/>
  <c r="AH15" i="69"/>
  <c r="AH16" i="69" s="1"/>
  <c r="AP15" i="69"/>
  <c r="AP16" i="69" s="1"/>
  <c r="AX15" i="69"/>
  <c r="AX16" i="69" s="1"/>
  <c r="BB24" i="69"/>
  <c r="BD24" i="69" s="1"/>
  <c r="BB32" i="69"/>
  <c r="BD32" i="69" s="1"/>
  <c r="BB40" i="69"/>
  <c r="BD40" i="69" s="1"/>
  <c r="BB48" i="69"/>
  <c r="BD48" i="69" s="1"/>
  <c r="BB56" i="69"/>
  <c r="BD56" i="69" s="1"/>
  <c r="BB64" i="69"/>
  <c r="BD64" i="69" s="1"/>
  <c r="BB72" i="69"/>
  <c r="BD72" i="69" s="1"/>
  <c r="BB80" i="69"/>
  <c r="BD80" i="69" s="1"/>
  <c r="BB88" i="69"/>
  <c r="BD88" i="69" s="1"/>
  <c r="BB96" i="69"/>
  <c r="BD96" i="69" s="1"/>
  <c r="BB104" i="69"/>
  <c r="BD104" i="69" s="1"/>
  <c r="BB112" i="69"/>
  <c r="BD112" i="69" s="1"/>
  <c r="BB120" i="69"/>
  <c r="BD120" i="69" s="1"/>
  <c r="BB128" i="69"/>
  <c r="BD128" i="69" s="1"/>
  <c r="BB134" i="69"/>
  <c r="BD134" i="69" s="1"/>
  <c r="BB142" i="69"/>
  <c r="BD142" i="69" s="1"/>
  <c r="BB150" i="69"/>
  <c r="BD150" i="69" s="1"/>
  <c r="BB158" i="69"/>
  <c r="BD158" i="69" s="1"/>
  <c r="BB166" i="69"/>
  <c r="BD166" i="69" s="1"/>
  <c r="BB174" i="69"/>
  <c r="BD174" i="69" s="1"/>
  <c r="BB182" i="69"/>
  <c r="BD182" i="69" s="1"/>
  <c r="BB190" i="69"/>
  <c r="BD190" i="69" s="1"/>
  <c r="BB198" i="69"/>
  <c r="BD198" i="69" s="1"/>
  <c r="BB206" i="69"/>
  <c r="BD206" i="69" s="1"/>
  <c r="BB216" i="69"/>
  <c r="BD216" i="69" s="1"/>
  <c r="AF231" i="69"/>
  <c r="U255" i="69"/>
  <c r="BF20" i="70"/>
  <c r="BH20" i="70" s="1"/>
  <c r="BF28" i="70"/>
  <c r="BH28" i="70" s="1"/>
  <c r="BF32" i="70"/>
  <c r="BH32" i="70" s="1"/>
  <c r="BF40" i="70"/>
  <c r="BH40" i="70" s="1"/>
  <c r="BF48" i="70"/>
  <c r="BH48" i="70" s="1"/>
  <c r="BF56" i="70"/>
  <c r="BH56" i="70" s="1"/>
  <c r="BF64" i="70"/>
  <c r="BH64" i="70" s="1"/>
  <c r="BF72" i="70"/>
  <c r="BH72" i="70" s="1"/>
  <c r="BF80" i="70"/>
  <c r="BH80" i="70" s="1"/>
  <c r="BF108" i="70"/>
  <c r="BH108" i="70" s="1"/>
  <c r="BF116" i="70"/>
  <c r="BH116" i="70" s="1"/>
  <c r="BF140" i="70"/>
  <c r="BH140" i="70" s="1"/>
  <c r="BF148" i="70"/>
  <c r="BH148" i="70" s="1"/>
  <c r="BF156" i="70"/>
  <c r="BH156" i="70" s="1"/>
  <c r="BF164" i="70"/>
  <c r="BH164" i="70" s="1"/>
  <c r="BF172" i="70"/>
  <c r="BH172" i="70" s="1"/>
  <c r="BF180" i="70"/>
  <c r="BH180" i="70" s="1"/>
  <c r="BF212" i="70"/>
  <c r="BH212" i="70" s="1"/>
  <c r="U96" i="67"/>
  <c r="Y15" i="67"/>
  <c r="Y16" i="67" s="1"/>
  <c r="AG15" i="67"/>
  <c r="AG16" i="67" s="1"/>
  <c r="AO15" i="67"/>
  <c r="AO16" i="67" s="1"/>
  <c r="BE8" i="67"/>
  <c r="Z15" i="67"/>
  <c r="Z16" i="67" s="1"/>
  <c r="AD15" i="67"/>
  <c r="AD16" i="67" s="1"/>
  <c r="AH15" i="67"/>
  <c r="AH16" i="67" s="1"/>
  <c r="AL15" i="67"/>
  <c r="AL16" i="67" s="1"/>
  <c r="AP15" i="67"/>
  <c r="AP16" i="67" s="1"/>
  <c r="AT15" i="67"/>
  <c r="AT16" i="67" s="1"/>
  <c r="AX15" i="67"/>
  <c r="AX16" i="67" s="1"/>
  <c r="O83" i="67"/>
  <c r="O84" i="67"/>
  <c r="O85" i="67"/>
  <c r="AA90" i="67"/>
  <c r="AC102" i="67"/>
  <c r="AC104" i="67"/>
  <c r="Y15" i="69"/>
  <c r="Y16" i="69" s="1"/>
  <c r="AC15" i="69"/>
  <c r="AC16" i="69" s="1"/>
  <c r="AG15" i="69"/>
  <c r="AG16" i="69" s="1"/>
  <c r="AK15" i="69"/>
  <c r="AK16" i="69" s="1"/>
  <c r="AO15" i="69"/>
  <c r="AO16" i="69" s="1"/>
  <c r="AS15" i="69"/>
  <c r="AS16" i="69" s="1"/>
  <c r="AW15" i="69"/>
  <c r="AW16" i="69" s="1"/>
  <c r="AC82" i="67"/>
  <c r="AC83" i="67"/>
  <c r="AC84" i="67"/>
  <c r="AC85" i="67"/>
  <c r="AF90" i="67"/>
  <c r="AA91" i="67"/>
  <c r="AE102" i="67"/>
  <c r="AE104" i="67"/>
  <c r="AF109" i="67"/>
  <c r="AA110" i="67"/>
  <c r="AK110" i="67" s="1"/>
  <c r="AF115" i="67" s="1"/>
  <c r="AK115" i="67" s="1"/>
  <c r="AC244" i="69"/>
  <c r="O244" i="69"/>
  <c r="O243" i="69"/>
  <c r="O242" i="69"/>
  <c r="O241" i="69"/>
  <c r="M225" i="69"/>
  <c r="M224" i="69"/>
  <c r="M223" i="69"/>
  <c r="M222" i="69"/>
  <c r="M244" i="69"/>
  <c r="AE244" i="69"/>
  <c r="AE243" i="69"/>
  <c r="AE242" i="69"/>
  <c r="AE241" i="69"/>
  <c r="AC225" i="69"/>
  <c r="AC224" i="69"/>
  <c r="AC223" i="69"/>
  <c r="AC222" i="69"/>
  <c r="M243" i="69"/>
  <c r="M241" i="69"/>
  <c r="AE225" i="69"/>
  <c r="AE223" i="69"/>
  <c r="AC242" i="69"/>
  <c r="O225" i="69"/>
  <c r="O223" i="69"/>
  <c r="M242" i="69"/>
  <c r="AE224" i="69"/>
  <c r="AE222" i="69"/>
  <c r="AC243" i="69"/>
  <c r="AC241" i="69"/>
  <c r="O224" i="69"/>
  <c r="O222" i="69"/>
  <c r="X15" i="67"/>
  <c r="X16" i="67" s="1"/>
  <c r="AB15" i="67"/>
  <c r="AB16" i="67" s="1"/>
  <c r="AF15" i="67"/>
  <c r="AF16" i="67" s="1"/>
  <c r="AJ15" i="67"/>
  <c r="AJ16" i="67" s="1"/>
  <c r="AN15" i="67"/>
  <c r="AN16" i="67" s="1"/>
  <c r="AR15" i="67"/>
  <c r="AR16" i="67" s="1"/>
  <c r="AV15" i="67"/>
  <c r="AV16" i="67" s="1"/>
  <c r="AE83" i="67"/>
  <c r="AE84" i="67"/>
  <c r="AE85" i="67"/>
  <c r="AF91" i="67"/>
  <c r="M101" i="67"/>
  <c r="M102" i="67"/>
  <c r="M103" i="67"/>
  <c r="M104" i="67"/>
  <c r="W15" i="69"/>
  <c r="W16" i="69" s="1"/>
  <c r="AA15" i="69"/>
  <c r="AA16" i="69" s="1"/>
  <c r="AE15" i="69"/>
  <c r="AE16" i="69" s="1"/>
  <c r="AI15" i="69"/>
  <c r="AI16" i="69" s="1"/>
  <c r="AM15" i="69"/>
  <c r="AM16" i="69" s="1"/>
  <c r="AQ15" i="69"/>
  <c r="AQ16" i="69" s="1"/>
  <c r="AC15" i="67"/>
  <c r="AC16" i="67" s="1"/>
  <c r="AK15" i="67"/>
  <c r="AK16" i="67" s="1"/>
  <c r="AS15" i="67"/>
  <c r="AS16" i="67" s="1"/>
  <c r="M82" i="67"/>
  <c r="M83" i="67"/>
  <c r="M84" i="67"/>
  <c r="M85" i="67"/>
  <c r="O102" i="67"/>
  <c r="O103" i="67"/>
  <c r="BB210" i="69"/>
  <c r="BD210" i="69" s="1"/>
  <c r="BB214" i="69"/>
  <c r="BD214" i="69" s="1"/>
  <c r="AF230" i="69"/>
  <c r="AA231" i="69"/>
  <c r="AF249" i="69"/>
  <c r="AB15" i="70"/>
  <c r="AB16" i="70" s="1"/>
  <c r="AF15" i="70"/>
  <c r="AF16" i="70" s="1"/>
  <c r="AJ15" i="70"/>
  <c r="AJ16" i="70" s="1"/>
  <c r="AN15" i="70"/>
  <c r="AN16" i="70" s="1"/>
  <c r="AR15" i="70"/>
  <c r="AR16" i="70" s="1"/>
  <c r="AV15" i="70"/>
  <c r="AV16" i="70" s="1"/>
  <c r="AZ15" i="70"/>
  <c r="AZ16" i="70" s="1"/>
  <c r="AG222" i="70"/>
  <c r="AE231" i="70"/>
  <c r="Y255" i="70"/>
  <c r="AC15" i="70"/>
  <c r="AC16" i="70" s="1"/>
  <c r="AG15" i="70"/>
  <c r="AG16" i="70" s="1"/>
  <c r="AK15" i="70"/>
  <c r="AK16" i="70" s="1"/>
  <c r="AO15" i="70"/>
  <c r="AO16" i="70" s="1"/>
  <c r="AS15" i="70"/>
  <c r="AS16" i="70" s="1"/>
  <c r="AW15" i="70"/>
  <c r="AW16" i="70" s="1"/>
  <c r="BA15" i="70"/>
  <c r="BA16" i="70" s="1"/>
  <c r="Y236" i="70"/>
  <c r="BI8" i="70"/>
  <c r="AD15" i="70"/>
  <c r="AD16" i="70" s="1"/>
  <c r="AH15" i="70"/>
  <c r="AH16" i="70" s="1"/>
  <c r="AL15" i="70"/>
  <c r="AL16" i="70" s="1"/>
  <c r="AP15" i="70"/>
  <c r="AP16" i="70" s="1"/>
  <c r="AT15" i="70"/>
  <c r="AT16" i="70" s="1"/>
  <c r="AX15" i="70"/>
  <c r="AX16" i="70" s="1"/>
  <c r="BB15" i="70"/>
  <c r="BB16" i="70" s="1"/>
  <c r="S244" i="70"/>
  <c r="S243" i="70"/>
  <c r="S242" i="70"/>
  <c r="S241" i="70"/>
  <c r="Q225" i="70"/>
  <c r="Q224" i="70"/>
  <c r="Q223" i="70"/>
  <c r="Q222" i="70"/>
  <c r="Q244" i="70"/>
  <c r="Q243" i="70"/>
  <c r="Q242" i="70"/>
  <c r="Q241" i="70"/>
  <c r="AI225" i="70"/>
  <c r="AI224" i="70"/>
  <c r="AI223" i="70"/>
  <c r="AI222" i="70"/>
  <c r="AI244" i="70"/>
  <c r="AI243" i="70"/>
  <c r="AI242" i="70"/>
  <c r="AI241" i="70"/>
  <c r="AG244" i="70"/>
  <c r="AG243" i="70"/>
  <c r="AG242" i="70"/>
  <c r="AG241" i="70"/>
  <c r="S225" i="70"/>
  <c r="S224" i="70"/>
  <c r="S223" i="70"/>
  <c r="S222" i="70"/>
  <c r="AG224" i="70"/>
  <c r="AA15" i="70"/>
  <c r="AA16" i="70" s="1"/>
  <c r="AE15" i="70"/>
  <c r="AE16" i="70" s="1"/>
  <c r="AI15" i="70"/>
  <c r="AI16" i="70" s="1"/>
  <c r="AM15" i="70"/>
  <c r="AM16" i="70" s="1"/>
  <c r="AQ15" i="70"/>
  <c r="AQ16" i="70" s="1"/>
  <c r="AU15" i="70"/>
  <c r="AU16" i="70" s="1"/>
  <c r="AG225" i="70"/>
  <c r="AJ250" i="70"/>
  <c r="AJ231" i="70"/>
  <c r="AE250" i="70"/>
  <c r="AJ249" i="70"/>
  <c r="AE230" i="70"/>
  <c r="O101" i="67" l="1"/>
  <c r="O105" i="67" s="1"/>
  <c r="AK231" i="69"/>
  <c r="AF236" i="69" s="1"/>
  <c r="AK236" i="69" s="1"/>
  <c r="AC103" i="67"/>
  <c r="AE101" i="67"/>
  <c r="AE105" i="67" s="1"/>
  <c r="AC101" i="67"/>
  <c r="AC105" i="67" s="1"/>
  <c r="AC245" i="69"/>
  <c r="AC226" i="69"/>
  <c r="AE245" i="69"/>
  <c r="M226" i="69"/>
  <c r="O245" i="69"/>
  <c r="AG226" i="70"/>
  <c r="S226" i="70"/>
  <c r="AG245" i="70"/>
  <c r="AI245" i="70"/>
  <c r="AI226" i="70"/>
  <c r="Q245" i="70"/>
  <c r="Q226" i="70"/>
  <c r="S245" i="70"/>
  <c r="M86" i="67"/>
  <c r="AK91" i="67"/>
  <c r="AF96" i="67" s="1"/>
  <c r="AK96" i="67" s="1"/>
  <c r="AO250" i="70"/>
  <c r="AJ255" i="70" s="1"/>
  <c r="AO255" i="70" s="1"/>
  <c r="M105" i="67"/>
  <c r="AC86" i="67"/>
  <c r="O86" i="67"/>
  <c r="AO231" i="70"/>
  <c r="AJ236" i="70" s="1"/>
  <c r="AO236" i="70" s="1"/>
  <c r="AE86" i="67"/>
  <c r="O226" i="69"/>
  <c r="AE226" i="69"/>
  <c r="M245" i="69"/>
  <c r="U14" i="13" l="1"/>
  <c r="U13" i="13"/>
  <c r="U12" i="13"/>
  <c r="U11" i="13"/>
  <c r="U10" i="13"/>
  <c r="U9" i="13"/>
  <c r="U8" i="13"/>
  <c r="U7" i="13"/>
  <c r="U6" i="13"/>
  <c r="U5" i="13"/>
  <c r="U4" i="13"/>
  <c r="U3" i="13"/>
  <c r="K14" i="13"/>
  <c r="K13" i="13"/>
  <c r="K12" i="13"/>
  <c r="K11" i="13"/>
  <c r="K10" i="13"/>
  <c r="K9" i="13"/>
  <c r="K8" i="13"/>
  <c r="K7" i="13"/>
  <c r="K6" i="13"/>
  <c r="K5" i="13"/>
  <c r="K4" i="13"/>
  <c r="K3" i="13"/>
  <c r="Z13" i="13"/>
  <c r="AE13" i="13" s="1"/>
  <c r="Q29" i="13"/>
  <c r="Q30" i="13"/>
  <c r="V29" i="13"/>
  <c r="V31" i="13" s="1"/>
  <c r="V30" i="13"/>
  <c r="AA29" i="13"/>
  <c r="AA31" i="13" s="1"/>
  <c r="AA30" i="13"/>
  <c r="AF29" i="13"/>
  <c r="AF30" i="13"/>
  <c r="AF31" i="13" s="1"/>
  <c r="Q28" i="13"/>
  <c r="V28" i="13"/>
  <c r="AA28" i="13"/>
  <c r="AF28" i="13"/>
  <c r="L29" i="13"/>
  <c r="L30" i="13"/>
  <c r="L31" i="13" s="1"/>
  <c r="Q25" i="13"/>
  <c r="V25" i="13"/>
  <c r="AA25" i="13"/>
  <c r="AF25" i="13"/>
  <c r="L25" i="13"/>
  <c r="L28" i="13"/>
  <c r="H29" i="13"/>
  <c r="H30" i="13"/>
  <c r="H31" i="13" s="1"/>
  <c r="H28" i="13"/>
  <c r="H25" i="13"/>
  <c r="Z4" i="13"/>
  <c r="AE4" i="13"/>
  <c r="Z5" i="13"/>
  <c r="AE5" i="13"/>
  <c r="Z6" i="13"/>
  <c r="AE6" i="13"/>
  <c r="Z7" i="13"/>
  <c r="AE7" i="13"/>
  <c r="Z8" i="13"/>
  <c r="AE8" i="13"/>
  <c r="Z9" i="13"/>
  <c r="AE9" i="13"/>
  <c r="Z10" i="13"/>
  <c r="AE10" i="13"/>
  <c r="Z11" i="13"/>
  <c r="AE11" i="13"/>
  <c r="Z12" i="13"/>
  <c r="AE12" i="13"/>
  <c r="Z14" i="13"/>
  <c r="AE14" i="13"/>
  <c r="Z3" i="13"/>
  <c r="P15" i="13"/>
  <c r="F15" i="13"/>
  <c r="AM24" i="44"/>
  <c r="AM25" i="44"/>
  <c r="AM26" i="44"/>
  <c r="AM27" i="44"/>
  <c r="AM28" i="44"/>
  <c r="AM29" i="44"/>
  <c r="AM30" i="44"/>
  <c r="AM31" i="44"/>
  <c r="AM32" i="44"/>
  <c r="AM33" i="44"/>
  <c r="AM34" i="44"/>
  <c r="AM23" i="44"/>
  <c r="AM11" i="44"/>
  <c r="AM12" i="44"/>
  <c r="AM13" i="44"/>
  <c r="AM14" i="44"/>
  <c r="AM15" i="44"/>
  <c r="AM16" i="44"/>
  <c r="AM17" i="44"/>
  <c r="AM18" i="44"/>
  <c r="AM19" i="44"/>
  <c r="AM20" i="44"/>
  <c r="AM21" i="44"/>
  <c r="AM10" i="44"/>
  <c r="E35" i="44"/>
  <c r="G35" i="44"/>
  <c r="I35" i="44"/>
  <c r="K35" i="44"/>
  <c r="M35" i="44"/>
  <c r="O35" i="44"/>
  <c r="Q35" i="44"/>
  <c r="S35" i="44"/>
  <c r="U35" i="44"/>
  <c r="W23" i="44"/>
  <c r="W24" i="44"/>
  <c r="W25" i="44"/>
  <c r="W26" i="44"/>
  <c r="W27" i="44"/>
  <c r="W28" i="44"/>
  <c r="W29" i="44"/>
  <c r="W30" i="44"/>
  <c r="W31" i="44"/>
  <c r="W32" i="44"/>
  <c r="W33" i="44"/>
  <c r="W34" i="44"/>
  <c r="Y35" i="44"/>
  <c r="AA35" i="44"/>
  <c r="AC35" i="44"/>
  <c r="AE35" i="44"/>
  <c r="AG35" i="44"/>
  <c r="AI35" i="44"/>
  <c r="AK35" i="44"/>
  <c r="C35" i="44"/>
  <c r="C22" i="44"/>
  <c r="G22" i="44"/>
  <c r="I22" i="44"/>
  <c r="K22" i="44"/>
  <c r="M22" i="44"/>
  <c r="O22" i="44"/>
  <c r="Q22" i="44"/>
  <c r="S22" i="44"/>
  <c r="U22" i="44"/>
  <c r="W10" i="44"/>
  <c r="W11" i="44"/>
  <c r="W12" i="44"/>
  <c r="W13" i="44"/>
  <c r="W14" i="44"/>
  <c r="W15" i="44"/>
  <c r="W16" i="44"/>
  <c r="W17" i="44"/>
  <c r="W18" i="44"/>
  <c r="W19" i="44"/>
  <c r="W20" i="44"/>
  <c r="W21" i="44"/>
  <c r="Y22" i="44"/>
  <c r="AA22" i="44"/>
  <c r="AC22" i="44"/>
  <c r="AE22" i="44"/>
  <c r="AG22" i="44"/>
  <c r="AI22" i="44"/>
  <c r="AK22" i="44"/>
  <c r="E22" i="44"/>
  <c r="Z3" i="55"/>
  <c r="E8" i="55"/>
  <c r="G8" i="55"/>
  <c r="I8" i="55"/>
  <c r="L8" i="55"/>
  <c r="N8" i="55"/>
  <c r="P8" i="55"/>
  <c r="S8" i="55"/>
  <c r="U8" i="55"/>
  <c r="E9" i="55"/>
  <c r="E10" i="55" s="1"/>
  <c r="G9" i="55"/>
  <c r="I9" i="55"/>
  <c r="L9" i="55"/>
  <c r="L10" i="55" s="1"/>
  <c r="N9" i="55"/>
  <c r="P9" i="55"/>
  <c r="S9" i="55"/>
  <c r="U9" i="55"/>
  <c r="W9" i="55"/>
  <c r="D10" i="55"/>
  <c r="K10" i="55"/>
  <c r="E11" i="55"/>
  <c r="E13" i="55" s="1"/>
  <c r="G11" i="55"/>
  <c r="I11" i="55"/>
  <c r="L11" i="55"/>
  <c r="L13" i="55" s="1"/>
  <c r="N11" i="55"/>
  <c r="P11" i="55"/>
  <c r="S11" i="55"/>
  <c r="U11" i="55"/>
  <c r="W11" i="55"/>
  <c r="E12" i="55"/>
  <c r="G12" i="55"/>
  <c r="I12" i="55"/>
  <c r="L12" i="55"/>
  <c r="N12" i="55"/>
  <c r="P12" i="55"/>
  <c r="S12" i="55"/>
  <c r="U12" i="55"/>
  <c r="D13" i="55"/>
  <c r="K13" i="55"/>
  <c r="E14" i="55"/>
  <c r="G14" i="55"/>
  <c r="I14" i="55"/>
  <c r="L14" i="55"/>
  <c r="N14" i="55"/>
  <c r="P14" i="55"/>
  <c r="S14" i="55"/>
  <c r="U14" i="55"/>
  <c r="E15" i="55"/>
  <c r="G15" i="55"/>
  <c r="I15" i="55"/>
  <c r="L15" i="55"/>
  <c r="N15" i="55"/>
  <c r="P15" i="55"/>
  <c r="S15" i="55"/>
  <c r="U15" i="55"/>
  <c r="E16" i="55"/>
  <c r="G16" i="55"/>
  <c r="I16" i="55"/>
  <c r="L16" i="55"/>
  <c r="N16" i="55"/>
  <c r="P16" i="55"/>
  <c r="S16" i="55"/>
  <c r="U16" i="55"/>
  <c r="D17" i="55"/>
  <c r="K17" i="55"/>
  <c r="K18" i="55" s="1"/>
  <c r="U20" i="55"/>
  <c r="U21" i="55"/>
  <c r="U23" i="55"/>
  <c r="U20" i="48"/>
  <c r="U21" i="48"/>
  <c r="U23" i="48"/>
  <c r="V11" i="48"/>
  <c r="W11" i="48" s="1"/>
  <c r="E14" i="48"/>
  <c r="E15" i="48"/>
  <c r="E16" i="48"/>
  <c r="E11" i="48"/>
  <c r="E13" i="48"/>
  <c r="E8" i="48"/>
  <c r="E9" i="48"/>
  <c r="L14" i="48"/>
  <c r="L15" i="48"/>
  <c r="L16" i="48"/>
  <c r="L11" i="48"/>
  <c r="L13" i="48" s="1"/>
  <c r="L8" i="48"/>
  <c r="L10" i="48" s="1"/>
  <c r="L9" i="48"/>
  <c r="D17" i="48"/>
  <c r="D13" i="48"/>
  <c r="D10" i="48"/>
  <c r="K17" i="48"/>
  <c r="K13" i="48"/>
  <c r="K10" i="48"/>
  <c r="U16" i="48"/>
  <c r="S16" i="48"/>
  <c r="P16" i="48"/>
  <c r="N16" i="48"/>
  <c r="I16" i="48"/>
  <c r="G16" i="48"/>
  <c r="U15" i="48"/>
  <c r="S15" i="48"/>
  <c r="P15" i="48"/>
  <c r="N15" i="48"/>
  <c r="I15" i="48"/>
  <c r="G15" i="48"/>
  <c r="U14" i="48"/>
  <c r="S14" i="48"/>
  <c r="P14" i="48"/>
  <c r="N14" i="48"/>
  <c r="I14" i="48"/>
  <c r="G14" i="48"/>
  <c r="U12" i="48"/>
  <c r="S12" i="48"/>
  <c r="P12" i="48"/>
  <c r="N12" i="48"/>
  <c r="L12" i="48"/>
  <c r="I12" i="48"/>
  <c r="G12" i="48"/>
  <c r="E12" i="48"/>
  <c r="U11" i="48"/>
  <c r="S11" i="48"/>
  <c r="P11" i="48"/>
  <c r="N11" i="48"/>
  <c r="I11" i="48"/>
  <c r="G11" i="48"/>
  <c r="W9" i="48"/>
  <c r="U9" i="48"/>
  <c r="S9" i="48"/>
  <c r="P9" i="48"/>
  <c r="N9" i="48"/>
  <c r="I9" i="48"/>
  <c r="G9" i="48"/>
  <c r="U8" i="48"/>
  <c r="S8" i="48"/>
  <c r="P8" i="48"/>
  <c r="N8" i="48"/>
  <c r="I8" i="48"/>
  <c r="G8" i="48"/>
  <c r="Z3" i="48"/>
  <c r="AE3" i="13"/>
  <c r="L17" i="48" l="1"/>
  <c r="L18" i="48" s="1"/>
  <c r="D18" i="55"/>
  <c r="D19" i="55" s="1"/>
  <c r="E17" i="55"/>
  <c r="E18" i="55" s="1"/>
  <c r="E19" i="55" s="1"/>
  <c r="L17" i="55"/>
  <c r="L18" i="55" s="1"/>
  <c r="W22" i="44"/>
  <c r="W35" i="44"/>
  <c r="D18" i="48"/>
  <c r="D19" i="48" s="1"/>
  <c r="K18" i="48"/>
  <c r="E10" i="48"/>
  <c r="E17" i="48"/>
  <c r="AM22" i="44"/>
  <c r="AM35" i="44"/>
  <c r="Z15" i="13"/>
  <c r="Q31" i="13"/>
  <c r="E18" i="48" l="1"/>
  <c r="E19" i="48" s="1"/>
</calcChain>
</file>

<file path=xl/sharedStrings.xml><?xml version="1.0" encoding="utf-8"?>
<sst xmlns="http://schemas.openxmlformats.org/spreadsheetml/2006/main" count="7846" uniqueCount="2047">
  <si>
    <t>介護医療院および</t>
    <rPh sb="0" eb="2">
      <t>カイゴ</t>
    </rPh>
    <rPh sb="2" eb="4">
      <t>イリョウ</t>
    </rPh>
    <rPh sb="4" eb="5">
      <t>イン</t>
    </rPh>
    <phoneticPr fontId="3"/>
  </si>
  <si>
    <t>指定（介護予防）短期入所療養介護事業所の指導に係る事前提出資料</t>
    <rPh sb="29" eb="31">
      <t>シリョウ</t>
    </rPh>
    <phoneticPr fontId="3"/>
  </si>
  <si>
    <t>施設名</t>
    <rPh sb="0" eb="2">
      <t>シセツ</t>
    </rPh>
    <phoneticPr fontId="3"/>
  </si>
  <si>
    <t>提出日：</t>
    <phoneticPr fontId="3"/>
  </si>
  <si>
    <t>令和　　年　　月　　日</t>
    <rPh sb="0" eb="2">
      <t>レイワ</t>
    </rPh>
    <phoneticPr fontId="3"/>
  </si>
  <si>
    <t>開設法人名</t>
    <phoneticPr fontId="3"/>
  </si>
  <si>
    <t>代表者名</t>
  </si>
  <si>
    <t>管理者名</t>
    <rPh sb="0" eb="3">
      <t>カンリシャ</t>
    </rPh>
    <rPh sb="3" eb="4">
      <t>メイ</t>
    </rPh>
    <phoneticPr fontId="3"/>
  </si>
  <si>
    <t>（記入担当者）</t>
  </si>
  <si>
    <t>（担当者連絡先）</t>
  </si>
  <si>
    <t>※　既存の様式として作成してある場合（様式の縦、横等）は、内容の変更がなければ、既存の様式を使用してください。</t>
  </si>
  <si>
    <t>・添付資料（１部ずつ提出）</t>
    <phoneticPr fontId="3"/>
  </si>
  <si>
    <t>この様式で作成した事前提出資料と併せて下記１～４の資料を事前に提出してください。</t>
    <phoneticPr fontId="3"/>
  </si>
  <si>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</si>
  <si>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</si>
  <si>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4"/>
  </si>
  <si>
    <t>施設の平面図</t>
    <rPh sb="0" eb="2">
      <t>シセツ</t>
    </rPh>
    <rPh sb="3" eb="6">
      <t>ヘイメンズ</t>
    </rPh>
    <phoneticPr fontId="3"/>
  </si>
  <si>
    <t>施設サービス計画・サービス提供の記録一式　直近のもの１名分（行動障害のある入所者または身体拘束を行っている入所者）</t>
    <rPh sb="0" eb="2">
      <t>シセツ</t>
    </rPh>
    <rPh sb="6" eb="8">
      <t>ケイカク</t>
    </rPh>
    <rPh sb="13" eb="15">
      <t>テイキョウ</t>
    </rPh>
    <rPh sb="16" eb="18">
      <t>キロク</t>
    </rPh>
    <rPh sb="18" eb="20">
      <t>イッシキ</t>
    </rPh>
    <rPh sb="21" eb="23">
      <t>チョッキン</t>
    </rPh>
    <rPh sb="27" eb="29">
      <t>メイブン</t>
    </rPh>
    <rPh sb="30" eb="32">
      <t>コウドウ</t>
    </rPh>
    <rPh sb="32" eb="34">
      <t>ショウガイ</t>
    </rPh>
    <rPh sb="37" eb="40">
      <t>ニュウショシャ</t>
    </rPh>
    <rPh sb="43" eb="45">
      <t>シンタイ</t>
    </rPh>
    <rPh sb="45" eb="47">
      <t>コウソク</t>
    </rPh>
    <rPh sb="48" eb="49">
      <t>オコナ</t>
    </rPh>
    <rPh sb="53" eb="56">
      <t>ニュウショシャ</t>
    </rPh>
    <phoneticPr fontId="3"/>
  </si>
  <si>
    <t>加算請求している場合は、加算対象となる個別計画、サービス提供の評価・記録一式　直近のもの１名分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5" eb="46">
      <t>メイ</t>
    </rPh>
    <rPh sb="46" eb="47">
      <t>ブン</t>
    </rPh>
    <phoneticPr fontId="3"/>
  </si>
  <si>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3"/>
  </si>
  <si>
    <t>運営規程、重要事項説明書、契約書</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</si>
  <si>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</si>
  <si>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</si>
  <si>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</si>
  <si>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</si>
  <si>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</si>
  <si>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利用者ごとの台帳（契約書、サービス計画、サービス提供の記録）</t>
    <rPh sb="17" eb="19">
      <t>ケイカク</t>
    </rPh>
    <rPh sb="24" eb="26">
      <t>テイキョウ</t>
    </rPh>
    <phoneticPr fontId="4"/>
  </si>
  <si>
    <t>苦情処理に関するマニュアル、記録</t>
  </si>
  <si>
    <t>介護報酬請求レセプト控え</t>
  </si>
  <si>
    <t>利用料請求書控え</t>
  </si>
  <si>
    <t>運営規程</t>
  </si>
  <si>
    <t>重要事項説明書、パンフレット等</t>
  </si>
  <si>
    <t>感染症または食中毒の予防及びまん延防止のための指針</t>
  </si>
  <si>
    <t>介護事故等発生時の対応に関する指針</t>
    <rPh sb="0" eb="2">
      <t>カイゴ</t>
    </rPh>
    <rPh sb="2" eb="4">
      <t>ジコ</t>
    </rPh>
    <rPh sb="4" eb="5">
      <t>トウ</t>
    </rPh>
    <rPh sb="5" eb="7">
      <t>ハッセイ</t>
    </rPh>
    <rPh sb="7" eb="8">
      <t>ジ</t>
    </rPh>
    <rPh sb="9" eb="11">
      <t>タイオウ</t>
    </rPh>
    <rPh sb="12" eb="13">
      <t>カン</t>
    </rPh>
    <rPh sb="15" eb="17">
      <t>シシン</t>
    </rPh>
    <phoneticPr fontId="3"/>
  </si>
  <si>
    <t>褥瘡対策のための指針</t>
    <rPh sb="0" eb="2">
      <t>ジョクソウ</t>
    </rPh>
    <rPh sb="2" eb="4">
      <t>タイサク</t>
    </rPh>
    <rPh sb="8" eb="10">
      <t>シシン</t>
    </rPh>
    <phoneticPr fontId="3"/>
  </si>
  <si>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3"/>
  </si>
  <si>
    <t>１－１　入所等定員および入所者等数</t>
    <rPh sb="4" eb="6">
      <t>ニュウショ</t>
    </rPh>
    <rPh sb="6" eb="7">
      <t>トウ</t>
    </rPh>
    <rPh sb="7" eb="9">
      <t>テイイン</t>
    </rPh>
    <rPh sb="12" eb="15">
      <t>ニュウショシャ</t>
    </rPh>
    <rPh sb="15" eb="16">
      <t>トウ</t>
    </rPh>
    <rPh sb="16" eb="17">
      <t>スウ</t>
    </rPh>
    <phoneticPr fontId="3"/>
  </si>
  <si>
    <t>資料作成年月日</t>
    <rPh sb="0" eb="2">
      <t>シリョウ</t>
    </rPh>
    <rPh sb="2" eb="4">
      <t>サクセイ</t>
    </rPh>
    <rPh sb="4" eb="7">
      <t>ネンガッピ</t>
    </rPh>
    <phoneticPr fontId="3"/>
  </si>
  <si>
    <t>令和　　年　　月　　日現在</t>
    <rPh sb="0" eb="2">
      <t>レイワ</t>
    </rPh>
    <rPh sb="4" eb="5">
      <t>ネン</t>
    </rPh>
    <rPh sb="7" eb="8">
      <t>ガツ</t>
    </rPh>
    <rPh sb="10" eb="11">
      <t>ヒ</t>
    </rPh>
    <rPh sb="11" eb="13">
      <t>ゲンザイ</t>
    </rPh>
    <phoneticPr fontId="3"/>
  </si>
  <si>
    <t>入所等定員および入所者等数</t>
  </si>
  <si>
    <t>①介護医療院（従来型）</t>
    <rPh sb="1" eb="3">
      <t>カイゴ</t>
    </rPh>
    <rPh sb="3" eb="5">
      <t>イリョウ</t>
    </rPh>
    <rPh sb="5" eb="6">
      <t>イン</t>
    </rPh>
    <rPh sb="7" eb="9">
      <t>ジュウライ</t>
    </rPh>
    <rPh sb="9" eb="10">
      <t>ガタ</t>
    </rPh>
    <phoneticPr fontId="3"/>
  </si>
  <si>
    <t>入所定員</t>
    <rPh sb="0" eb="2">
      <t>ニュウショ</t>
    </rPh>
    <rPh sb="2" eb="4">
      <t>テイイン</t>
    </rPh>
    <phoneticPr fontId="3"/>
  </si>
  <si>
    <t>人</t>
    <rPh sb="0" eb="1">
      <t>ニン</t>
    </rPh>
    <phoneticPr fontId="3"/>
  </si>
  <si>
    <t>入所者数（資料作成日現在）</t>
    <rPh sb="0" eb="3">
      <t>ニュウショシャ</t>
    </rPh>
    <rPh sb="3" eb="4">
      <t>スウ</t>
    </rPh>
    <rPh sb="5" eb="7">
      <t>シリョウ</t>
    </rPh>
    <rPh sb="7" eb="10">
      <t>サクセイビ</t>
    </rPh>
    <rPh sb="10" eb="12">
      <t>ゲンザイ</t>
    </rPh>
    <phoneticPr fontId="3"/>
  </si>
  <si>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3"/>
  </si>
  <si>
    <t>②ユニット型介護医療院</t>
    <rPh sb="5" eb="6">
      <t>ガタ</t>
    </rPh>
    <rPh sb="6" eb="8">
      <t>カイゴ</t>
    </rPh>
    <rPh sb="8" eb="10">
      <t>イリョウ</t>
    </rPh>
    <rPh sb="10" eb="11">
      <t>イン</t>
    </rPh>
    <phoneticPr fontId="3"/>
  </si>
  <si>
    <t>ユニット数</t>
    <rPh sb="4" eb="5">
      <t>スウ</t>
    </rPh>
    <phoneticPr fontId="3"/>
  </si>
  <si>
    <t>ユニット</t>
    <phoneticPr fontId="3"/>
  </si>
  <si>
    <t>食事の
状況　　　</t>
    <rPh sb="0" eb="2">
      <t>ショクジ</t>
    </rPh>
    <rPh sb="4" eb="6">
      <t>ジョウキョウ</t>
    </rPh>
    <phoneticPr fontId="3"/>
  </si>
  <si>
    <t>（１）</t>
    <phoneticPr fontId="3"/>
  </si>
  <si>
    <t>離床して食事を摂れる入所者の数</t>
    <rPh sb="0" eb="2">
      <t>リショウ</t>
    </rPh>
    <rPh sb="4" eb="6">
      <t>ショクジ</t>
    </rPh>
    <rPh sb="7" eb="8">
      <t>ト</t>
    </rPh>
    <rPh sb="10" eb="13">
      <t>ニュウショシャ</t>
    </rPh>
    <rPh sb="14" eb="15">
      <t>カズ</t>
    </rPh>
    <phoneticPr fontId="3"/>
  </si>
  <si>
    <t>人</t>
    <rPh sb="0" eb="1">
      <t>ニンチュウ</t>
    </rPh>
    <phoneticPr fontId="3"/>
  </si>
  <si>
    <t>（２）</t>
  </si>
  <si>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3"/>
  </si>
  <si>
    <t>※短期入所利用者は含まない</t>
    <rPh sb="1" eb="3">
      <t>タンキ</t>
    </rPh>
    <rPh sb="3" eb="5">
      <t>ニュウショ</t>
    </rPh>
    <rPh sb="5" eb="8">
      <t>リヨウシャ</t>
    </rPh>
    <rPh sb="9" eb="10">
      <t>フク</t>
    </rPh>
    <phoneticPr fontId="3"/>
  </si>
  <si>
    <t>（３）</t>
  </si>
  <si>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3"/>
  </si>
  <si>
    <t>行動障害を有する入所者等</t>
  </si>
  <si>
    <t>入所者等数（資料作成日現在）の男女の内訳</t>
    <rPh sb="0" eb="3">
      <t>ニュウショシャ</t>
    </rPh>
    <rPh sb="3" eb="4">
      <t>トウ</t>
    </rPh>
    <rPh sb="4" eb="5">
      <t>スウ</t>
    </rPh>
    <rPh sb="6" eb="8">
      <t>シリョウ</t>
    </rPh>
    <rPh sb="8" eb="11">
      <t>サクセイビ</t>
    </rPh>
    <rPh sb="11" eb="13">
      <t>ゲンザイ</t>
    </rPh>
    <rPh sb="15" eb="17">
      <t>ダンジョ</t>
    </rPh>
    <rPh sb="18" eb="20">
      <t>ウチワケ</t>
    </rPh>
    <phoneticPr fontId="3"/>
  </si>
  <si>
    <t>男性</t>
    <rPh sb="0" eb="2">
      <t>ダンセイ</t>
    </rPh>
    <phoneticPr fontId="3"/>
  </si>
  <si>
    <t>女性</t>
    <rPh sb="0" eb="2">
      <t>ジョセイ</t>
    </rPh>
    <phoneticPr fontId="3"/>
  </si>
  <si>
    <t>合計</t>
    <rPh sb="0" eb="2">
      <t>ゴウケイ</t>
    </rPh>
    <phoneticPr fontId="3"/>
  </si>
  <si>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3"/>
  </si>
  <si>
    <t>※短期入所利用者も含む</t>
    <rPh sb="1" eb="3">
      <t>タンキ</t>
    </rPh>
    <rPh sb="3" eb="5">
      <t>ニュウショ</t>
    </rPh>
    <rPh sb="5" eb="7">
      <t>リヨウシャ</t>
    </rPh>
    <rPh sb="7" eb="8">
      <t>シャ</t>
    </rPh>
    <rPh sb="9" eb="10">
      <t>フク</t>
    </rPh>
    <phoneticPr fontId="3"/>
  </si>
  <si>
    <t>上記（２）のうち身体拘束を行っている者の人数</t>
    <rPh sb="0" eb="2">
      <t>ジョウキ</t>
    </rPh>
    <rPh sb="8" eb="10">
      <t>シンタイ</t>
    </rPh>
    <rPh sb="10" eb="12">
      <t>コウソク</t>
    </rPh>
    <rPh sb="13" eb="14">
      <t>オコナ</t>
    </rPh>
    <rPh sb="18" eb="19">
      <t>モノ</t>
    </rPh>
    <rPh sb="20" eb="22">
      <t>ニンズウ</t>
    </rPh>
    <phoneticPr fontId="3"/>
  </si>
  <si>
    <t>医療処置の状況</t>
    <rPh sb="0" eb="2">
      <t>イリョウ</t>
    </rPh>
    <rPh sb="2" eb="4">
      <t>ショチ</t>
    </rPh>
    <rPh sb="5" eb="7">
      <t>ジョウキョウ</t>
    </rPh>
    <phoneticPr fontId="3"/>
  </si>
  <si>
    <t>経管栄養を行っている者の人数</t>
    <rPh sb="0" eb="1">
      <t>ケイ</t>
    </rPh>
    <rPh sb="1" eb="2">
      <t>カン</t>
    </rPh>
    <rPh sb="2" eb="4">
      <t>エイヨウ</t>
    </rPh>
    <rPh sb="5" eb="6">
      <t>オコナ</t>
    </rPh>
    <rPh sb="10" eb="11">
      <t>モノ</t>
    </rPh>
    <rPh sb="12" eb="14">
      <t>ニンズウ</t>
    </rPh>
    <phoneticPr fontId="3"/>
  </si>
  <si>
    <t>（２）</t>
    <phoneticPr fontId="3"/>
  </si>
  <si>
    <t>喀痰吸引を行っている者の人数</t>
    <rPh sb="0" eb="2">
      <t>カクタン</t>
    </rPh>
    <rPh sb="2" eb="4">
      <t>キュウイン</t>
    </rPh>
    <rPh sb="5" eb="6">
      <t>オコナ</t>
    </rPh>
    <rPh sb="10" eb="11">
      <t>モノ</t>
    </rPh>
    <rPh sb="12" eb="14">
      <t>ニンズウ</t>
    </rPh>
    <phoneticPr fontId="3"/>
  </si>
  <si>
    <t>膀胱カテーテルを行っている者の人数</t>
    <rPh sb="0" eb="2">
      <t>ボウコウ</t>
    </rPh>
    <rPh sb="8" eb="9">
      <t>オコナ</t>
    </rPh>
    <rPh sb="13" eb="14">
      <t>モノ</t>
    </rPh>
    <rPh sb="15" eb="17">
      <t>ニンズウ</t>
    </rPh>
    <phoneticPr fontId="3"/>
  </si>
  <si>
    <t>（４）</t>
  </si>
  <si>
    <t>点滴を受けている者の人数</t>
    <rPh sb="0" eb="2">
      <t>テンテキ</t>
    </rPh>
    <rPh sb="3" eb="4">
      <t>ウ</t>
    </rPh>
    <rPh sb="8" eb="9">
      <t>モノ</t>
    </rPh>
    <rPh sb="10" eb="12">
      <t>ニンズウ</t>
    </rPh>
    <phoneticPr fontId="3"/>
  </si>
  <si>
    <t>（５）</t>
  </si>
  <si>
    <t>褥瘡の処置を受けている者の人数</t>
    <rPh sb="0" eb="2">
      <t>ジョクソウ</t>
    </rPh>
    <rPh sb="3" eb="5">
      <t>ショチ</t>
    </rPh>
    <rPh sb="6" eb="7">
      <t>ウ</t>
    </rPh>
    <rPh sb="11" eb="12">
      <t>モノ</t>
    </rPh>
    <rPh sb="13" eb="15">
      <t>ニンズウ</t>
    </rPh>
    <phoneticPr fontId="3"/>
  </si>
  <si>
    <t>（６）</t>
  </si>
  <si>
    <t>酸素療法を受けている者の人数</t>
    <rPh sb="0" eb="2">
      <t>サンソ</t>
    </rPh>
    <rPh sb="2" eb="4">
      <t>リョウホウ</t>
    </rPh>
    <rPh sb="5" eb="6">
      <t>ウ</t>
    </rPh>
    <rPh sb="10" eb="11">
      <t>モノ</t>
    </rPh>
    <rPh sb="12" eb="14">
      <t>ニンズウ</t>
    </rPh>
    <phoneticPr fontId="3"/>
  </si>
  <si>
    <t>（７）</t>
  </si>
  <si>
    <t>気管切開を受けている者の人数</t>
    <rPh sb="0" eb="2">
      <t>キカン</t>
    </rPh>
    <rPh sb="2" eb="4">
      <t>セッカイ</t>
    </rPh>
    <rPh sb="5" eb="6">
      <t>ウ</t>
    </rPh>
    <rPh sb="10" eb="11">
      <t>モノ</t>
    </rPh>
    <rPh sb="12" eb="14">
      <t>ニンズウ</t>
    </rPh>
    <phoneticPr fontId="3"/>
  </si>
  <si>
    <t>（８）</t>
  </si>
  <si>
    <t>中心静脈栄養を行っている者の人数</t>
    <rPh sb="0" eb="2">
      <t>チュウシン</t>
    </rPh>
    <rPh sb="2" eb="4">
      <t>ジョウミャク</t>
    </rPh>
    <rPh sb="4" eb="6">
      <t>エイヨウ</t>
    </rPh>
    <rPh sb="7" eb="8">
      <t>オコナ</t>
    </rPh>
    <rPh sb="12" eb="13">
      <t>モノ</t>
    </rPh>
    <rPh sb="14" eb="16">
      <t>ニンズウ</t>
    </rPh>
    <phoneticPr fontId="3"/>
  </si>
  <si>
    <t>（９）</t>
  </si>
  <si>
    <t>その他</t>
    <rPh sb="2" eb="3">
      <t>タ</t>
    </rPh>
    <phoneticPr fontId="3"/>
  </si>
  <si>
    <r>
      <t xml:space="preserve">１－２　行動障害を有する入所者一覧 </t>
    </r>
    <r>
      <rPr>
        <sz val="11"/>
        <rFont val="ＭＳ Ｐゴシック"/>
        <family val="3"/>
        <charset val="128"/>
      </rPr>
      <t xml:space="preserve"> ※行動障害のある入所者等または身体拘束を行っている入所者等について記載</t>
    </r>
    <rPh sb="4" eb="6">
      <t>コウドウ</t>
    </rPh>
    <rPh sb="6" eb="8">
      <t>ショウガイ</t>
    </rPh>
    <rPh sb="9" eb="10">
      <t>ユウ</t>
    </rPh>
    <rPh sb="12" eb="15">
      <t>ニュウショシャ</t>
    </rPh>
    <rPh sb="15" eb="17">
      <t>イチラン</t>
    </rPh>
    <phoneticPr fontId="3"/>
  </si>
  <si>
    <t>資料作成年月日：</t>
    <rPh sb="0" eb="2">
      <t>シリョウ</t>
    </rPh>
    <rPh sb="2" eb="4">
      <t>サクセイ</t>
    </rPh>
    <rPh sb="4" eb="7">
      <t>ネンガッピ</t>
    </rPh>
    <phoneticPr fontId="3"/>
  </si>
  <si>
    <t>令和　　年　　月　　日</t>
    <rPh sb="0" eb="2">
      <t>レイワ</t>
    </rPh>
    <rPh sb="4" eb="5">
      <t>ネン</t>
    </rPh>
    <rPh sb="7" eb="8">
      <t>ガツ</t>
    </rPh>
    <rPh sb="10" eb="11">
      <t>ヒ</t>
    </rPh>
    <phoneticPr fontId="3"/>
  </si>
  <si>
    <t>ＮＯ．</t>
  </si>
  <si>
    <t>入所・短期の別</t>
  </si>
  <si>
    <t>居室名
（居室番号）</t>
    <phoneticPr fontId="3"/>
  </si>
  <si>
    <t>年齢</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</si>
  <si>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</si>
  <si>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</si>
  <si>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</si>
  <si>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</si>
  <si>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</si>
  <si>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rPh sb="0" eb="2">
      <t>トウガイ</t>
    </rPh>
    <rPh sb="2" eb="5">
      <t>ニュウショシャ</t>
    </rPh>
    <rPh sb="6" eb="7">
      <t>ミ</t>
    </rPh>
    <rPh sb="10" eb="11">
      <t>オモ</t>
    </rPh>
    <rPh sb="12" eb="14">
      <t>コウドウ</t>
    </rPh>
    <rPh sb="14" eb="16">
      <t>ショウガイ</t>
    </rPh>
    <rPh sb="18" eb="20">
      <t>ガイトウ</t>
    </rPh>
    <rPh sb="24" eb="26">
      <t>コウドウ</t>
    </rPh>
    <rPh sb="29" eb="31">
      <t>イジョウ</t>
    </rPh>
    <rPh sb="33" eb="35">
      <t>バアイ</t>
    </rPh>
    <rPh sb="38" eb="39">
      <t>オモ</t>
    </rPh>
    <rPh sb="40" eb="41">
      <t>ミ</t>
    </rPh>
    <rPh sb="44" eb="46">
      <t>コウドウ</t>
    </rPh>
    <rPh sb="51" eb="53">
      <t>センタク</t>
    </rPh>
    <phoneticPr fontId="3"/>
  </si>
  <si>
    <t>当該入所者に行っている
身体拘束の内容</t>
    <rPh sb="0" eb="2">
      <t>トウガイ</t>
    </rPh>
    <rPh sb="2" eb="5">
      <t>ニュウショシャ</t>
    </rPh>
    <rPh sb="6" eb="7">
      <t>オコナ</t>
    </rPh>
    <rPh sb="12" eb="14">
      <t>シンタイ</t>
    </rPh>
    <rPh sb="14" eb="16">
      <t>コウソク</t>
    </rPh>
    <rPh sb="17" eb="19">
      <t>ナイヨウ</t>
    </rPh>
    <phoneticPr fontId="3"/>
  </si>
  <si>
    <r>
      <t xml:space="preserve">左記の身体拘束を行っている理由
</t>
    </r>
    <r>
      <rPr>
        <sz val="8"/>
        <rFont val="ＭＳ Ｐゴシック"/>
        <family val="3"/>
        <charset val="128"/>
      </rPr>
      <t>※左記で「その他」を選択した場合は
　　行った拘束の態様も記載すること。</t>
    </r>
    <rPh sb="0" eb="2">
      <t>サキ</t>
    </rPh>
    <rPh sb="3" eb="5">
      <t>シンタイ</t>
    </rPh>
    <rPh sb="8" eb="9">
      <t>オコナ</t>
    </rPh>
    <rPh sb="13" eb="15">
      <t>リユウ</t>
    </rPh>
    <rPh sb="17" eb="19">
      <t>サキ</t>
    </rPh>
    <rPh sb="23" eb="24">
      <t>タ</t>
    </rPh>
    <rPh sb="26" eb="28">
      <t>センタク</t>
    </rPh>
    <rPh sb="30" eb="32">
      <t>バアイ</t>
    </rPh>
    <rPh sb="36" eb="37">
      <t>オコナ</t>
    </rPh>
    <rPh sb="39" eb="41">
      <t>コウソク</t>
    </rPh>
    <rPh sb="42" eb="44">
      <t>タイヨウ</t>
    </rPh>
    <rPh sb="45" eb="47">
      <t>キサイ</t>
    </rPh>
    <phoneticPr fontId="3"/>
  </si>
  <si>
    <t>身体拘束
の有無</t>
    <phoneticPr fontId="3"/>
  </si>
  <si>
    <t>身体拘束の内容</t>
    <rPh sb="0" eb="2">
      <t>シンタイ</t>
    </rPh>
    <rPh sb="2" eb="4">
      <t>コウソク</t>
    </rPh>
    <rPh sb="5" eb="7">
      <t>ナイヨウ</t>
    </rPh>
    <phoneticPr fontId="3"/>
  </si>
  <si>
    <t>行動障害</t>
    <rPh sb="0" eb="2">
      <t>コウドウ</t>
    </rPh>
    <rPh sb="2" eb="4">
      <t>ショウガイ</t>
    </rPh>
    <phoneticPr fontId="3"/>
  </si>
  <si>
    <t>例</t>
    <rPh sb="0" eb="1">
      <t>レイ</t>
    </rPh>
    <phoneticPr fontId="3"/>
  </si>
  <si>
    <t>入所</t>
  </si>
  <si>
    <t>○○○</t>
  </si>
  <si>
    <t>男</t>
  </si>
  <si>
    <t>要介護１</t>
  </si>
  <si>
    <t>Ｊ</t>
  </si>
  <si>
    <t>Ⅲｂ</t>
  </si>
  <si>
    <t>有</t>
  </si>
  <si>
    <t>食事行為の障害</t>
    <rPh sb="0" eb="2">
      <t>ショクジ</t>
    </rPh>
    <rPh sb="2" eb="4">
      <t>コウイ</t>
    </rPh>
    <rPh sb="5" eb="7">
      <t>ショウガイ</t>
    </rPh>
    <phoneticPr fontId="3"/>
  </si>
  <si>
    <t>物壊し</t>
    <rPh sb="0" eb="1">
      <t>モノ</t>
    </rPh>
    <rPh sb="1" eb="2">
      <t>コワ</t>
    </rPh>
    <phoneticPr fontId="3"/>
  </si>
  <si>
    <t>異常な行動</t>
    <rPh sb="0" eb="2">
      <t>イジョウ</t>
    </rPh>
    <rPh sb="3" eb="5">
      <t>コウドウ</t>
    </rPh>
    <phoneticPr fontId="3"/>
  </si>
  <si>
    <t>立ち上がりを妨げるようないすを使用する。</t>
  </si>
  <si>
    <t>要支援１</t>
  </si>
  <si>
    <t>自立</t>
  </si>
  <si>
    <t>ベッドに体幹や四肢をひも等で縛る。</t>
    <phoneticPr fontId="3"/>
  </si>
  <si>
    <t>短期</t>
  </si>
  <si>
    <t>女</t>
  </si>
  <si>
    <t>要支援２</t>
  </si>
  <si>
    <t>Ⅰ</t>
  </si>
  <si>
    <t>無</t>
  </si>
  <si>
    <t>ベッドを柵（サイドレール）で囲む。</t>
    <phoneticPr fontId="3"/>
  </si>
  <si>
    <t>Ａ</t>
  </si>
  <si>
    <t>Ⅱa</t>
  </si>
  <si>
    <t>手指の機能を制限するミトン型の手袋等をつける。</t>
    <phoneticPr fontId="3"/>
  </si>
  <si>
    <t>他害</t>
    <rPh sb="0" eb="1">
      <t>タ</t>
    </rPh>
    <rPh sb="1" eb="2">
      <t>ガイ</t>
    </rPh>
    <phoneticPr fontId="3"/>
  </si>
  <si>
    <t>要介護２</t>
  </si>
  <si>
    <t>Ｂ</t>
  </si>
  <si>
    <t>Ⅱb</t>
  </si>
  <si>
    <t>Ｙ字型拘束帯や腰ベルト、車いすテーブルをつける。</t>
    <phoneticPr fontId="3"/>
  </si>
  <si>
    <t>自傷</t>
    <rPh sb="0" eb="2">
      <t>ジショウ</t>
    </rPh>
    <phoneticPr fontId="3"/>
  </si>
  <si>
    <t>要介護3</t>
  </si>
  <si>
    <t>Ｃ</t>
  </si>
  <si>
    <t>Ⅲａ</t>
  </si>
  <si>
    <t>立ち上がりを妨げるようないすを使用する。</t>
    <phoneticPr fontId="3"/>
  </si>
  <si>
    <t>要介護4</t>
  </si>
  <si>
    <t>介護衣（つなぎ服）を着せる。</t>
    <phoneticPr fontId="3"/>
  </si>
  <si>
    <t>こだわり</t>
    <phoneticPr fontId="3"/>
  </si>
  <si>
    <t>要介護5</t>
  </si>
  <si>
    <t>Ⅳ</t>
  </si>
  <si>
    <t>向精神薬を過剰に服用させる。</t>
    <phoneticPr fontId="3"/>
  </si>
  <si>
    <t>睡眠障害</t>
    <rPh sb="0" eb="2">
      <t>スイミン</t>
    </rPh>
    <rPh sb="2" eb="4">
      <t>ショウガイ</t>
    </rPh>
    <phoneticPr fontId="3"/>
  </si>
  <si>
    <t>経過的要介護</t>
  </si>
  <si>
    <t>Ｍ</t>
  </si>
  <si>
    <t>自分の意思で空けることのできない居室等に隔離する。</t>
    <phoneticPr fontId="3"/>
  </si>
  <si>
    <t>騒がしさ</t>
    <rPh sb="0" eb="1">
      <t>サワ</t>
    </rPh>
    <phoneticPr fontId="3"/>
  </si>
  <si>
    <t>その他</t>
  </si>
  <si>
    <t>排泄行為の障害</t>
    <rPh sb="0" eb="2">
      <t>ハイセツ</t>
    </rPh>
    <rPh sb="2" eb="4">
      <t>コウイ</t>
    </rPh>
    <rPh sb="5" eb="7">
      <t>ショウガイ</t>
    </rPh>
    <phoneticPr fontId="3"/>
  </si>
  <si>
    <t>※</t>
    <phoneticPr fontId="3"/>
  </si>
  <si>
    <t>行動障害の類型とその具体的な行為は以下のとおり。</t>
    <rPh sb="0" eb="2">
      <t>コウドウ</t>
    </rPh>
    <rPh sb="2" eb="4">
      <t>ショウガイ</t>
    </rPh>
    <rPh sb="5" eb="7">
      <t>ルイケイ</t>
    </rPh>
    <rPh sb="10" eb="13">
      <t>グタイテキ</t>
    </rPh>
    <rPh sb="14" eb="16">
      <t>コウイ</t>
    </rPh>
    <rPh sb="17" eb="19">
      <t>イカ</t>
    </rPh>
    <phoneticPr fontId="3"/>
  </si>
  <si>
    <t>行動障害の類型</t>
    <rPh sb="0" eb="2">
      <t>コウドウ</t>
    </rPh>
    <rPh sb="2" eb="4">
      <t>ショウガイ</t>
    </rPh>
    <rPh sb="5" eb="7">
      <t>ルイケイ</t>
    </rPh>
    <phoneticPr fontId="3"/>
  </si>
  <si>
    <t>具体的な行為</t>
    <rPh sb="0" eb="3">
      <t>グタイテキ</t>
    </rPh>
    <rPh sb="4" eb="6">
      <t>コウイ</t>
    </rPh>
    <phoneticPr fontId="3"/>
  </si>
  <si>
    <t>拒食、異食、偏食</t>
    <rPh sb="0" eb="2">
      <t>キョショク</t>
    </rPh>
    <rPh sb="3" eb="4">
      <t>イ</t>
    </rPh>
    <rPh sb="4" eb="5">
      <t>ショク</t>
    </rPh>
    <rPh sb="6" eb="8">
      <t>ヘンショク</t>
    </rPh>
    <phoneticPr fontId="3"/>
  </si>
  <si>
    <t>器物破損、服破り</t>
    <rPh sb="0" eb="2">
      <t>キブツ</t>
    </rPh>
    <rPh sb="2" eb="4">
      <t>ハソン</t>
    </rPh>
    <rPh sb="5" eb="6">
      <t>フク</t>
    </rPh>
    <rPh sb="6" eb="7">
      <t>ヤブ</t>
    </rPh>
    <phoneticPr fontId="3"/>
  </si>
  <si>
    <t>噛つく、叩く、蹴る、つねる、頭突きをする、目突き、粗暴</t>
    <rPh sb="0" eb="1">
      <t>ゴウ</t>
    </rPh>
    <rPh sb="4" eb="5">
      <t>タタ</t>
    </rPh>
    <rPh sb="7" eb="8">
      <t>ケ</t>
    </rPh>
    <rPh sb="14" eb="16">
      <t>ズツ</t>
    </rPh>
    <rPh sb="21" eb="22">
      <t>メ</t>
    </rPh>
    <rPh sb="22" eb="23">
      <t>ツ</t>
    </rPh>
    <rPh sb="25" eb="27">
      <t>ソボウ</t>
    </rPh>
    <phoneticPr fontId="3"/>
  </si>
  <si>
    <t>頭たたき、顔たたき、傷いじり、爪はぎ、髪抜き、腕噛み</t>
    <rPh sb="0" eb="1">
      <t>アタマ</t>
    </rPh>
    <rPh sb="5" eb="6">
      <t>カオ</t>
    </rPh>
    <rPh sb="10" eb="11">
      <t>キズ</t>
    </rPh>
    <rPh sb="15" eb="16">
      <t>ツメ</t>
    </rPh>
    <rPh sb="19" eb="20">
      <t>カミ</t>
    </rPh>
    <rPh sb="20" eb="21">
      <t>ヌ</t>
    </rPh>
    <rPh sb="23" eb="24">
      <t>ウデ</t>
    </rPh>
    <rPh sb="24" eb="25">
      <t>カ</t>
    </rPh>
    <phoneticPr fontId="3"/>
  </si>
  <si>
    <t>徘徊、飛び出し、多動</t>
    <rPh sb="0" eb="2">
      <t>ハイカイ</t>
    </rPh>
    <rPh sb="3" eb="4">
      <t>ト</t>
    </rPh>
    <rPh sb="5" eb="6">
      <t>ダ</t>
    </rPh>
    <rPh sb="8" eb="10">
      <t>タドウ</t>
    </rPh>
    <phoneticPr fontId="3"/>
  </si>
  <si>
    <t>場所へのこだわり、物へのこだわり、人へのこだわり、予定へのこだわり</t>
    <rPh sb="0" eb="2">
      <t>バショ</t>
    </rPh>
    <rPh sb="9" eb="10">
      <t>モノ</t>
    </rPh>
    <rPh sb="17" eb="18">
      <t>ヒト</t>
    </rPh>
    <rPh sb="25" eb="27">
      <t>ヨテイ</t>
    </rPh>
    <phoneticPr fontId="3"/>
  </si>
  <si>
    <t>不眠、起き出し、昼夜逆転、浅い睡眠、寝つきの悪さ</t>
    <rPh sb="0" eb="2">
      <t>フミン</t>
    </rPh>
    <rPh sb="3" eb="4">
      <t>オ</t>
    </rPh>
    <rPh sb="5" eb="6">
      <t>ダ</t>
    </rPh>
    <rPh sb="8" eb="10">
      <t>チュウヤ</t>
    </rPh>
    <rPh sb="10" eb="12">
      <t>ギャクテン</t>
    </rPh>
    <rPh sb="13" eb="14">
      <t>アサ</t>
    </rPh>
    <rPh sb="15" eb="17">
      <t>スイミン</t>
    </rPh>
    <rPh sb="18" eb="19">
      <t>ネ</t>
    </rPh>
    <rPh sb="22" eb="23">
      <t>ワル</t>
    </rPh>
    <phoneticPr fontId="3"/>
  </si>
  <si>
    <t>奇声、うなり、大声</t>
    <rPh sb="0" eb="2">
      <t>キセイ</t>
    </rPh>
    <rPh sb="7" eb="9">
      <t>オオゴエ</t>
    </rPh>
    <phoneticPr fontId="3"/>
  </si>
  <si>
    <t>便の壁ぬり、便食い、便いじり、小便飲み、生理の扱い</t>
    <rPh sb="0" eb="1">
      <t>ベン</t>
    </rPh>
    <rPh sb="2" eb="3">
      <t>カベ</t>
    </rPh>
    <rPh sb="6" eb="7">
      <t>ベン</t>
    </rPh>
    <rPh sb="7" eb="8">
      <t>ク</t>
    </rPh>
    <rPh sb="10" eb="11">
      <t>ベン</t>
    </rPh>
    <rPh sb="15" eb="17">
      <t>ショウベン</t>
    </rPh>
    <rPh sb="17" eb="18">
      <t>ノ</t>
    </rPh>
    <rPh sb="20" eb="22">
      <t>セイリ</t>
    </rPh>
    <rPh sb="23" eb="24">
      <t>アツカ</t>
    </rPh>
    <phoneticPr fontId="3"/>
  </si>
  <si>
    <t>１－３　平均入所（利用）者数</t>
    <phoneticPr fontId="3"/>
  </si>
  <si>
    <t>年月</t>
    <rPh sb="0" eb="2">
      <t>ネンゲツ</t>
    </rPh>
    <phoneticPr fontId="3"/>
  </si>
  <si>
    <t>施設入所者延数
（A）</t>
    <rPh sb="0" eb="2">
      <t>シセツ</t>
    </rPh>
    <rPh sb="2" eb="5">
      <t>ニュウショシャ</t>
    </rPh>
    <rPh sb="5" eb="6">
      <t>ノ</t>
    </rPh>
    <rPh sb="6" eb="7">
      <t>スウ</t>
    </rPh>
    <phoneticPr fontId="3"/>
  </si>
  <si>
    <t>平均入所者数
（入所者延数／当該月の日数）</t>
    <rPh sb="0" eb="2">
      <t>ヘイキン</t>
    </rPh>
    <rPh sb="2" eb="5">
      <t>ニュウショシャ</t>
    </rPh>
    <rPh sb="5" eb="6">
      <t>スウ</t>
    </rPh>
    <rPh sb="8" eb="10">
      <t>ニュウショ</t>
    </rPh>
    <rPh sb="10" eb="11">
      <t>シャ</t>
    </rPh>
    <rPh sb="11" eb="12">
      <t>ノベ</t>
    </rPh>
    <rPh sb="12" eb="13">
      <t>スウ</t>
    </rPh>
    <rPh sb="14" eb="16">
      <t>トウガイ</t>
    </rPh>
    <rPh sb="16" eb="17">
      <t>ツキ</t>
    </rPh>
    <rPh sb="18" eb="20">
      <t>ニッスウ</t>
    </rPh>
    <phoneticPr fontId="3"/>
  </si>
  <si>
    <t>短期利用者延数
（B)</t>
    <rPh sb="0" eb="2">
      <t>タンキ</t>
    </rPh>
    <rPh sb="2" eb="5">
      <t>リヨウシャ</t>
    </rPh>
    <rPh sb="5" eb="6">
      <t>ノベ</t>
    </rPh>
    <rPh sb="6" eb="7">
      <t>スウ</t>
    </rPh>
    <phoneticPr fontId="3"/>
  </si>
  <si>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3"/>
  </si>
  <si>
    <t>延数合計
（C)　=　（A)＋（B)</t>
    <rPh sb="0" eb="1">
      <t>ノベ</t>
    </rPh>
    <rPh sb="1" eb="2">
      <t>スウ</t>
    </rPh>
    <rPh sb="2" eb="4">
      <t>ゴウケイ</t>
    </rPh>
    <phoneticPr fontId="3"/>
  </si>
  <si>
    <t>平均入所・利用者数
（C)／当該月の日数</t>
    <rPh sb="0" eb="2">
      <t>ヘイキン</t>
    </rPh>
    <rPh sb="2" eb="4">
      <t>ニュウショ</t>
    </rPh>
    <rPh sb="5" eb="8">
      <t>リヨウシャ</t>
    </rPh>
    <rPh sb="8" eb="9">
      <t>スウ</t>
    </rPh>
    <rPh sb="14" eb="16">
      <t>トウガイ</t>
    </rPh>
    <rPh sb="16" eb="17">
      <t>ツキ</t>
    </rPh>
    <rPh sb="18" eb="20">
      <t>ニッスウ</t>
    </rPh>
    <phoneticPr fontId="3"/>
  </si>
  <si>
    <t>年</t>
    <rPh sb="0" eb="1">
      <t>ネン</t>
    </rPh>
    <phoneticPr fontId="3"/>
  </si>
  <si>
    <t>月</t>
    <rPh sb="0" eb="1">
      <t>ゲツ</t>
    </rPh>
    <phoneticPr fontId="3"/>
  </si>
  <si>
    <t>背景が白い部分に数値を入力すること。</t>
    <rPh sb="0" eb="2">
      <t>ハイケイ</t>
    </rPh>
    <rPh sb="3" eb="4">
      <t>シロ</t>
    </rPh>
    <rPh sb="5" eb="7">
      <t>ブブン</t>
    </rPh>
    <rPh sb="8" eb="10">
      <t>スウチ</t>
    </rPh>
    <rPh sb="11" eb="13">
      <t>ニュウリョク</t>
    </rPh>
    <phoneticPr fontId="3"/>
  </si>
  <si>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3"/>
  </si>
  <si>
    <t>平均入所（利用）者数の算定に当たっては、小数点第2位以下を切り上げる。</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3"/>
  </si>
  <si>
    <t>入所期間別入所者数等について（※資料作成日現在の入所者について記載してください。）</t>
    <rPh sb="0" eb="2">
      <t>ニュウショ</t>
    </rPh>
    <rPh sb="2" eb="4">
      <t>キカン</t>
    </rPh>
    <rPh sb="4" eb="5">
      <t>ベツ</t>
    </rPh>
    <rPh sb="5" eb="8">
      <t>ニュウショシャ</t>
    </rPh>
    <rPh sb="8" eb="10">
      <t>スウトウ</t>
    </rPh>
    <rPh sb="16" eb="18">
      <t>シリョウ</t>
    </rPh>
    <rPh sb="18" eb="21">
      <t>サクセイビ</t>
    </rPh>
    <rPh sb="21" eb="23">
      <t>ゲンザイ</t>
    </rPh>
    <rPh sb="24" eb="27">
      <t>ニュウショシャ</t>
    </rPh>
    <rPh sb="31" eb="33">
      <t>キサイ</t>
    </rPh>
    <phoneticPr fontId="3"/>
  </si>
  <si>
    <t>区分</t>
    <rPh sb="0" eb="2">
      <t>クブン</t>
    </rPh>
    <phoneticPr fontId="3"/>
  </si>
  <si>
    <t>入所者数</t>
    <rPh sb="0" eb="3">
      <t>ニュウショシャ</t>
    </rPh>
    <rPh sb="3" eb="4">
      <t>スウ</t>
    </rPh>
    <phoneticPr fontId="3"/>
  </si>
  <si>
    <t>入所期間</t>
    <rPh sb="0" eb="2">
      <t>ニュウショ</t>
    </rPh>
    <rPh sb="2" eb="4">
      <t>キカン</t>
    </rPh>
    <phoneticPr fontId="3"/>
  </si>
  <si>
    <t>15日未満</t>
    <rPh sb="2" eb="3">
      <t>ヒ</t>
    </rPh>
    <rPh sb="3" eb="5">
      <t>ミマン</t>
    </rPh>
    <phoneticPr fontId="3"/>
  </si>
  <si>
    <t>15日～3ヶ月未満</t>
    <rPh sb="2" eb="3">
      <t>ヒ</t>
    </rPh>
    <rPh sb="6" eb="7">
      <t>ゲツ</t>
    </rPh>
    <rPh sb="7" eb="9">
      <t>ミマン</t>
    </rPh>
    <phoneticPr fontId="3"/>
  </si>
  <si>
    <t>3ヶ月超～6ヶ月未満</t>
    <rPh sb="2" eb="3">
      <t>ゲツ</t>
    </rPh>
    <rPh sb="3" eb="4">
      <t>チョウ</t>
    </rPh>
    <rPh sb="7" eb="8">
      <t>ゲツ</t>
    </rPh>
    <rPh sb="8" eb="10">
      <t>ミマン</t>
    </rPh>
    <phoneticPr fontId="3"/>
  </si>
  <si>
    <t>6ヶ月超～1年未満</t>
    <rPh sb="2" eb="3">
      <t>ツキ</t>
    </rPh>
    <rPh sb="3" eb="4">
      <t>チョウ</t>
    </rPh>
    <rPh sb="6" eb="7">
      <t>ネン</t>
    </rPh>
    <rPh sb="7" eb="9">
      <t>ミマン</t>
    </rPh>
    <phoneticPr fontId="3"/>
  </si>
  <si>
    <t>1年超</t>
    <rPh sb="1" eb="2">
      <t>ネン</t>
    </rPh>
    <rPh sb="2" eb="3">
      <t>チョウ</t>
    </rPh>
    <phoneticPr fontId="3"/>
  </si>
  <si>
    <t>～６９歳</t>
    <rPh sb="3" eb="4">
      <t>サイ</t>
    </rPh>
    <phoneticPr fontId="3"/>
  </si>
  <si>
    <t>計</t>
    <rPh sb="0" eb="1">
      <t>ケイ</t>
    </rPh>
    <phoneticPr fontId="3"/>
  </si>
  <si>
    <t>７０歳～</t>
    <rPh sb="2" eb="3">
      <t>サイ</t>
    </rPh>
    <phoneticPr fontId="3"/>
  </si>
  <si>
    <t>平均年齢</t>
    <rPh sb="0" eb="2">
      <t>ヘイキン</t>
    </rPh>
    <rPh sb="2" eb="4">
      <t>ネンレイ</t>
    </rPh>
    <phoneticPr fontId="3"/>
  </si>
  <si>
    <t>歳</t>
    <rPh sb="0" eb="1">
      <t>サイ</t>
    </rPh>
    <phoneticPr fontId="3"/>
  </si>
  <si>
    <t>総数</t>
    <rPh sb="0" eb="2">
      <t>ソウスウ</t>
    </rPh>
    <phoneticPr fontId="3"/>
  </si>
  <si>
    <t>平均入所期間</t>
    <rPh sb="0" eb="2">
      <t>ヘイキン</t>
    </rPh>
    <rPh sb="2" eb="4">
      <t>ニュウショ</t>
    </rPh>
    <rPh sb="4" eb="6">
      <t>キカン</t>
    </rPh>
    <phoneticPr fontId="3"/>
  </si>
  <si>
    <t>ヶ月</t>
    <rPh sb="1" eb="2">
      <t>ゲツ</t>
    </rPh>
    <phoneticPr fontId="3"/>
  </si>
  <si>
    <t>（注）</t>
    <rPh sb="1" eb="2">
      <t>チュウ</t>
    </rPh>
    <phoneticPr fontId="3"/>
  </si>
  <si>
    <t>「平均年齢」および「平均入所期間」欄は、小数点第2位以下を四捨五入すること。</t>
    <rPh sb="1" eb="3">
      <t>ヘイキン</t>
    </rPh>
    <rPh sb="3" eb="5">
      <t>ネンレイ</t>
    </rPh>
    <rPh sb="10" eb="12">
      <t>ヘイキン</t>
    </rPh>
    <rPh sb="12" eb="14">
      <t>ニュウショ</t>
    </rPh>
    <rPh sb="14" eb="16">
      <t>キカン</t>
    </rPh>
    <rPh sb="17" eb="18">
      <t>ラン</t>
    </rPh>
    <rPh sb="20" eb="23">
      <t>ショウスウテン</t>
    </rPh>
    <rPh sb="23" eb="24">
      <t>ダイ</t>
    </rPh>
    <rPh sb="25" eb="28">
      <t>イイカ</t>
    </rPh>
    <rPh sb="29" eb="33">
      <t>シシャゴニュウ</t>
    </rPh>
    <phoneticPr fontId="3"/>
  </si>
  <si>
    <t>１－４　入所者等の状況</t>
    <phoneticPr fontId="3"/>
  </si>
  <si>
    <t>　　    区分
年度
・月</t>
    <phoneticPr fontId="3"/>
  </si>
  <si>
    <t>前月末
入所者数</t>
  </si>
  <si>
    <t>地域別
（左の内訳）</t>
  </si>
  <si>
    <t>新規入所者</t>
  </si>
  <si>
    <t>退所者</t>
  </si>
  <si>
    <t>県内</t>
  </si>
  <si>
    <t>県外</t>
  </si>
  <si>
    <t>入院中
（再掲）</t>
  </si>
  <si>
    <t>家庭</t>
  </si>
  <si>
    <t>他の介護療養型医療施設・介護医療院からの入所</t>
    <rPh sb="0" eb="1">
      <t>タ</t>
    </rPh>
    <rPh sb="2" eb="4">
      <t>カイゴ</t>
    </rPh>
    <rPh sb="4" eb="6">
      <t>リョウヨウ</t>
    </rPh>
    <rPh sb="6" eb="7">
      <t>ガタ</t>
    </rPh>
    <rPh sb="7" eb="9">
      <t>イリョウ</t>
    </rPh>
    <rPh sb="9" eb="11">
      <t>シセツ</t>
    </rPh>
    <rPh sb="12" eb="14">
      <t>カイゴ</t>
    </rPh>
    <rPh sb="14" eb="16">
      <t>イリョウ</t>
    </rPh>
    <rPh sb="16" eb="17">
      <t>イン</t>
    </rPh>
    <rPh sb="20" eb="22">
      <t>ニュウショ</t>
    </rPh>
    <phoneticPr fontId="3"/>
  </si>
  <si>
    <t>介護老人保健施設からの入所</t>
    <phoneticPr fontId="3"/>
  </si>
  <si>
    <t>介護療養型以外の保険医療機関からの入所</t>
  </si>
  <si>
    <t>介護老人福祉施設からの入所</t>
    <rPh sb="0" eb="2">
      <t>カイゴ</t>
    </rPh>
    <rPh sb="2" eb="4">
      <t>ロウジン</t>
    </rPh>
    <rPh sb="4" eb="6">
      <t>フクシ</t>
    </rPh>
    <rPh sb="6" eb="8">
      <t>シセツ</t>
    </rPh>
    <phoneticPr fontId="3"/>
  </si>
  <si>
    <t>計</t>
  </si>
  <si>
    <t>介護療養型以外の医療機関へ入院</t>
  </si>
  <si>
    <t>介護老人保健施設へ入所</t>
    <phoneticPr fontId="3"/>
  </si>
  <si>
    <t>介護老人福祉施設へ入所</t>
    <rPh sb="4" eb="6">
      <t>フクシ</t>
    </rPh>
    <phoneticPr fontId="3"/>
  </si>
  <si>
    <t>他の介護療養型医療施設・介護医療院へ入院</t>
    <rPh sb="0" eb="1">
      <t>タ</t>
    </rPh>
    <rPh sb="2" eb="4">
      <t>カイゴ</t>
    </rPh>
    <rPh sb="4" eb="6">
      <t>リョウヨウ</t>
    </rPh>
    <rPh sb="6" eb="7">
      <t>ガタ</t>
    </rPh>
    <rPh sb="7" eb="9">
      <t>イリョウ</t>
    </rPh>
    <rPh sb="9" eb="11">
      <t>シセツ</t>
    </rPh>
    <rPh sb="12" eb="14">
      <t>カイゴ</t>
    </rPh>
    <rPh sb="14" eb="16">
      <t>イリョウ</t>
    </rPh>
    <rPh sb="16" eb="17">
      <t>イン</t>
    </rPh>
    <rPh sb="18" eb="20">
      <t>ニュウイン</t>
    </rPh>
    <phoneticPr fontId="3"/>
  </si>
  <si>
    <t>死亡</t>
  </si>
  <si>
    <t>合計</t>
  </si>
  <si>
    <t>（注）</t>
  </si>
  <si>
    <t>「前月末入所者」欄の記載は、次の例による。　　（例）　4月　⇒　3月31日現在の入所者数、　5月　⇒　4月30日現在の入所者数</t>
  </si>
  <si>
    <t>特例入所者を（　）書きで記載すること）</t>
  </si>
  <si>
    <r>
      <t>２　</t>
    </r>
    <r>
      <rPr>
        <sz val="11"/>
        <rFont val="ＭＳ Ｐゴシック"/>
        <family val="3"/>
        <charset val="128"/>
      </rPr>
      <t>事故発生件数および苦情受付件数</t>
    </r>
    <phoneticPr fontId="3"/>
  </si>
  <si>
    <t>事故発生件数（前年度）</t>
    <rPh sb="0" eb="2">
      <t>ジコ</t>
    </rPh>
    <rPh sb="2" eb="4">
      <t>ハッセイ</t>
    </rPh>
    <rPh sb="4" eb="6">
      <t>ケンスウ</t>
    </rPh>
    <rPh sb="7" eb="10">
      <t>ゼンネンド</t>
    </rPh>
    <phoneticPr fontId="3"/>
  </si>
  <si>
    <t>結果</t>
    <rPh sb="0" eb="2">
      <t>ケッカ</t>
    </rPh>
    <phoneticPr fontId="3"/>
  </si>
  <si>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3"/>
  </si>
  <si>
    <t>左記の「結果」のうち、損害賠償を行った件数</t>
    <rPh sb="0" eb="2">
      <t>サキ</t>
    </rPh>
    <rPh sb="4" eb="6">
      <t>ケッカ</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</si>
  <si>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</si>
  <si>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</si>
  <si>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</si>
  <si>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</si>
  <si>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歩行中の転倒</t>
    <rPh sb="0" eb="3">
      <t>ホコウチュウ</t>
    </rPh>
    <rPh sb="4" eb="6">
      <t>テントウ</t>
    </rPh>
    <phoneticPr fontId="3"/>
  </si>
  <si>
    <t>入所</t>
    <rPh sb="0" eb="2">
      <t>ニュウショ</t>
    </rPh>
    <phoneticPr fontId="3"/>
  </si>
  <si>
    <t>短期</t>
    <rPh sb="0" eb="2">
      <t>タンキ</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</si>
  <si>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</si>
  <si>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</si>
  <si>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</si>
  <si>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</si>
  <si>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</si>
  <si>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</si>
  <si>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</si>
  <si>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1">
      <t>ゼンネンド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</si>
  <si>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</si>
  <si>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</si>
  <si>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</si>
  <si>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介護保険施設等居室種類別定員および利用料金台帳</t>
  </si>
  <si>
    <t>適用日</t>
  </si>
  <si>
    <t>施 設 名</t>
  </si>
  <si>
    <t>サービス種類</t>
  </si>
  <si>
    <t>定員</t>
  </si>
  <si>
    <t>施設</t>
  </si>
  <si>
    <t>施設入所専用居室</t>
  </si>
  <si>
    <t>短期入所専用居室</t>
  </si>
  <si>
    <t>利　用　料</t>
  </si>
  <si>
    <t>定　員</t>
  </si>
  <si>
    <t>最　小　面　積</t>
  </si>
  <si>
    <t>居住費１</t>
  </si>
  <si>
    <t>居住費２</t>
  </si>
  <si>
    <t>食　　費</t>
  </si>
  <si>
    <t>居室
定員</t>
  </si>
  <si>
    <t>部屋
数</t>
  </si>
  <si>
    <t>壁芯</t>
  </si>
  <si>
    <t>１人
当たり</t>
  </si>
  <si>
    <t>内法</t>
  </si>
  <si>
    <t>日額</t>
  </si>
  <si>
    <t>(月額概算)</t>
  </si>
  <si>
    <t>朝</t>
  </si>
  <si>
    <t>昼</t>
  </si>
  <si>
    <t>夜</t>
  </si>
  <si>
    <t xml:space="preserve"> ユニット型 個室</t>
  </si>
  <si>
    <t>　施　設</t>
  </si>
  <si>
    <t>小計</t>
  </si>
  <si>
    <t>※設備基準　10.65㎡以上
　（2人部屋　21.3㎡以上）</t>
    <phoneticPr fontId="3"/>
  </si>
  <si>
    <t>※設備基準　生活介護10.65㎡以上
　　　　　　療養介護　施設と同じ</t>
  </si>
  <si>
    <t>　短　期</t>
  </si>
  <si>
    <t xml:space="preserve"> 従来型
 個室</t>
  </si>
  <si>
    <t>（通常）</t>
  </si>
  <si>
    <t>（経過
　措置）</t>
  </si>
  <si>
    <t>※経過措置対象　　特養10.65㎡、
老健・医療院 8.0㎡、療養型 6.4㎡以下</t>
    <rPh sb="22" eb="24">
      <t>イリョウ</t>
    </rPh>
    <rPh sb="24" eb="25">
      <t>イン</t>
    </rPh>
    <phoneticPr fontId="3"/>
  </si>
  <si>
    <t>※経過措置対象　　特養10.65㎡、
老健 ・医療院8.0㎡、療養型 6.4㎡以下</t>
    <rPh sb="23" eb="25">
      <t>イリョウ</t>
    </rPh>
    <rPh sb="25" eb="26">
      <t>イン</t>
    </rPh>
    <phoneticPr fontId="3"/>
  </si>
  <si>
    <t>■その他利用料</t>
  </si>
  <si>
    <t xml:space="preserve"> 多 床 室</t>
  </si>
  <si>
    <t>内　容</t>
  </si>
  <si>
    <t>金　額</t>
  </si>
  <si>
    <t>※設備基準　　特養10.65㎡、
老健・医療院 8.0㎡、療養型 6.4㎡以上</t>
    <rPh sb="20" eb="22">
      <t>イリョウ</t>
    </rPh>
    <rPh sb="22" eb="23">
      <t>イン</t>
    </rPh>
    <phoneticPr fontId="3"/>
  </si>
  <si>
    <t>合　計</t>
  </si>
  <si>
    <t>■特別な室料</t>
  </si>
  <si>
    <t>施設＋短期</t>
  </si>
  <si>
    <t>対象室数</t>
  </si>
  <si>
    <t>○○病院</t>
    <rPh sb="2" eb="4">
      <t>ビョウイン</t>
    </rPh>
    <phoneticPr fontId="3"/>
  </si>
  <si>
    <t>介護医療院</t>
    <rPh sb="0" eb="2">
      <t>カイゴ</t>
    </rPh>
    <rPh sb="2" eb="4">
      <t>イリョウ</t>
    </rPh>
    <rPh sb="4" eb="5">
      <t>イン</t>
    </rPh>
    <phoneticPr fontId="3"/>
  </si>
  <si>
    <t>短期入所療養介護</t>
    <rPh sb="0" eb="2">
      <t>タンキ</t>
    </rPh>
    <rPh sb="2" eb="4">
      <t>ニュウショ</t>
    </rPh>
    <rPh sb="4" eb="6">
      <t>リョウヨウ</t>
    </rPh>
    <rPh sb="6" eb="8">
      <t>カイゴ</t>
    </rPh>
    <phoneticPr fontId="3"/>
  </si>
  <si>
    <t>特別な食事</t>
  </si>
  <si>
    <t>実費</t>
  </si>
  <si>
    <t>理美容代</t>
  </si>
  <si>
    <t>１回</t>
  </si>
  <si>
    <t>日用品費</t>
  </si>
  <si>
    <t>教養娯楽費</t>
  </si>
  <si>
    <t>健康管理費</t>
  </si>
  <si>
    <t>出納管理費</t>
  </si>
  <si>
    <t>１月</t>
  </si>
  <si>
    <t>ｹｰﾌﾞﾙﾃﾚﾋﾞ利用料</t>
  </si>
  <si>
    <t>４　介護給付費算定に係る体制等（※現在、県に届け出ている体制を記載してください。）</t>
    <rPh sb="2" eb="4">
      <t>カイゴ</t>
    </rPh>
    <rPh sb="4" eb="6">
      <t>キュウフ</t>
    </rPh>
    <rPh sb="6" eb="7">
      <t>ヒ</t>
    </rPh>
    <rPh sb="7" eb="9">
      <t>サンテイ</t>
    </rPh>
    <rPh sb="10" eb="11">
      <t>カカ</t>
    </rPh>
    <rPh sb="12" eb="15">
      <t>タイセイトウ</t>
    </rPh>
    <rPh sb="17" eb="18">
      <t>ゲン</t>
    </rPh>
    <rPh sb="18" eb="19">
      <t>ザイ</t>
    </rPh>
    <rPh sb="20" eb="21">
      <t>ケン</t>
    </rPh>
    <rPh sb="22" eb="23">
      <t>トド</t>
    </rPh>
    <rPh sb="24" eb="25">
      <t>デ</t>
    </rPh>
    <rPh sb="28" eb="30">
      <t>タイセイ</t>
    </rPh>
    <rPh sb="31" eb="33">
      <t>キサイ</t>
    </rPh>
    <phoneticPr fontId="3"/>
  </si>
  <si>
    <t>提供サービス</t>
    <rPh sb="0" eb="2">
      <t>テイキョウ</t>
    </rPh>
    <phoneticPr fontId="3"/>
  </si>
  <si>
    <t>適用開始年月日</t>
    <rPh sb="0" eb="2">
      <t>テキヨウ</t>
    </rPh>
    <rPh sb="2" eb="4">
      <t>カイシ</t>
    </rPh>
    <rPh sb="4" eb="7">
      <t>ネンガッピ</t>
    </rPh>
    <phoneticPr fontId="3"/>
  </si>
  <si>
    <t>施設等の区分</t>
  </si>
  <si>
    <t>人員配置区分</t>
    <rPh sb="0" eb="2">
      <t>ジンイン</t>
    </rPh>
    <rPh sb="2" eb="4">
      <t>ハイチ</t>
    </rPh>
    <rPh sb="4" eb="6">
      <t>クブン</t>
    </rPh>
    <phoneticPr fontId="3"/>
  </si>
  <si>
    <t>そ　の　他　該　当　す　る　体　制　等</t>
    <phoneticPr fontId="3"/>
  </si>
  <si>
    <t>LIFEへの登録</t>
    <rPh sb="6" eb="8">
      <t>トウロク</t>
    </rPh>
    <phoneticPr fontId="3"/>
  </si>
  <si>
    <t>介護医療院サービス</t>
    <phoneticPr fontId="3"/>
  </si>
  <si>
    <t>令和</t>
    <phoneticPr fontId="3"/>
  </si>
  <si>
    <t>月</t>
    <rPh sb="0" eb="1">
      <t>ツキ</t>
    </rPh>
    <phoneticPr fontId="3"/>
  </si>
  <si>
    <t>日</t>
    <rPh sb="0" eb="1">
      <t>ヒ</t>
    </rPh>
    <phoneticPr fontId="3"/>
  </si>
  <si>
    <t>１　Ⅰ型介護医療院</t>
    <phoneticPr fontId="3"/>
  </si>
  <si>
    <t>１　Ⅰ型（Ⅰ）
２　Ⅰ型（Ⅱ）
３　Ⅰ型（Ⅲ）</t>
    <phoneticPr fontId="3"/>
  </si>
  <si>
    <t>夜間勤務条件基準</t>
  </si>
  <si>
    <t>１　基準型　２　加算型Ⅰ　３　加算型Ⅱ　７　加算型Ⅲ
５　加算型Ⅳ　６　減算型</t>
    <phoneticPr fontId="3"/>
  </si>
  <si>
    <t>１　なし
２　あり</t>
    <phoneticPr fontId="3"/>
  </si>
  <si>
    <t>職員の欠員による減算の状況</t>
  </si>
  <si>
    <t>１　なし　２　医師　３　薬剤師　４　看護職員　５　介護職員
６　介護支援専門員</t>
    <phoneticPr fontId="3"/>
  </si>
  <si>
    <t>身体拘束廃止取組の有無</t>
  </si>
  <si>
    <t>１　減算型　２　基準型</t>
    <rPh sb="2" eb="4">
      <t>ゲンサン</t>
    </rPh>
    <rPh sb="4" eb="5">
      <t>ガタ</t>
    </rPh>
    <rPh sb="8" eb="10">
      <t>キジュン</t>
    </rPh>
    <rPh sb="10" eb="11">
      <t>ガタ</t>
    </rPh>
    <phoneticPr fontId="3"/>
  </si>
  <si>
    <t>安全管理体制</t>
    <rPh sb="0" eb="2">
      <t>アンゼン</t>
    </rPh>
    <rPh sb="2" eb="4">
      <t>カンリ</t>
    </rPh>
    <rPh sb="4" eb="6">
      <t>タイセイ</t>
    </rPh>
    <phoneticPr fontId="3"/>
  </si>
  <si>
    <t>栄養ケア・マネジメントの実施の有無</t>
    <rPh sb="0" eb="2">
      <t>エイヨウ</t>
    </rPh>
    <rPh sb="12" eb="14">
      <t>ジッシ</t>
    </rPh>
    <rPh sb="15" eb="17">
      <t>ウム</t>
    </rPh>
    <phoneticPr fontId="3"/>
  </si>
  <si>
    <t>１　なし　２　あり</t>
    <phoneticPr fontId="3"/>
  </si>
  <si>
    <t>療養環境基準（廊下）</t>
    <rPh sb="7" eb="9">
      <t>ロウカ</t>
    </rPh>
    <phoneticPr fontId="3"/>
  </si>
  <si>
    <t>１　基準型　２　減算型</t>
  </si>
  <si>
    <t>療養環境基準（療養室）</t>
    <rPh sb="7" eb="10">
      <t>リョウヨウシツ</t>
    </rPh>
    <phoneticPr fontId="3"/>
  </si>
  <si>
    <t>若年性認知症入所者受入加算</t>
    <rPh sb="6" eb="9">
      <t>ニュウショシャ</t>
    </rPh>
    <rPh sb="9" eb="11">
      <t>ウケイレ</t>
    </rPh>
    <rPh sb="11" eb="13">
      <t>カサン</t>
    </rPh>
    <phoneticPr fontId="3"/>
  </si>
  <si>
    <t>１　なし　２　あり</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</si>
  <si>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</si>
  <si>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</si>
  <si>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特別診療費項目</t>
    <rPh sb="0" eb="2">
      <t>トクベツ</t>
    </rPh>
    <rPh sb="2" eb="5">
      <t>シンリョウヒ</t>
    </rPh>
    <phoneticPr fontId="3"/>
  </si>
  <si>
    <t>１　重症皮膚潰瘍管理指導　２　薬剤管理指導　
３　集団コミュニケーション療法</t>
    <rPh sb="10" eb="12">
      <t>シドウ</t>
    </rPh>
    <rPh sb="25" eb="27">
      <t>シュウダン</t>
    </rPh>
    <rPh sb="36" eb="38">
      <t>リョウホウ</t>
    </rPh>
    <phoneticPr fontId="3"/>
  </si>
  <si>
    <t>ﾘﾊﾋﾞﾘﾃｰｼｮﾝ提供体制</t>
  </si>
  <si>
    <t>２　理学療法Ⅰ　３　作業療法　４　言語聴覚療法　５　精神科作業療法　
６　その他　　</t>
    <rPh sb="26" eb="28">
      <t>セイシン</t>
    </rPh>
    <rPh sb="28" eb="29">
      <t>カ</t>
    </rPh>
    <rPh sb="29" eb="31">
      <t>サギョウ</t>
    </rPh>
    <rPh sb="31" eb="33">
      <t>リョウホウ</t>
    </rPh>
    <rPh sb="39" eb="40">
      <t>タ</t>
    </rPh>
    <phoneticPr fontId="3"/>
  </si>
  <si>
    <t>認知症短期集中ﾘﾊﾋﾞﾘﾃｰｼｮﾝ加算</t>
    <rPh sb="0" eb="3">
      <t>ニンチショウ</t>
    </rPh>
    <rPh sb="3" eb="5">
      <t>タンキ</t>
    </rPh>
    <rPh sb="5" eb="7">
      <t>シュウチュウ</t>
    </rPh>
    <rPh sb="17" eb="19">
      <t>カサン</t>
    </rPh>
    <phoneticPr fontId="3"/>
  </si>
  <si>
    <t>認知症専門ケア加算</t>
    <rPh sb="0" eb="3">
      <t>ニンチショウ</t>
    </rPh>
    <rPh sb="3" eb="5">
      <t>センモン</t>
    </rPh>
    <rPh sb="7" eb="9">
      <t>カサン</t>
    </rPh>
    <phoneticPr fontId="3"/>
  </si>
  <si>
    <t>１　なし　２　加算Ⅰ　３　加算Ⅱ</t>
    <rPh sb="7" eb="9">
      <t>カサン</t>
    </rPh>
    <rPh sb="13" eb="15">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</si>
  <si>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</si>
  <si>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なし　２　加算Ⅰ　３　加算Ⅱ</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</si>
  <si>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</si>
  <si>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</si>
  <si>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</si>
  <si>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</si>
  <si>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サービス提供体制強化加算</t>
    <rPh sb="4" eb="6">
      <t>テイキョウ</t>
    </rPh>
    <rPh sb="6" eb="8">
      <t>タイセイ</t>
    </rPh>
    <rPh sb="8" eb="10">
      <t>キョウカ</t>
    </rPh>
    <rPh sb="10" eb="12">
      <t>カサン</t>
    </rPh>
    <phoneticPr fontId="3"/>
  </si>
  <si>
    <t>１　なし　６　加算Ⅰ　５　加算Ⅱ　７　加算Ⅲ</t>
    <phoneticPr fontId="3"/>
  </si>
  <si>
    <t>介護職員処遇改善加算</t>
    <rPh sb="0" eb="2">
      <t>カイゴ</t>
    </rPh>
    <rPh sb="2" eb="4">
      <t>ショクイン</t>
    </rPh>
    <rPh sb="4" eb="6">
      <t>ショグウ</t>
    </rPh>
    <rPh sb="6" eb="8">
      <t>カイゼン</t>
    </rPh>
    <rPh sb="8" eb="10">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</si>
  <si>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</si>
  <si>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　なし　２　加算Ⅰ　３　加算Ⅱ</t>
    <rPh sb="7" eb="9">
      <t>カサン</t>
    </rPh>
    <phoneticPr fontId="3"/>
  </si>
  <si>
    <t>２　Ⅱ型介護医療院</t>
    <phoneticPr fontId="3"/>
  </si>
  <si>
    <t xml:space="preserve">１　Ⅱ型（Ⅰ）
２　Ⅱ型（Ⅱ）
３　Ⅱ型（Ⅲ）
</t>
    <phoneticPr fontId="3"/>
  </si>
  <si>
    <t>１　なし
３　あり</t>
  </si>
  <si>
    <t>１　なし　２　医師　３　薬剤師　４　看護職員
５　介護職員　６　介護支援専門員</t>
    <phoneticPr fontId="3"/>
  </si>
  <si>
    <t>若年性認知症入所者受入加算</t>
    <rPh sb="0" eb="3">
      <t>ジャクネンセイ</t>
    </rPh>
    <rPh sb="3" eb="6">
      <t>ニンチショウ</t>
    </rPh>
    <rPh sb="6" eb="9">
      <t>ニュウショシャ</t>
    </rPh>
    <rPh sb="9" eb="11">
      <t>ウケイレ</t>
    </rPh>
    <rPh sb="11" eb="13">
      <t>カサン</t>
    </rPh>
    <phoneticPr fontId="3"/>
  </si>
  <si>
    <t>３　特別介護医療院</t>
    <rPh sb="2" eb="4">
      <t>トクベツ</t>
    </rPh>
    <rPh sb="4" eb="6">
      <t>カイゴ</t>
    </rPh>
    <rPh sb="6" eb="8">
      <t>イリョウ</t>
    </rPh>
    <rPh sb="8" eb="9">
      <t>イン</t>
    </rPh>
    <phoneticPr fontId="3"/>
  </si>
  <si>
    <t>１　Ⅰ型
２　Ⅱ型</t>
    <phoneticPr fontId="3"/>
  </si>
  <si>
    <t>重度認知症疾患療養体制加算</t>
  </si>
  <si>
    <t>１　なし　２　加算Ⅰ　３　加算Ⅱ</t>
  </si>
  <si>
    <t>４　ユニット型Ⅰ型介護医療院</t>
    <rPh sb="9" eb="11">
      <t>カイゴ</t>
    </rPh>
    <rPh sb="11" eb="13">
      <t>イリョウ</t>
    </rPh>
    <rPh sb="13" eb="14">
      <t>イン</t>
    </rPh>
    <phoneticPr fontId="3"/>
  </si>
  <si>
    <t>１　Ⅰ型（Ⅰ）
２　Ⅰ型（Ⅱ）</t>
    <rPh sb="3" eb="4">
      <t>ガタ</t>
    </rPh>
    <phoneticPr fontId="3"/>
  </si>
  <si>
    <t>１　なし
2　あり</t>
    <phoneticPr fontId="3"/>
  </si>
  <si>
    <t>ユニットケア体制</t>
    <rPh sb="6" eb="8">
      <t>タイセイ</t>
    </rPh>
    <phoneticPr fontId="3"/>
  </si>
  <si>
    <t>１　対応不可　２　対応可</t>
  </si>
  <si>
    <t>５　ユニット型Ⅱ型介護医療院</t>
  </si>
  <si>
    <t>６　ユニット型特別介護医療院</t>
    <rPh sb="6" eb="7">
      <t>ガタ</t>
    </rPh>
    <rPh sb="7" eb="9">
      <t>トクベツ</t>
    </rPh>
    <rPh sb="9" eb="11">
      <t>カイゴ</t>
    </rPh>
    <rPh sb="11" eb="13">
      <t>イリョウ</t>
    </rPh>
    <rPh sb="13" eb="14">
      <t>イン</t>
    </rPh>
    <phoneticPr fontId="3"/>
  </si>
  <si>
    <t>短期入所療養介護</t>
  </si>
  <si>
    <t>１　Ⅰ型介護医療院</t>
    <rPh sb="4" eb="6">
      <t>カイゴ</t>
    </rPh>
    <rPh sb="6" eb="8">
      <t>イリョウ</t>
    </rPh>
    <rPh sb="8" eb="9">
      <t>イン</t>
    </rPh>
    <phoneticPr fontId="3"/>
  </si>
  <si>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3"/>
  </si>
  <si>
    <t>１　基準型　２　加算型Ⅰ　３　加算型Ⅱ　７　加算型Ⅲ　
５　加算型Ⅳ　６　減算型</t>
    <phoneticPr fontId="3"/>
  </si>
  <si>
    <t>１　なし　２　医師　３　薬剤師　４　看護職員　５　介護職員</t>
  </si>
  <si>
    <t>若年性認知症利用者受入加算</t>
    <rPh sb="6" eb="9">
      <t>リヨウシャ</t>
    </rPh>
    <rPh sb="9" eb="11">
      <t>ウケイレ</t>
    </rPh>
    <rPh sb="11" eb="13">
      <t>カサン</t>
    </rPh>
    <phoneticPr fontId="3"/>
  </si>
  <si>
    <t>送迎体制</t>
  </si>
  <si>
    <t>特別診療費項目</t>
    <rPh sb="0" eb="1">
      <t>トク</t>
    </rPh>
    <rPh sb="1" eb="2">
      <t>ベツ</t>
    </rPh>
    <phoneticPr fontId="3"/>
  </si>
  <si>
    <t>１　重症皮膚潰瘍管理指導 　２　薬剤管理指導　　
３　集団コミュニケーション療法</t>
    <rPh sb="10" eb="12">
      <t>シドウ</t>
    </rPh>
    <rPh sb="27" eb="29">
      <t>シュウダン</t>
    </rPh>
    <rPh sb="38" eb="40">
      <t>リョウホウ</t>
    </rPh>
    <phoneticPr fontId="3"/>
  </si>
  <si>
    <t>２　理学療法Ⅰ　３　作業療法　４　言語聴覚療法　５　精神科作業療法
６　その他　　</t>
    <rPh sb="26" eb="28">
      <t>セイシン</t>
    </rPh>
    <rPh sb="28" eb="29">
      <t>カ</t>
    </rPh>
    <rPh sb="29" eb="31">
      <t>サギョウ</t>
    </rPh>
    <rPh sb="31" eb="33">
      <t>リョウホウ</t>
    </rPh>
    <rPh sb="38" eb="39">
      <t>タ</t>
    </rPh>
    <phoneticPr fontId="3"/>
  </si>
  <si>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3"/>
  </si>
  <si>
    <t>２　Ⅱ型介護医療院</t>
    <rPh sb="4" eb="6">
      <t>カイゴ</t>
    </rPh>
    <rPh sb="6" eb="8">
      <t>イリョウ</t>
    </rPh>
    <rPh sb="8" eb="9">
      <t>イン</t>
    </rPh>
    <phoneticPr fontId="3"/>
  </si>
  <si>
    <t>１　Ⅱ型（Ⅰ）
２　Ⅱ型（Ⅱ）
３　Ⅱ型（Ⅲ）</t>
    <rPh sb="3" eb="4">
      <t>ガタ</t>
    </rPh>
    <phoneticPr fontId="3"/>
  </si>
  <si>
    <t>特別診療費項目</t>
    <rPh sb="0" eb="2">
      <t>トクベツ</t>
    </rPh>
    <phoneticPr fontId="3"/>
  </si>
  <si>
    <t>４　ユニット型Ⅰ型介護医療院</t>
    <rPh sb="8" eb="9">
      <t>ガタ</t>
    </rPh>
    <rPh sb="9" eb="11">
      <t>カイゴ</t>
    </rPh>
    <rPh sb="11" eb="13">
      <t>イリョウ</t>
    </rPh>
    <rPh sb="13" eb="14">
      <t>イン</t>
    </rPh>
    <phoneticPr fontId="3"/>
  </si>
  <si>
    <t>１　Ⅰ型
２　Ⅱ型</t>
    <rPh sb="3" eb="4">
      <t>ガタ</t>
    </rPh>
    <rPh sb="8" eb="9">
      <t>ガタ</t>
    </rPh>
    <phoneticPr fontId="3"/>
  </si>
  <si>
    <t>介護予防短期入所療養介護</t>
    <rPh sb="0" eb="2">
      <t>カイゴ</t>
    </rPh>
    <rPh sb="2" eb="4">
      <t>ヨボウ</t>
    </rPh>
    <phoneticPr fontId="3"/>
  </si>
  <si>
    <t xml:space="preserve">１　Ⅰ型（Ⅰ） 
２　Ⅰ型（Ⅱ）
３　Ⅰ型（Ⅲ） </t>
    <rPh sb="3" eb="4">
      <t>ガタ</t>
    </rPh>
    <phoneticPr fontId="3"/>
  </si>
  <si>
    <t>夜間勤務条件基準</t>
    <phoneticPr fontId="3"/>
  </si>
  <si>
    <t>1　なし
２　あり</t>
    <phoneticPr fontId="3"/>
  </si>
  <si>
    <t>１　なし　２　医師　３　薬剤師　４　看護職員　５　介護職員</t>
    <phoneticPr fontId="3"/>
  </si>
  <si>
    <t>１　基準型　２　減算型</t>
    <phoneticPr fontId="3"/>
  </si>
  <si>
    <t>若年性認知症利用者受入加算</t>
    <rPh sb="0" eb="3">
      <t>ジャクネンセイ</t>
    </rPh>
    <rPh sb="3" eb="6">
      <t>ニンチショウ</t>
    </rPh>
    <rPh sb="6" eb="9">
      <t>リヨウシャ</t>
    </rPh>
    <rPh sb="9" eb="11">
      <t>ウケイレ</t>
    </rPh>
    <rPh sb="11" eb="13">
      <t>カサン</t>
    </rPh>
    <phoneticPr fontId="3"/>
  </si>
  <si>
    <t>１　対応不可　２　対応可</t>
    <phoneticPr fontId="3"/>
  </si>
  <si>
    <t>２　理学療法Ⅰ　３　作業療法　４　言語聴覚療法　５　精神科作業療法　
６　その他</t>
    <phoneticPr fontId="3"/>
  </si>
  <si>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3"/>
  </si>
  <si>
    <t>４　ユニット型Ⅰ型介護医療院</t>
    <rPh sb="6" eb="7">
      <t>ガタ</t>
    </rPh>
    <rPh sb="8" eb="9">
      <t>ガタ</t>
    </rPh>
    <rPh sb="9" eb="11">
      <t>カイゴ</t>
    </rPh>
    <rPh sb="11" eb="13">
      <t>イリョウ</t>
    </rPh>
    <rPh sb="13" eb="14">
      <t>イン</t>
    </rPh>
    <phoneticPr fontId="3"/>
  </si>
  <si>
    <t>１　Ⅰ型（Ⅰ） 
２　Ⅰ型（Ⅱ）</t>
    <rPh sb="3" eb="4">
      <t>ガタ</t>
    </rPh>
    <phoneticPr fontId="3"/>
  </si>
  <si>
    <t>５　ユニット型Ⅱ型介護医療院</t>
    <phoneticPr fontId="3"/>
  </si>
  <si>
    <t>職員の欠員による減算の状況</t>
    <phoneticPr fontId="3"/>
  </si>
  <si>
    <t>６　ユニット型特別介護医療院</t>
    <rPh sb="7" eb="9">
      <t>トクベツ</t>
    </rPh>
    <rPh sb="9" eb="11">
      <t>カイゴ</t>
    </rPh>
    <rPh sb="11" eb="13">
      <t>イリョウ</t>
    </rPh>
    <rPh sb="13" eb="14">
      <t>イン</t>
    </rPh>
    <phoneticPr fontId="3"/>
  </si>
  <si>
    <t>１　Ⅰ型
２　Ⅱ型</t>
    <rPh sb="3" eb="4">
      <t>ガタ</t>
    </rPh>
    <phoneticPr fontId="3"/>
  </si>
  <si>
    <t>※　実施するサービスに関して○を付け、全ての項目に対し該当する番号に○をつけてください。</t>
    <rPh sb="2" eb="4">
      <t>ジッシ</t>
    </rPh>
    <rPh sb="11" eb="12">
      <t>カン</t>
    </rPh>
    <rPh sb="16" eb="17">
      <t>ツ</t>
    </rPh>
    <rPh sb="19" eb="20">
      <t>スベ</t>
    </rPh>
    <rPh sb="22" eb="24">
      <t>コウモク</t>
    </rPh>
    <rPh sb="25" eb="26">
      <t>タイ</t>
    </rPh>
    <rPh sb="27" eb="29">
      <t>ガイトウ</t>
    </rPh>
    <rPh sb="31" eb="33">
      <t>バンゴウ</t>
    </rPh>
    <phoneticPr fontId="3"/>
  </si>
  <si>
    <t>介護医療院サービス費　各種加算等自己点検表</t>
    <rPh sb="2" eb="4">
      <t>イリョウ</t>
    </rPh>
    <rPh sb="4" eb="5">
      <t>イン</t>
    </rPh>
    <rPh sb="9" eb="10">
      <t>ヒ</t>
    </rPh>
    <rPh sb="11" eb="13">
      <t>カクシュ</t>
    </rPh>
    <rPh sb="13" eb="15">
      <t>カサン</t>
    </rPh>
    <rPh sb="15" eb="16">
      <t>トウ</t>
    </rPh>
    <rPh sb="16" eb="18">
      <t>ジコ</t>
    </rPh>
    <rPh sb="18" eb="21">
      <t>テンケンヒョウ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</si>
  <si>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</si>
  <si>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</si>
  <si>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</si>
  <si>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</si>
  <si>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</si>
  <si>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</si>
  <si>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確認書類等</t>
    <rPh sb="0" eb="2">
      <t>カクニン</t>
    </rPh>
    <rPh sb="2" eb="4">
      <t>ショルイ</t>
    </rPh>
    <rPh sb="4" eb="5">
      <t>トウ</t>
    </rPh>
    <phoneticPr fontId="3"/>
  </si>
  <si>
    <t>指導職員
チェック</t>
    <rPh sb="0" eb="2">
      <t>シドウ</t>
    </rPh>
    <rPh sb="2" eb="4">
      <t>ショクイン</t>
    </rPh>
    <phoneticPr fontId="3"/>
  </si>
  <si>
    <t>基本部分</t>
    <rPh sb="0" eb="2">
      <t>キホン</t>
    </rPh>
    <rPh sb="2" eb="4">
      <t>ブブン</t>
    </rPh>
    <phoneticPr fontId="3"/>
  </si>
  <si>
    <t>Ⅰ型介護医療院サービス費（ユニット型含む）</t>
    <rPh sb="1" eb="2">
      <t>ガタ</t>
    </rPh>
    <rPh sb="2" eb="4">
      <t>カイゴ</t>
    </rPh>
    <rPh sb="4" eb="6">
      <t>イリョウ</t>
    </rPh>
    <rPh sb="6" eb="7">
      <t>イン</t>
    </rPh>
    <rPh sb="11" eb="12">
      <t>ヒ</t>
    </rPh>
    <rPh sb="17" eb="18">
      <t>ガタ</t>
    </rPh>
    <rPh sb="18" eb="19">
      <t>フク</t>
    </rPh>
    <phoneticPr fontId="3"/>
  </si>
  <si>
    <t>Ⅰ型介護医療院サービス費（Ⅰ）を算定</t>
    <rPh sb="1" eb="2">
      <t>ガタ</t>
    </rPh>
    <rPh sb="2" eb="4">
      <t>カイゴ</t>
    </rPh>
    <rPh sb="4" eb="6">
      <t>イリョウ</t>
    </rPh>
    <rPh sb="6" eb="7">
      <t>イン</t>
    </rPh>
    <rPh sb="11" eb="12">
      <t>ヒ</t>
    </rPh>
    <rPh sb="16" eb="18">
      <t>サンテイ</t>
    </rPh>
    <phoneticPr fontId="3"/>
  </si>
  <si>
    <t>□</t>
    <phoneticPr fontId="3"/>
  </si>
  <si>
    <t>該当</t>
    <rPh sb="0" eb="2">
      <t>ガイトウ</t>
    </rPh>
    <phoneticPr fontId="3"/>
  </si>
  <si>
    <t>□</t>
  </si>
  <si>
    <t>Ⅰ型介護医療院サービス費（Ⅱ）を算定</t>
    <rPh sb="1" eb="2">
      <t>ガタ</t>
    </rPh>
    <rPh sb="2" eb="4">
      <t>カイゴ</t>
    </rPh>
    <rPh sb="4" eb="6">
      <t>イリョウ</t>
    </rPh>
    <rPh sb="6" eb="7">
      <t>イン</t>
    </rPh>
    <rPh sb="11" eb="12">
      <t>ヒ</t>
    </rPh>
    <rPh sb="16" eb="18">
      <t>サンテイ</t>
    </rPh>
    <phoneticPr fontId="3"/>
  </si>
  <si>
    <t>Ⅰ型介護医療院サービス費（Ⅲ）を算定</t>
    <rPh sb="1" eb="2">
      <t>ガタ</t>
    </rPh>
    <rPh sb="2" eb="4">
      <t>カイゴ</t>
    </rPh>
    <rPh sb="4" eb="6">
      <t>イリョウ</t>
    </rPh>
    <rPh sb="6" eb="7">
      <t>イン</t>
    </rPh>
    <rPh sb="11" eb="12">
      <t>ヒ</t>
    </rPh>
    <rPh sb="16" eb="18">
      <t>サンテイ</t>
    </rPh>
    <phoneticPr fontId="3"/>
  </si>
  <si>
    <t>・Ⅰ型療養病床を有する介護医療院</t>
    <rPh sb="2" eb="3">
      <t>ガタ</t>
    </rPh>
    <rPh sb="3" eb="5">
      <t>リョウヨウ</t>
    </rPh>
    <rPh sb="5" eb="7">
      <t>ビョウショウ</t>
    </rPh>
    <rPh sb="8" eb="9">
      <t>ユウ</t>
    </rPh>
    <rPh sb="11" eb="13">
      <t>カイゴ</t>
    </rPh>
    <rPh sb="13" eb="15">
      <t>イリョウ</t>
    </rPh>
    <rPh sb="15" eb="16">
      <t>イン</t>
    </rPh>
    <phoneticPr fontId="3"/>
  </si>
  <si>
    <t>・看護職員が６：１以上</t>
    <rPh sb="1" eb="3">
      <t>カンゴ</t>
    </rPh>
    <rPh sb="3" eb="5">
      <t>ショクイン</t>
    </rPh>
    <rPh sb="9" eb="11">
      <t>イジョウ</t>
    </rPh>
    <phoneticPr fontId="3"/>
  </si>
  <si>
    <t>満たす</t>
    <rPh sb="0" eb="1">
      <t>ミ</t>
    </rPh>
    <phoneticPr fontId="3"/>
  </si>
  <si>
    <t>・介護職員が４：１以上
※（Ⅲ）：介護職員が５：１以上
※併設型小規模：介護職員が６：１以上</t>
    <rPh sb="1" eb="3">
      <t>カイゴ</t>
    </rPh>
    <rPh sb="3" eb="5">
      <t>ショクイン</t>
    </rPh>
    <rPh sb="9" eb="11">
      <t>イジョウ</t>
    </rPh>
    <rPh sb="17" eb="19">
      <t>カイゴ</t>
    </rPh>
    <rPh sb="19" eb="21">
      <t>ショクイン</t>
    </rPh>
    <rPh sb="25" eb="27">
      <t>イジョウ</t>
    </rPh>
    <rPh sb="29" eb="32">
      <t>ヘイセツガタ</t>
    </rPh>
    <rPh sb="32" eb="35">
      <t>ショウキボ</t>
    </rPh>
    <rPh sb="36" eb="40">
      <t>カイゴショクイン</t>
    </rPh>
    <rPh sb="44" eb="46">
      <t>イジョウ</t>
    </rPh>
    <phoneticPr fontId="3"/>
  </si>
  <si>
    <t>・看護職員の最小必要数の２割以上は看護師</t>
    <rPh sb="1" eb="3">
      <t>カンゴ</t>
    </rPh>
    <rPh sb="3" eb="5">
      <t>ショクイン</t>
    </rPh>
    <rPh sb="6" eb="8">
      <t>サイショウ</t>
    </rPh>
    <rPh sb="8" eb="11">
      <t>ヒツヨウスウ</t>
    </rPh>
    <rPh sb="13" eb="14">
      <t>ワリ</t>
    </rPh>
    <rPh sb="14" eb="16">
      <t>イジョウ</t>
    </rPh>
    <rPh sb="17" eb="20">
      <t>カンゴシ</t>
    </rPh>
    <phoneticPr fontId="3"/>
  </si>
  <si>
    <t>【併設型小規模は除く】</t>
    <phoneticPr fontId="3"/>
  </si>
  <si>
    <t>・定員超過、人員基準欠如</t>
    <rPh sb="1" eb="3">
      <t>テイイン</t>
    </rPh>
    <rPh sb="3" eb="5">
      <t>チョウカ</t>
    </rPh>
    <rPh sb="6" eb="8">
      <t>ジンイン</t>
    </rPh>
    <rPh sb="8" eb="10">
      <t>キジュン</t>
    </rPh>
    <rPh sb="10" eb="12">
      <t>ケツジョ</t>
    </rPh>
    <phoneticPr fontId="3"/>
  </si>
  <si>
    <t>該当していない</t>
    <rPh sb="0" eb="2">
      <t>ガイトウ</t>
    </rPh>
    <phoneticPr fontId="3"/>
  </si>
  <si>
    <t>・入所者等に対し、生活機能を維持改善するリハビリテーションを実施</t>
    <rPh sb="1" eb="4">
      <t>ニュウショシャ</t>
    </rPh>
    <rPh sb="4" eb="5">
      <t>トウ</t>
    </rPh>
    <rPh sb="6" eb="7">
      <t>タイ</t>
    </rPh>
    <rPh sb="9" eb="11">
      <t>セイカツ</t>
    </rPh>
    <rPh sb="11" eb="13">
      <t>キノウ</t>
    </rPh>
    <rPh sb="14" eb="16">
      <t>イジ</t>
    </rPh>
    <rPh sb="16" eb="18">
      <t>カイゼン</t>
    </rPh>
    <rPh sb="30" eb="32">
      <t>ジッシ</t>
    </rPh>
    <phoneticPr fontId="3"/>
  </si>
  <si>
    <t>該当</t>
    <phoneticPr fontId="3"/>
  </si>
  <si>
    <t>・地域に貢献する活動を実施</t>
    <rPh sb="1" eb="3">
      <t>チイキ</t>
    </rPh>
    <rPh sb="4" eb="6">
      <t>コウケン</t>
    </rPh>
    <rPh sb="8" eb="10">
      <t>カツドウ</t>
    </rPh>
    <rPh sb="11" eb="13">
      <t>ジッシ</t>
    </rPh>
    <phoneticPr fontId="3"/>
  </si>
  <si>
    <t>・前３月間、重篤な身体疾病を有する者および身体合併症を有する認知症高齢者の占める割合が100分の50以上</t>
    <rPh sb="1" eb="2">
      <t>マエ</t>
    </rPh>
    <rPh sb="3" eb="4">
      <t>ゲツ</t>
    </rPh>
    <rPh sb="4" eb="5">
      <t>カン</t>
    </rPh>
    <rPh sb="6" eb="8">
      <t>ジュウトク</t>
    </rPh>
    <rPh sb="9" eb="11">
      <t>シンタイ</t>
    </rPh>
    <rPh sb="11" eb="13">
      <t>シッペイ</t>
    </rPh>
    <rPh sb="14" eb="15">
      <t>ユウ</t>
    </rPh>
    <rPh sb="17" eb="18">
      <t>モノ</t>
    </rPh>
    <rPh sb="21" eb="23">
      <t>シンタイ</t>
    </rPh>
    <rPh sb="23" eb="26">
      <t>ガッペイショウ</t>
    </rPh>
    <rPh sb="27" eb="28">
      <t>ユウ</t>
    </rPh>
    <rPh sb="30" eb="33">
      <t>ニンチショウ</t>
    </rPh>
    <rPh sb="33" eb="36">
      <t>コウレイシャ</t>
    </rPh>
    <rPh sb="37" eb="38">
      <t>シ</t>
    </rPh>
    <rPh sb="40" eb="42">
      <t>ワリアイ</t>
    </rPh>
    <rPh sb="46" eb="47">
      <t>ブン</t>
    </rPh>
    <rPh sb="50" eb="52">
      <t>イジョウ</t>
    </rPh>
    <phoneticPr fontId="3"/>
  </si>
  <si>
    <t>・前３月間、喀痰吸引、経管栄養またはインスリン注射が実施された者の占める割合が100分の50以上
※（Ⅱ）（Ⅲ）：100分の30以上</t>
    <rPh sb="1" eb="2">
      <t>マエ</t>
    </rPh>
    <rPh sb="3" eb="4">
      <t>ゲツ</t>
    </rPh>
    <rPh sb="4" eb="5">
      <t>カン</t>
    </rPh>
    <rPh sb="6" eb="8">
      <t>カクタン</t>
    </rPh>
    <rPh sb="8" eb="10">
      <t>キュウイン</t>
    </rPh>
    <rPh sb="11" eb="13">
      <t>ケイカン</t>
    </rPh>
    <rPh sb="13" eb="15">
      <t>エイヨウ</t>
    </rPh>
    <rPh sb="23" eb="25">
      <t>チュウシャ</t>
    </rPh>
    <rPh sb="26" eb="28">
      <t>ジッシ</t>
    </rPh>
    <rPh sb="31" eb="32">
      <t>モノ</t>
    </rPh>
    <rPh sb="33" eb="34">
      <t>シ</t>
    </rPh>
    <rPh sb="36" eb="38">
      <t>ワリアイ</t>
    </rPh>
    <rPh sb="42" eb="43">
      <t>ブン</t>
    </rPh>
    <rPh sb="46" eb="48">
      <t>イジョウ</t>
    </rPh>
    <rPh sb="60" eb="61">
      <t>ブン</t>
    </rPh>
    <rPh sb="64" eb="66">
      <t>イジョウ</t>
    </rPh>
    <phoneticPr fontId="3"/>
  </si>
  <si>
    <t>・前３月間、適正なターミナルケア※が行われている者の占める割合が100分の10以上
※（Ⅱ）（Ⅲ）：100分の5以上</t>
    <rPh sb="1" eb="2">
      <t>マエ</t>
    </rPh>
    <rPh sb="3" eb="4">
      <t>ゲツ</t>
    </rPh>
    <rPh sb="4" eb="5">
      <t>カン</t>
    </rPh>
    <rPh sb="6" eb="8">
      <t>テキセイ</t>
    </rPh>
    <rPh sb="18" eb="19">
      <t>オコナ</t>
    </rPh>
    <rPh sb="24" eb="25">
      <t>モノ</t>
    </rPh>
    <rPh sb="26" eb="27">
      <t>シ</t>
    </rPh>
    <rPh sb="29" eb="31">
      <t>ワリアイ</t>
    </rPh>
    <rPh sb="35" eb="36">
      <t>ブン</t>
    </rPh>
    <rPh sb="39" eb="41">
      <t>イジョウ</t>
    </rPh>
    <rPh sb="53" eb="54">
      <t>ブン</t>
    </rPh>
    <rPh sb="56" eb="58">
      <t>イジョウ</t>
    </rPh>
    <phoneticPr fontId="3"/>
  </si>
  <si>
    <t>※医師の診断やﾀｰﾐﾅﾙｹｱ計画の作成等</t>
    <rPh sb="1" eb="3">
      <t>イシ</t>
    </rPh>
    <rPh sb="4" eb="6">
      <t>シンダン</t>
    </rPh>
    <rPh sb="14" eb="16">
      <t>ケイカク</t>
    </rPh>
    <rPh sb="17" eb="19">
      <t>サクセイ</t>
    </rPh>
    <rPh sb="19" eb="20">
      <t>トウ</t>
    </rPh>
    <phoneticPr fontId="3"/>
  </si>
  <si>
    <t>Ⅱ型介護医療院サービス費（ユニット型含む）</t>
    <rPh sb="1" eb="2">
      <t>ガタ</t>
    </rPh>
    <rPh sb="2" eb="4">
      <t>カイゴ</t>
    </rPh>
    <rPh sb="4" eb="6">
      <t>イリョウ</t>
    </rPh>
    <rPh sb="6" eb="7">
      <t>イン</t>
    </rPh>
    <rPh sb="11" eb="12">
      <t>ヒ</t>
    </rPh>
    <rPh sb="17" eb="18">
      <t>ガタ</t>
    </rPh>
    <rPh sb="18" eb="19">
      <t>フク</t>
    </rPh>
    <phoneticPr fontId="3"/>
  </si>
  <si>
    <t>Ⅱ型介護医療院サービス費（Ⅰ）を算定</t>
    <rPh sb="1" eb="2">
      <t>ガタ</t>
    </rPh>
    <rPh sb="2" eb="4">
      <t>カイゴ</t>
    </rPh>
    <rPh sb="4" eb="6">
      <t>イリョウ</t>
    </rPh>
    <rPh sb="6" eb="7">
      <t>イン</t>
    </rPh>
    <rPh sb="11" eb="12">
      <t>ヒ</t>
    </rPh>
    <rPh sb="16" eb="18">
      <t>サンテイ</t>
    </rPh>
    <phoneticPr fontId="3"/>
  </si>
  <si>
    <t>Ⅱ型介護医療院サービス費（Ⅱ）を算定</t>
    <rPh sb="1" eb="2">
      <t>ガタ</t>
    </rPh>
    <rPh sb="2" eb="4">
      <t>カイゴ</t>
    </rPh>
    <rPh sb="4" eb="6">
      <t>イリョウ</t>
    </rPh>
    <rPh sb="6" eb="7">
      <t>イン</t>
    </rPh>
    <rPh sb="11" eb="12">
      <t>ヒ</t>
    </rPh>
    <rPh sb="16" eb="18">
      <t>サンテイ</t>
    </rPh>
    <phoneticPr fontId="3"/>
  </si>
  <si>
    <t>Ⅱ型介護医療院サービス費（Ⅲ）を算定</t>
    <rPh sb="1" eb="2">
      <t>ガタ</t>
    </rPh>
    <rPh sb="2" eb="4">
      <t>カイゴ</t>
    </rPh>
    <rPh sb="4" eb="6">
      <t>イリョウ</t>
    </rPh>
    <rPh sb="6" eb="7">
      <t>イン</t>
    </rPh>
    <rPh sb="11" eb="12">
      <t>ヒ</t>
    </rPh>
    <rPh sb="16" eb="18">
      <t>サンテイ</t>
    </rPh>
    <phoneticPr fontId="3"/>
  </si>
  <si>
    <t>・Ⅱ型療養病床を有する介護医療院</t>
    <rPh sb="2" eb="3">
      <t>ガタ</t>
    </rPh>
    <rPh sb="3" eb="5">
      <t>リョウヨウ</t>
    </rPh>
    <rPh sb="5" eb="7">
      <t>ビョウショウ</t>
    </rPh>
    <rPh sb="8" eb="9">
      <t>ユウ</t>
    </rPh>
    <rPh sb="11" eb="13">
      <t>カイゴ</t>
    </rPh>
    <rPh sb="13" eb="15">
      <t>イリョウ</t>
    </rPh>
    <rPh sb="15" eb="16">
      <t>イン</t>
    </rPh>
    <phoneticPr fontId="3"/>
  </si>
  <si>
    <t>・介護職員が４：１以上
※（Ⅱ）：介護職員が５：１以上
※（Ⅲ）併設型小規模：介護職員が６：１以上</t>
    <rPh sb="1" eb="3">
      <t>カイゴ</t>
    </rPh>
    <rPh sb="3" eb="5">
      <t>ショクイン</t>
    </rPh>
    <rPh sb="9" eb="11">
      <t>イジョウ</t>
    </rPh>
    <rPh sb="17" eb="19">
      <t>カイゴ</t>
    </rPh>
    <rPh sb="19" eb="21">
      <t>ショクイン</t>
    </rPh>
    <rPh sb="25" eb="27">
      <t>イジョウ</t>
    </rPh>
    <rPh sb="32" eb="35">
      <t>ヘイセツガタ</t>
    </rPh>
    <rPh sb="35" eb="38">
      <t>ショウキボ</t>
    </rPh>
    <rPh sb="39" eb="43">
      <t>カイゴショクイン</t>
    </rPh>
    <rPh sb="47" eb="49">
      <t>イジョウ</t>
    </rPh>
    <phoneticPr fontId="3"/>
  </si>
  <si>
    <r>
      <t xml:space="preserve">・前３月間、著しい精神症状、周辺症状もしくは重篤な身体疾患が見られ専門医療を必要とする認知症高齢者の占める割合が100分の20以上
</t>
    </r>
    <r>
      <rPr>
        <sz val="10"/>
        <rFont val="ＭＳ ゴシック"/>
        <family val="3"/>
        <charset val="128"/>
      </rPr>
      <t>※併設型小規模：上記割合×(19÷療養床数)＝100分の20以上</t>
    </r>
    <rPh sb="1" eb="2">
      <t>マエ</t>
    </rPh>
    <rPh sb="3" eb="4">
      <t>ゲツ</t>
    </rPh>
    <rPh sb="4" eb="5">
      <t>カン</t>
    </rPh>
    <rPh sb="6" eb="7">
      <t>イチジル</t>
    </rPh>
    <rPh sb="9" eb="11">
      <t>セイシン</t>
    </rPh>
    <rPh sb="11" eb="13">
      <t>ショウジョウ</t>
    </rPh>
    <rPh sb="14" eb="16">
      <t>シュウヘン</t>
    </rPh>
    <rPh sb="16" eb="18">
      <t>ショウジョウ</t>
    </rPh>
    <rPh sb="22" eb="24">
      <t>ジュウトク</t>
    </rPh>
    <rPh sb="25" eb="27">
      <t>シンタイ</t>
    </rPh>
    <rPh sb="27" eb="29">
      <t>シッカン</t>
    </rPh>
    <rPh sb="30" eb="31">
      <t>ミ</t>
    </rPh>
    <rPh sb="33" eb="35">
      <t>センモン</t>
    </rPh>
    <rPh sb="35" eb="37">
      <t>イリョウ</t>
    </rPh>
    <rPh sb="38" eb="40">
      <t>ヒツヨウ</t>
    </rPh>
    <rPh sb="43" eb="46">
      <t>ニンチショウ</t>
    </rPh>
    <rPh sb="46" eb="49">
      <t>コウレイシャ</t>
    </rPh>
    <rPh sb="50" eb="51">
      <t>シ</t>
    </rPh>
    <rPh sb="53" eb="55">
      <t>ワリアイ</t>
    </rPh>
    <rPh sb="59" eb="60">
      <t>ブン</t>
    </rPh>
    <rPh sb="63" eb="65">
      <t>イジョウ</t>
    </rPh>
    <rPh sb="67" eb="70">
      <t>ヘイセツガタ</t>
    </rPh>
    <rPh sb="70" eb="73">
      <t>ショウキボ</t>
    </rPh>
    <rPh sb="74" eb="76">
      <t>ジョウキ</t>
    </rPh>
    <rPh sb="76" eb="78">
      <t>ワリアイ</t>
    </rPh>
    <rPh sb="83" eb="85">
      <t>リョウヨウ</t>
    </rPh>
    <rPh sb="85" eb="86">
      <t>ショウ</t>
    </rPh>
    <rPh sb="86" eb="87">
      <t>スウ</t>
    </rPh>
    <rPh sb="92" eb="93">
      <t>ブン</t>
    </rPh>
    <rPh sb="96" eb="98">
      <t>イジョウ</t>
    </rPh>
    <phoneticPr fontId="3"/>
  </si>
  <si>
    <r>
      <t xml:space="preserve">・前３月間、喀痰吸引または経管栄養が実施された者の占める割合が100分の15以上
</t>
    </r>
    <r>
      <rPr>
        <sz val="10"/>
        <rFont val="ＭＳ ゴシック"/>
        <family val="3"/>
        <charset val="128"/>
      </rPr>
      <t>※併設型小規模：上記割合×(19÷療養床数)＝100分の15以上</t>
    </r>
    <rPh sb="1" eb="2">
      <t>マエ</t>
    </rPh>
    <rPh sb="3" eb="4">
      <t>ゲツ</t>
    </rPh>
    <rPh sb="4" eb="5">
      <t>カン</t>
    </rPh>
    <rPh sb="6" eb="8">
      <t>カクタン</t>
    </rPh>
    <rPh sb="8" eb="10">
      <t>キュウイン</t>
    </rPh>
    <rPh sb="13" eb="15">
      <t>ケイカン</t>
    </rPh>
    <rPh sb="15" eb="17">
      <t>エイヨウ</t>
    </rPh>
    <rPh sb="18" eb="20">
      <t>ジッシ</t>
    </rPh>
    <rPh sb="23" eb="24">
      <t>モノ</t>
    </rPh>
    <rPh sb="25" eb="26">
      <t>シ</t>
    </rPh>
    <rPh sb="28" eb="30">
      <t>ワリアイ</t>
    </rPh>
    <rPh sb="34" eb="35">
      <t>ブン</t>
    </rPh>
    <rPh sb="38" eb="40">
      <t>イジョウ</t>
    </rPh>
    <phoneticPr fontId="3"/>
  </si>
  <si>
    <r>
      <t xml:space="preserve">・前３月間、著しい精神症状、周辺症状もしくは重篤な身体疾患または日常生活に支障を来すような症状、行動もしくは意思疎通の困難さが頻繁に見られ、専門医療を必要とする認知症高齢者の占める割合が100分の25以上
</t>
    </r>
    <r>
      <rPr>
        <sz val="10"/>
        <rFont val="ＭＳ ゴシック"/>
        <family val="3"/>
        <charset val="128"/>
      </rPr>
      <t>※併設型小規模：上記割合×(19÷療養床数)＝100分の25以上</t>
    </r>
    <rPh sb="1" eb="2">
      <t>マエ</t>
    </rPh>
    <rPh sb="3" eb="4">
      <t>ゲツ</t>
    </rPh>
    <rPh sb="4" eb="5">
      <t>カン</t>
    </rPh>
    <rPh sb="6" eb="7">
      <t>イチジル</t>
    </rPh>
    <rPh sb="9" eb="11">
      <t>セイシン</t>
    </rPh>
    <rPh sb="11" eb="13">
      <t>ショウジョウ</t>
    </rPh>
    <rPh sb="14" eb="16">
      <t>シュウヘン</t>
    </rPh>
    <rPh sb="16" eb="18">
      <t>ショウジョウ</t>
    </rPh>
    <rPh sb="22" eb="24">
      <t>ジュウトク</t>
    </rPh>
    <rPh sb="25" eb="27">
      <t>シンタイ</t>
    </rPh>
    <rPh sb="27" eb="29">
      <t>シッカン</t>
    </rPh>
    <rPh sb="32" eb="34">
      <t>ニチジョウ</t>
    </rPh>
    <rPh sb="34" eb="36">
      <t>セイカツ</t>
    </rPh>
    <rPh sb="37" eb="39">
      <t>シショウ</t>
    </rPh>
    <rPh sb="40" eb="41">
      <t>キタ</t>
    </rPh>
    <rPh sb="45" eb="47">
      <t>ショウジョウ</t>
    </rPh>
    <rPh sb="48" eb="50">
      <t>コウドウ</t>
    </rPh>
    <rPh sb="54" eb="56">
      <t>イシ</t>
    </rPh>
    <rPh sb="56" eb="58">
      <t>ソツウ</t>
    </rPh>
    <rPh sb="59" eb="61">
      <t>コンナン</t>
    </rPh>
    <rPh sb="63" eb="65">
      <t>ヒンパン</t>
    </rPh>
    <rPh sb="66" eb="67">
      <t>ミ</t>
    </rPh>
    <rPh sb="70" eb="72">
      <t>センモン</t>
    </rPh>
    <rPh sb="72" eb="74">
      <t>イリョウ</t>
    </rPh>
    <rPh sb="75" eb="77">
      <t>ヒツヨウ</t>
    </rPh>
    <rPh sb="80" eb="83">
      <t>ニンチショウ</t>
    </rPh>
    <rPh sb="83" eb="86">
      <t>コウレイシャ</t>
    </rPh>
    <rPh sb="87" eb="88">
      <t>シ</t>
    </rPh>
    <rPh sb="90" eb="92">
      <t>ワリアイ</t>
    </rPh>
    <rPh sb="96" eb="97">
      <t>ブン</t>
    </rPh>
    <rPh sb="100" eb="102">
      <t>イジョウ</t>
    </rPh>
    <phoneticPr fontId="3"/>
  </si>
  <si>
    <t>・適正なターミナルケア※を行う体制</t>
    <rPh sb="1" eb="3">
      <t>テキセイ</t>
    </rPh>
    <rPh sb="13" eb="14">
      <t>オコナ</t>
    </rPh>
    <rPh sb="15" eb="17">
      <t>タイセイ</t>
    </rPh>
    <phoneticPr fontId="3"/>
  </si>
  <si>
    <t>Ⅰ型特別介護医療院サービス費（ユニット型含む）</t>
    <rPh sb="1" eb="2">
      <t>ガタ</t>
    </rPh>
    <rPh sb="2" eb="4">
      <t>トクベツ</t>
    </rPh>
    <rPh sb="4" eb="6">
      <t>カイゴ</t>
    </rPh>
    <rPh sb="6" eb="8">
      <t>イリョウ</t>
    </rPh>
    <rPh sb="8" eb="9">
      <t>イン</t>
    </rPh>
    <rPh sb="13" eb="14">
      <t>ヒ</t>
    </rPh>
    <rPh sb="19" eb="21">
      <t>ガタフク</t>
    </rPh>
    <phoneticPr fontId="3"/>
  </si>
  <si>
    <t>Ⅰ型療養病床を有する介護医療院</t>
    <rPh sb="1" eb="2">
      <t>ガタ</t>
    </rPh>
    <rPh sb="2" eb="4">
      <t>リョウヨウ</t>
    </rPh>
    <rPh sb="4" eb="6">
      <t>ビョウショウ</t>
    </rPh>
    <rPh sb="7" eb="8">
      <t>ユウ</t>
    </rPh>
    <rPh sb="10" eb="12">
      <t>カイゴ</t>
    </rPh>
    <rPh sb="12" eb="14">
      <t>イリョウ</t>
    </rPh>
    <rPh sb="14" eb="15">
      <t>イン</t>
    </rPh>
    <phoneticPr fontId="3"/>
  </si>
  <si>
    <t>看護職員が６：１以上</t>
    <rPh sb="0" eb="2">
      <t>カンゴ</t>
    </rPh>
    <rPh sb="2" eb="4">
      <t>ショクイン</t>
    </rPh>
    <rPh sb="8" eb="10">
      <t>イジョウ</t>
    </rPh>
    <phoneticPr fontId="3"/>
  </si>
  <si>
    <t>介護職員が５：１以上　
※併設型小規模：介護職員が６：１以上</t>
    <rPh sb="0" eb="2">
      <t>カイゴ</t>
    </rPh>
    <rPh sb="2" eb="4">
      <t>ショクイン</t>
    </rPh>
    <rPh sb="8" eb="10">
      <t>イジョウ</t>
    </rPh>
    <rPh sb="13" eb="16">
      <t>ヘイセツガタ</t>
    </rPh>
    <rPh sb="16" eb="19">
      <t>ショウキボ</t>
    </rPh>
    <rPh sb="20" eb="24">
      <t>カイゴショクイン</t>
    </rPh>
    <rPh sb="28" eb="30">
      <t>イジョウ</t>
    </rPh>
    <phoneticPr fontId="3"/>
  </si>
  <si>
    <t>看護職員の最小必要数の２割以上は看護師</t>
    <rPh sb="0" eb="2">
      <t>カンゴ</t>
    </rPh>
    <rPh sb="2" eb="4">
      <t>ショクイン</t>
    </rPh>
    <rPh sb="5" eb="7">
      <t>サイショウ</t>
    </rPh>
    <rPh sb="7" eb="10">
      <t>ヒツヨウスウ</t>
    </rPh>
    <rPh sb="12" eb="13">
      <t>ワリ</t>
    </rPh>
    <rPh sb="13" eb="15">
      <t>イジョウ</t>
    </rPh>
    <rPh sb="16" eb="19">
      <t>カンゴシ</t>
    </rPh>
    <phoneticPr fontId="3"/>
  </si>
  <si>
    <t>定員超過、人員基準欠如</t>
    <rPh sb="0" eb="2">
      <t>テイイン</t>
    </rPh>
    <rPh sb="2" eb="4">
      <t>チョウカ</t>
    </rPh>
    <rPh sb="5" eb="7">
      <t>ジンイン</t>
    </rPh>
    <rPh sb="7" eb="9">
      <t>キジュン</t>
    </rPh>
    <rPh sb="9" eb="11">
      <t>ケツジョ</t>
    </rPh>
    <phoneticPr fontId="3"/>
  </si>
  <si>
    <t>Ⅱ型特別介護医療院サービス費（ユニット型含む）</t>
    <rPh sb="1" eb="2">
      <t>ガタ</t>
    </rPh>
    <rPh sb="2" eb="4">
      <t>トクベツ</t>
    </rPh>
    <rPh sb="4" eb="6">
      <t>カイゴ</t>
    </rPh>
    <rPh sb="6" eb="8">
      <t>イリョウ</t>
    </rPh>
    <rPh sb="8" eb="9">
      <t>イン</t>
    </rPh>
    <rPh sb="13" eb="14">
      <t>ヒ</t>
    </rPh>
    <rPh sb="19" eb="21">
      <t>ガタフク</t>
    </rPh>
    <phoneticPr fontId="3"/>
  </si>
  <si>
    <t>Ⅱ型療養病床を有する介護医療院</t>
    <rPh sb="1" eb="2">
      <t>ガタ</t>
    </rPh>
    <rPh sb="2" eb="4">
      <t>リョウヨウ</t>
    </rPh>
    <rPh sb="4" eb="6">
      <t>ビョウショウ</t>
    </rPh>
    <rPh sb="7" eb="8">
      <t>ユウ</t>
    </rPh>
    <rPh sb="10" eb="12">
      <t>カイゴ</t>
    </rPh>
    <rPh sb="12" eb="14">
      <t>イリョウ</t>
    </rPh>
    <rPh sb="14" eb="15">
      <t>イン</t>
    </rPh>
    <phoneticPr fontId="3"/>
  </si>
  <si>
    <t>介護職員が６：１以上</t>
    <rPh sb="0" eb="2">
      <t>カイゴ</t>
    </rPh>
    <rPh sb="2" eb="4">
      <t>ショクイン</t>
    </rPh>
    <rPh sb="8" eb="10">
      <t>イジョウ</t>
    </rPh>
    <phoneticPr fontId="3"/>
  </si>
  <si>
    <t>加算部分</t>
    <rPh sb="0" eb="2">
      <t>カサン</t>
    </rPh>
    <rPh sb="2" eb="4">
      <t>ブブン</t>
    </rPh>
    <phoneticPr fontId="3"/>
  </si>
  <si>
    <t>夜勤減算</t>
    <rPh sb="0" eb="2">
      <t>ヤキン</t>
    </rPh>
    <rPh sb="2" eb="4">
      <t>ゲンサン</t>
    </rPh>
    <phoneticPr fontId="3"/>
  </si>
  <si>
    <t>利用者の合計数が３０又はその端数を増す毎に、看護職員または介護職員の数が１（ただし２人以上）</t>
    <rPh sb="0" eb="3">
      <t>リヨウシャ</t>
    </rPh>
    <rPh sb="4" eb="7">
      <t>ゴウケイスウ</t>
    </rPh>
    <rPh sb="10" eb="11">
      <t>マタ</t>
    </rPh>
    <rPh sb="14" eb="16">
      <t>ハスウ</t>
    </rPh>
    <rPh sb="17" eb="18">
      <t>マ</t>
    </rPh>
    <rPh sb="19" eb="20">
      <t>ゴト</t>
    </rPh>
    <rPh sb="22" eb="24">
      <t>カンゴ</t>
    </rPh>
    <rPh sb="24" eb="26">
      <t>ショクイン</t>
    </rPh>
    <rPh sb="29" eb="31">
      <t>カイゴ</t>
    </rPh>
    <rPh sb="31" eb="33">
      <t>ショクイン</t>
    </rPh>
    <rPh sb="34" eb="35">
      <t>カズ</t>
    </rPh>
    <rPh sb="42" eb="43">
      <t>ニン</t>
    </rPh>
    <rPh sb="43" eb="45">
      <t>イジョウ</t>
    </rPh>
    <phoneticPr fontId="3"/>
  </si>
  <si>
    <t>満たさない</t>
    <rPh sb="0" eb="1">
      <t>ミ</t>
    </rPh>
    <phoneticPr fontId="3"/>
  </si>
  <si>
    <t>【-25単位】</t>
    <phoneticPr fontId="3"/>
  </si>
  <si>
    <t>看護職員の数が１以上</t>
    <rPh sb="0" eb="2">
      <t>カンゴ</t>
    </rPh>
    <rPh sb="2" eb="4">
      <t>ショクイン</t>
    </rPh>
    <rPh sb="5" eb="6">
      <t>スウ</t>
    </rPh>
    <rPh sb="8" eb="10">
      <t>イジョウ</t>
    </rPh>
    <phoneticPr fontId="3"/>
  </si>
  <si>
    <t>ユニット型・・・２ユニットごとに１以上</t>
    <rPh sb="4" eb="5">
      <t>ガタ</t>
    </rPh>
    <rPh sb="17" eb="19">
      <t>イジョウ</t>
    </rPh>
    <phoneticPr fontId="3"/>
  </si>
  <si>
    <t>ユニットケア減算</t>
    <rPh sb="6" eb="8">
      <t>ゲンサン</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</si>
  <si>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</si>
  <si>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未配置</t>
    <rPh sb="0" eb="3">
      <t>ミハイチ</t>
    </rPh>
    <phoneticPr fontId="3"/>
  </si>
  <si>
    <t>【*97/100】</t>
    <phoneticPr fontId="3"/>
  </si>
  <si>
    <t>ユニットごとに常勤のユニットリーダーの配置</t>
    <rPh sb="7" eb="9">
      <t>ジョウキン</t>
    </rPh>
    <rPh sb="19" eb="21">
      <t>ハイチ</t>
    </rPh>
    <phoneticPr fontId="3"/>
  </si>
  <si>
    <t>身体拘束廃止未実施減算　
　　　 【*90/100/日】</t>
    <rPh sb="0" eb="2">
      <t>シンタイ</t>
    </rPh>
    <rPh sb="2" eb="4">
      <t>コウソク</t>
    </rPh>
    <rPh sb="4" eb="6">
      <t>ハイシ</t>
    </rPh>
    <rPh sb="6" eb="9">
      <t>ミジッシ</t>
    </rPh>
    <rPh sb="9" eb="11">
      <t>ゲンサン</t>
    </rPh>
    <phoneticPr fontId="3"/>
  </si>
  <si>
    <t>身体的拘束等を行う場合、その態様及び時間、その際の入所者の心身の状況並びに緊急やむを得ない理由を記録していない</t>
    <rPh sb="0" eb="3">
      <t>シンタイテキ</t>
    </rPh>
    <rPh sb="3" eb="5">
      <t>コウソク</t>
    </rPh>
    <rPh sb="5" eb="6">
      <t>トウ</t>
    </rPh>
    <rPh sb="7" eb="8">
      <t>オコナ</t>
    </rPh>
    <rPh sb="9" eb="11">
      <t>バアイ</t>
    </rPh>
    <rPh sb="14" eb="16">
      <t>タイヨウ</t>
    </rPh>
    <rPh sb="16" eb="17">
      <t>オヨ</t>
    </rPh>
    <rPh sb="18" eb="20">
      <t>ジカン</t>
    </rPh>
    <rPh sb="23" eb="24">
      <t>サイ</t>
    </rPh>
    <rPh sb="25" eb="28">
      <t>ニュウショシャ</t>
    </rPh>
    <rPh sb="29" eb="31">
      <t>シンシン</t>
    </rPh>
    <rPh sb="32" eb="34">
      <t>ジョウキョウ</t>
    </rPh>
    <rPh sb="34" eb="35">
      <t>ナラ</t>
    </rPh>
    <rPh sb="37" eb="39">
      <t>キンキュウ</t>
    </rPh>
    <rPh sb="42" eb="43">
      <t>エ</t>
    </rPh>
    <rPh sb="45" eb="47">
      <t>リユウ</t>
    </rPh>
    <rPh sb="48" eb="50">
      <t>キロク</t>
    </rPh>
    <phoneticPr fontId="3"/>
  </si>
  <si>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</si>
  <si>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3"/>
  </si>
  <si>
    <t>身体的拘束等の適正化のための指針が未整備</t>
    <rPh sb="0" eb="6">
      <t>シンタイテキコウソクトウ</t>
    </rPh>
    <rPh sb="7" eb="10">
      <t>テキセイカ</t>
    </rPh>
    <rPh sb="14" eb="16">
      <t>シシン</t>
    </rPh>
    <rPh sb="17" eb="20">
      <t>ミセイビ</t>
    </rPh>
    <phoneticPr fontId="3"/>
  </si>
  <si>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3"/>
  </si>
  <si>
    <t>安全管理体制未実施減算
　　　【-5単位/日】</t>
    <rPh sb="0" eb="2">
      <t>アンゼン</t>
    </rPh>
    <rPh sb="2" eb="4">
      <t>カンリ</t>
    </rPh>
    <rPh sb="4" eb="6">
      <t>タイセイ</t>
    </rPh>
    <rPh sb="6" eb="9">
      <t>ミジッシ</t>
    </rPh>
    <rPh sb="9" eb="11">
      <t>ゲンザン</t>
    </rPh>
    <rPh sb="18" eb="20">
      <t>タンイ</t>
    </rPh>
    <rPh sb="21" eb="22">
      <t>ニチ</t>
    </rPh>
    <phoneticPr fontId="3"/>
  </si>
  <si>
    <t>事故発生防止のための指針が整備されていない。</t>
    <rPh sb="0" eb="2">
      <t>ジコ</t>
    </rPh>
    <rPh sb="2" eb="4">
      <t>ハッセイ</t>
    </rPh>
    <rPh sb="4" eb="6">
      <t>ボウシ</t>
    </rPh>
    <rPh sb="10" eb="12">
      <t>シシン</t>
    </rPh>
    <rPh sb="13" eb="15">
      <t>セイビ</t>
    </rPh>
    <phoneticPr fontId="3"/>
  </si>
  <si>
    <t>事故が発生した場合またはそれに至る危険性がある事態が生じた場合に、当該事実が報告され、その分析を通じた改善策を従業者に周知徹底する体制が整備されていない。</t>
    <rPh sb="0" eb="2">
      <t>ジコ</t>
    </rPh>
    <rPh sb="3" eb="5">
      <t>ハッセイ</t>
    </rPh>
    <rPh sb="7" eb="9">
      <t>バアイ</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3"/>
  </si>
  <si>
    <t>事故発生の防止のための委員会および従業者に対する研修が定期的に行われていない。</t>
    <rPh sb="0" eb="2">
      <t>ジコ</t>
    </rPh>
    <rPh sb="2" eb="4">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</si>
  <si>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※委員会はテレビ電話装置等を活用して行える。</t>
    <rPh sb="1" eb="4">
      <t>イインカイ</t>
    </rPh>
    <rPh sb="8" eb="10">
      <t>デンワ</t>
    </rPh>
    <rPh sb="10" eb="12">
      <t>ソウチ</t>
    </rPh>
    <rPh sb="12" eb="13">
      <t>トウ</t>
    </rPh>
    <rPh sb="14" eb="16">
      <t>カツヨウ</t>
    </rPh>
    <rPh sb="18" eb="19">
      <t>オコナ</t>
    </rPh>
    <phoneticPr fontId="3"/>
  </si>
  <si>
    <t>事故発生防止等の措置を適切に実施するための担当者が置かれていない。</t>
    <rPh sb="0" eb="2">
      <t>ジコ</t>
    </rPh>
    <rPh sb="2" eb="4">
      <t>ハッセイ</t>
    </rPh>
    <rPh sb="4" eb="6">
      <t>ボウシ</t>
    </rPh>
    <rPh sb="6" eb="7">
      <t>トウ</t>
    </rPh>
    <rPh sb="8" eb="10">
      <t>ソチ</t>
    </rPh>
    <rPh sb="11" eb="13">
      <t>テキセツ</t>
    </rPh>
    <rPh sb="14" eb="16">
      <t>ジッシ</t>
    </rPh>
    <rPh sb="21" eb="23">
      <t>タントウ</t>
    </rPh>
    <rPh sb="23" eb="24">
      <t>シャ</t>
    </rPh>
    <rPh sb="25" eb="26">
      <t>オ</t>
    </rPh>
    <phoneticPr fontId="3"/>
  </si>
  <si>
    <t>※担当者の設置は令和3年10月1日より義務化。</t>
    <rPh sb="1" eb="4">
      <t>タントウシャ</t>
    </rPh>
    <rPh sb="5" eb="7">
      <t>セッチ</t>
    </rPh>
    <rPh sb="8" eb="10">
      <t>レイワ</t>
    </rPh>
    <rPh sb="11" eb="12">
      <t>ネン</t>
    </rPh>
    <rPh sb="14" eb="15">
      <t>ガツ</t>
    </rPh>
    <rPh sb="16" eb="17">
      <t>ニチ</t>
    </rPh>
    <rPh sb="19" eb="22">
      <t>ギムカ</t>
    </rPh>
    <phoneticPr fontId="3"/>
  </si>
  <si>
    <t>栄養管理に係る減算
　　　【-14単位/日】</t>
    <rPh sb="0" eb="2">
      <t>エイヨウ</t>
    </rPh>
    <rPh sb="2" eb="4">
      <t>カンリ</t>
    </rPh>
    <rPh sb="5" eb="6">
      <t>カカ</t>
    </rPh>
    <rPh sb="7" eb="9">
      <t>ゲンザン</t>
    </rPh>
    <rPh sb="17" eb="19">
      <t>タンイ</t>
    </rPh>
    <rPh sb="20" eb="21">
      <t>ヒ</t>
    </rPh>
    <phoneticPr fontId="3"/>
  </si>
  <si>
    <t>栄養士または管理栄養士が１以上置いていない。</t>
    <rPh sb="0" eb="3">
      <t>エイヨウシ</t>
    </rPh>
    <rPh sb="6" eb="8">
      <t>カンリ</t>
    </rPh>
    <rPh sb="8" eb="11">
      <t>エイヨウシ</t>
    </rPh>
    <rPh sb="13" eb="15">
      <t>イジョウ</t>
    </rPh>
    <rPh sb="15" eb="16">
      <t>オ</t>
    </rPh>
    <phoneticPr fontId="3"/>
  </si>
  <si>
    <t>※入所定員100以上の場合1以上配置</t>
    <rPh sb="1" eb="3">
      <t>ニュウショ</t>
    </rPh>
    <rPh sb="3" eb="5">
      <t>テイイン</t>
    </rPh>
    <rPh sb="8" eb="10">
      <t>イジョウ</t>
    </rPh>
    <rPh sb="11" eb="13">
      <t>バアイ</t>
    </rPh>
    <rPh sb="14" eb="16">
      <t>イジョウ</t>
    </rPh>
    <rPh sb="16" eb="18">
      <t>ハイチ</t>
    </rPh>
    <phoneticPr fontId="3"/>
  </si>
  <si>
    <t>入所者の栄養状態の維持および改善を図り、自立した日常生活を営むことができるよう、各入所者の状態に応じた栄養管理を計画的に行わなければならない。</t>
    <rPh sb="0" eb="2">
      <t>ニュウショ</t>
    </rPh>
    <rPh sb="2" eb="3">
      <t>シャ</t>
    </rPh>
    <rPh sb="4" eb="6">
      <t>エイヨウ</t>
    </rPh>
    <rPh sb="6" eb="8">
      <t>ジョウタイ</t>
    </rPh>
    <rPh sb="9" eb="11">
      <t>イジ</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3"/>
  </si>
  <si>
    <t>未実施</t>
    <rPh sb="0" eb="3">
      <t>ミジッシ</t>
    </rPh>
    <phoneticPr fontId="3"/>
  </si>
  <si>
    <t>※令和6年4月1日より義務化</t>
    <rPh sb="1" eb="3">
      <t>レイワ</t>
    </rPh>
    <rPh sb="4" eb="5">
      <t>ネン</t>
    </rPh>
    <rPh sb="6" eb="7">
      <t>ガツ</t>
    </rPh>
    <rPh sb="8" eb="9">
      <t>ニチ</t>
    </rPh>
    <rPh sb="11" eb="14">
      <t>ギムカ</t>
    </rPh>
    <phoneticPr fontId="3"/>
  </si>
  <si>
    <t>人員基準欠如
　　　　　【*70/100】</t>
    <rPh sb="0" eb="2">
      <t>ジンイン</t>
    </rPh>
    <rPh sb="2" eb="4">
      <t>キジュン</t>
    </rPh>
    <rPh sb="4" eb="6">
      <t>ケツジョ</t>
    </rPh>
    <phoneticPr fontId="3"/>
  </si>
  <si>
    <t>看護職員または介護職員の員数が基準に定める員数を満たさない</t>
    <rPh sb="0" eb="2">
      <t>カンゴ</t>
    </rPh>
    <rPh sb="2" eb="4">
      <t>ショクイン</t>
    </rPh>
    <rPh sb="7" eb="9">
      <t>カイゴ</t>
    </rPh>
    <rPh sb="9" eb="11">
      <t>ショクイン</t>
    </rPh>
    <rPh sb="12" eb="14">
      <t>インスウ</t>
    </rPh>
    <rPh sb="15" eb="17">
      <t>キジュン</t>
    </rPh>
    <rPh sb="18" eb="19">
      <t>サダ</t>
    </rPh>
    <rPh sb="21" eb="23">
      <t>インスウ</t>
    </rPh>
    <rPh sb="24" eb="25">
      <t>ミ</t>
    </rPh>
    <phoneticPr fontId="3"/>
  </si>
  <si>
    <t>【*70/100】</t>
    <phoneticPr fontId="3"/>
  </si>
  <si>
    <t>介護支援専門員の員数が基準に定める員数を満たさない</t>
    <rPh sb="0" eb="2">
      <t>カイゴ</t>
    </rPh>
    <rPh sb="2" eb="4">
      <t>シエン</t>
    </rPh>
    <rPh sb="4" eb="6">
      <t>センモン</t>
    </rPh>
    <rPh sb="6" eb="7">
      <t>イン</t>
    </rPh>
    <rPh sb="8" eb="10">
      <t>インスウ</t>
    </rPh>
    <rPh sb="11" eb="13">
      <t>キジュン</t>
    </rPh>
    <rPh sb="14" eb="15">
      <t>サダ</t>
    </rPh>
    <rPh sb="17" eb="19">
      <t>インスウ</t>
    </rPh>
    <rPh sb="20" eb="21">
      <t>ミ</t>
    </rPh>
    <phoneticPr fontId="3"/>
  </si>
  <si>
    <t>【*90/100】</t>
    <phoneticPr fontId="3"/>
  </si>
  <si>
    <t>看護師の員数の看護職員の必要数に対する割合が２割未満
※Ⅰ型および特別介護医療院サービス費の場合に限る</t>
    <rPh sb="0" eb="3">
      <t>カンゴシ</t>
    </rPh>
    <rPh sb="4" eb="6">
      <t>インスウ</t>
    </rPh>
    <rPh sb="7" eb="9">
      <t>カンゴ</t>
    </rPh>
    <rPh sb="9" eb="11">
      <t>ショクイン</t>
    </rPh>
    <rPh sb="12" eb="14">
      <t>ヒツヨウ</t>
    </rPh>
    <rPh sb="14" eb="15">
      <t>スウ</t>
    </rPh>
    <rPh sb="16" eb="17">
      <t>タイ</t>
    </rPh>
    <rPh sb="19" eb="21">
      <t>ワリアイ</t>
    </rPh>
    <rPh sb="23" eb="24">
      <t>ワリ</t>
    </rPh>
    <rPh sb="24" eb="26">
      <t>ミマン</t>
    </rPh>
    <rPh sb="29" eb="30">
      <t>ガタ</t>
    </rPh>
    <rPh sb="33" eb="35">
      <t>トクベツ</t>
    </rPh>
    <rPh sb="35" eb="37">
      <t>カイゴ</t>
    </rPh>
    <rPh sb="37" eb="39">
      <t>イリョウ</t>
    </rPh>
    <rPh sb="39" eb="40">
      <t>イン</t>
    </rPh>
    <rPh sb="44" eb="45">
      <t>ヒ</t>
    </rPh>
    <rPh sb="46" eb="48">
      <t>バアイ</t>
    </rPh>
    <rPh sb="49" eb="50">
      <t>カギ</t>
    </rPh>
    <phoneticPr fontId="3"/>
  </si>
  <si>
    <t>療養環境減算Ⅰ
　　　【-25単位/日】</t>
    <rPh sb="0" eb="2">
      <t>リョウヨウ</t>
    </rPh>
    <rPh sb="2" eb="4">
      <t>カンキョウ</t>
    </rPh>
    <rPh sb="4" eb="6">
      <t>ゲンサン</t>
    </rPh>
    <phoneticPr fontId="3"/>
  </si>
  <si>
    <t>廊下幅1.8ｍ(両側に居室の場合2.7.ｍ)未満</t>
    <rPh sb="0" eb="2">
      <t>ロウカ</t>
    </rPh>
    <rPh sb="2" eb="3">
      <t>ハバ</t>
    </rPh>
    <rPh sb="8" eb="10">
      <t>リョウガワ</t>
    </rPh>
    <rPh sb="11" eb="13">
      <t>キョシツ</t>
    </rPh>
    <rPh sb="14" eb="16">
      <t>バアイ</t>
    </rPh>
    <rPh sb="22" eb="24">
      <t>ミマン</t>
    </rPh>
    <phoneticPr fontId="3"/>
  </si>
  <si>
    <t>療養環境減算Ⅱ
　　　【-25単位/日】</t>
    <rPh sb="0" eb="2">
      <t>リョウヨウ</t>
    </rPh>
    <rPh sb="2" eb="4">
      <t>カンキョウ</t>
    </rPh>
    <rPh sb="4" eb="6">
      <t>ゲンサン</t>
    </rPh>
    <phoneticPr fontId="3"/>
  </si>
  <si>
    <t>療養室の床面積の合計を入所者定員で除した数が８㎡以下</t>
    <rPh sb="0" eb="3">
      <t>リョウヨウシツ</t>
    </rPh>
    <rPh sb="4" eb="7">
      <t>ユカメンセキ</t>
    </rPh>
    <rPh sb="8" eb="10">
      <t>ゴウケイ</t>
    </rPh>
    <rPh sb="11" eb="14">
      <t>ニュウショシャ</t>
    </rPh>
    <rPh sb="14" eb="16">
      <t>テイイン</t>
    </rPh>
    <rPh sb="17" eb="18">
      <t>ジョ</t>
    </rPh>
    <rPh sb="20" eb="21">
      <t>カズ</t>
    </rPh>
    <rPh sb="24" eb="26">
      <t>イカ</t>
    </rPh>
    <phoneticPr fontId="3"/>
  </si>
  <si>
    <t>夜間勤務等看護Ⅰ
　　　【+23単位/日】</t>
    <rPh sb="0" eb="2">
      <t>ヤカン</t>
    </rPh>
    <rPh sb="2" eb="4">
      <t>キンム</t>
    </rPh>
    <rPh sb="4" eb="5">
      <t>トウ</t>
    </rPh>
    <rPh sb="5" eb="7">
      <t>カンゴ</t>
    </rPh>
    <phoneticPr fontId="3"/>
  </si>
  <si>
    <t>看護職員が15：１以上、かつ、２人以上配置</t>
    <rPh sb="0" eb="2">
      <t>カンゴ</t>
    </rPh>
    <rPh sb="2" eb="4">
      <t>ショクイン</t>
    </rPh>
    <rPh sb="9" eb="11">
      <t>イジョウ</t>
    </rPh>
    <rPh sb="16" eb="19">
      <t>ニンイジョウ</t>
    </rPh>
    <rPh sb="19" eb="21">
      <t>ハイチ</t>
    </rPh>
    <phoneticPr fontId="3"/>
  </si>
  <si>
    <t>夜間勤務等看護Ⅱ
　　　【+14単位/日】</t>
    <rPh sb="0" eb="2">
      <t>ヤカン</t>
    </rPh>
    <rPh sb="2" eb="4">
      <t>キンム</t>
    </rPh>
    <rPh sb="4" eb="5">
      <t>トウ</t>
    </rPh>
    <rPh sb="5" eb="7">
      <t>カンゴ</t>
    </rPh>
    <phoneticPr fontId="3"/>
  </si>
  <si>
    <t>看護職員が20：１以上、かつ、２人以上配置</t>
    <rPh sb="0" eb="2">
      <t>カンゴ</t>
    </rPh>
    <rPh sb="2" eb="4">
      <t>ショクイン</t>
    </rPh>
    <rPh sb="9" eb="11">
      <t>イジョウ</t>
    </rPh>
    <rPh sb="16" eb="19">
      <t>ニンイジョウ</t>
    </rPh>
    <rPh sb="19" eb="21">
      <t>ハイチ</t>
    </rPh>
    <phoneticPr fontId="3"/>
  </si>
  <si>
    <t>夜間勤務等看護Ⅲ
　　　【+14単位/日】</t>
    <rPh sb="0" eb="2">
      <t>ヤカン</t>
    </rPh>
    <rPh sb="2" eb="4">
      <t>キンム</t>
    </rPh>
    <rPh sb="4" eb="5">
      <t>トウ</t>
    </rPh>
    <rPh sb="5" eb="7">
      <t>カンゴ</t>
    </rPh>
    <phoneticPr fontId="3"/>
  </si>
  <si>
    <t>看護・介護職員が15：１以上、かつ、２人以上配置</t>
    <rPh sb="0" eb="2">
      <t>カンゴ</t>
    </rPh>
    <rPh sb="3" eb="5">
      <t>カイゴ</t>
    </rPh>
    <rPh sb="5" eb="7">
      <t>ショクイン</t>
    </rPh>
    <rPh sb="12" eb="14">
      <t>イジョウ</t>
    </rPh>
    <rPh sb="19" eb="22">
      <t>ニンイジョウ</t>
    </rPh>
    <rPh sb="22" eb="24">
      <t>ハイチ</t>
    </rPh>
    <phoneticPr fontId="3"/>
  </si>
  <si>
    <t>夜間勤務等看護Ⅳ
　　　【+7単位/日】</t>
    <rPh sb="0" eb="2">
      <t>ヤカン</t>
    </rPh>
    <rPh sb="2" eb="4">
      <t>キンム</t>
    </rPh>
    <rPh sb="4" eb="5">
      <t>トウ</t>
    </rPh>
    <rPh sb="5" eb="7">
      <t>カンゴ</t>
    </rPh>
    <phoneticPr fontId="3"/>
  </si>
  <si>
    <t>看護・介護職員が20：１以上、かつ、２人以上配置</t>
    <rPh sb="0" eb="2">
      <t>カンゴ</t>
    </rPh>
    <rPh sb="3" eb="5">
      <t>カイゴ</t>
    </rPh>
    <rPh sb="5" eb="7">
      <t>ショクイン</t>
    </rPh>
    <rPh sb="12" eb="14">
      <t>イジョウ</t>
    </rPh>
    <rPh sb="19" eb="22">
      <t>ニンイジョウ</t>
    </rPh>
    <rPh sb="22" eb="24">
      <t>ハイチ</t>
    </rPh>
    <phoneticPr fontId="3"/>
  </si>
  <si>
    <t>若年性認知症利用者受入加算
　　　【+120単位/日】</t>
    <rPh sb="0" eb="2">
      <t>ジャクネン</t>
    </rPh>
    <rPh sb="2" eb="3">
      <t>セイ</t>
    </rPh>
    <rPh sb="3" eb="6">
      <t>ニンチショウ</t>
    </rPh>
    <rPh sb="6" eb="9">
      <t>リヨウシャ</t>
    </rPh>
    <rPh sb="9" eb="11">
      <t>ウケイレ</t>
    </rPh>
    <rPh sb="11" eb="13">
      <t>カサン</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</si>
  <si>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</si>
  <si>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利用者に応じた適切なサービス提供</t>
    <rPh sb="0" eb="3">
      <t>リヨウシャ</t>
    </rPh>
    <rPh sb="4" eb="5">
      <t>オウ</t>
    </rPh>
    <rPh sb="7" eb="9">
      <t>テキセツ</t>
    </rPh>
    <rPh sb="14" eb="16">
      <t>テイキョウ</t>
    </rPh>
    <phoneticPr fontId="3"/>
  </si>
  <si>
    <t>実施</t>
    <rPh sb="0" eb="2">
      <t>ジッシ</t>
    </rPh>
    <phoneticPr fontId="3"/>
  </si>
  <si>
    <t>外泊をした場合</t>
    <rPh sb="0" eb="2">
      <t>ガイハク</t>
    </rPh>
    <rPh sb="5" eb="7">
      <t>バアイ</t>
    </rPh>
    <phoneticPr fontId="3"/>
  </si>
  <si>
    <t>６日以下</t>
    <rPh sb="1" eb="2">
      <t>ニチ</t>
    </rPh>
    <rPh sb="2" eb="4">
      <t>イカ</t>
    </rPh>
    <phoneticPr fontId="3"/>
  </si>
  <si>
    <t>　　　【362単位/日】</t>
    <phoneticPr fontId="3"/>
  </si>
  <si>
    <t>短期入所療養介護のベッドへの活用の有無</t>
    <rPh sb="0" eb="2">
      <t>タンキ</t>
    </rPh>
    <rPh sb="2" eb="4">
      <t>ニュウショ</t>
    </rPh>
    <rPh sb="4" eb="6">
      <t>リョウヨウ</t>
    </rPh>
    <rPh sb="6" eb="8">
      <t>カイゴ</t>
    </rPh>
    <rPh sb="14" eb="16">
      <t>カツヨウ</t>
    </rPh>
    <rPh sb="17" eb="19">
      <t>ウム</t>
    </rPh>
    <phoneticPr fontId="3"/>
  </si>
  <si>
    <t>なし</t>
    <phoneticPr fontId="3"/>
  </si>
  <si>
    <t>試行的退所サービス</t>
    <rPh sb="0" eb="3">
      <t>シコウテキ</t>
    </rPh>
    <rPh sb="3" eb="5">
      <t>タイショ</t>
    </rPh>
    <phoneticPr fontId="3"/>
  </si>
  <si>
    <t>退所が見込まれる者が試行的に退所した場合（1月の算定日）</t>
    <rPh sb="0" eb="2">
      <t>タイショ</t>
    </rPh>
    <rPh sb="3" eb="5">
      <t>ミコ</t>
    </rPh>
    <rPh sb="8" eb="9">
      <t>モノ</t>
    </rPh>
    <rPh sb="10" eb="12">
      <t>シコウ</t>
    </rPh>
    <rPh sb="12" eb="13">
      <t>テキ</t>
    </rPh>
    <rPh sb="14" eb="16">
      <t>タイショ</t>
    </rPh>
    <rPh sb="18" eb="20">
      <t>バアイ</t>
    </rPh>
    <rPh sb="22" eb="23">
      <t>ツキ</t>
    </rPh>
    <rPh sb="24" eb="26">
      <t>サンテイ</t>
    </rPh>
    <rPh sb="26" eb="27">
      <t>ビ</t>
    </rPh>
    <phoneticPr fontId="3"/>
  </si>
  <si>
    <t>　　　【800単位/日】</t>
    <phoneticPr fontId="3"/>
  </si>
  <si>
    <t>初日、最終日及び外泊加算を算定していない</t>
    <rPh sb="0" eb="2">
      <t>ショニチ</t>
    </rPh>
    <rPh sb="3" eb="6">
      <t>サイシュウビ</t>
    </rPh>
    <rPh sb="6" eb="7">
      <t>オヨ</t>
    </rPh>
    <rPh sb="8" eb="10">
      <t>ガイハク</t>
    </rPh>
    <rPh sb="10" eb="12">
      <t>カサン</t>
    </rPh>
    <rPh sb="13" eb="15">
      <t>サンテイ</t>
    </rPh>
    <phoneticPr fontId="3"/>
  </si>
  <si>
    <t>医師、薬剤師(配置される場合に限る）、看護、介護職員、支援相談員、介護支援専門員等により居宅において療養を継続する可能性があるかの検討をしている</t>
    <rPh sb="0" eb="2">
      <t>イシ</t>
    </rPh>
    <rPh sb="3" eb="6">
      <t>ヤクザイシ</t>
    </rPh>
    <rPh sb="7" eb="9">
      <t>ハイチ</t>
    </rPh>
    <rPh sb="12" eb="14">
      <t>バアイ</t>
    </rPh>
    <rPh sb="15" eb="16">
      <t>カギ</t>
    </rPh>
    <rPh sb="19" eb="21">
      <t>カンゴ</t>
    </rPh>
    <rPh sb="22" eb="24">
      <t>カイゴ</t>
    </rPh>
    <rPh sb="24" eb="26">
      <t>ショクイン</t>
    </rPh>
    <rPh sb="27" eb="29">
      <t>シエン</t>
    </rPh>
    <rPh sb="29" eb="32">
      <t>ソウダンイン</t>
    </rPh>
    <rPh sb="33" eb="35">
      <t>カイゴ</t>
    </rPh>
    <rPh sb="35" eb="37">
      <t>シエン</t>
    </rPh>
    <rPh sb="37" eb="41">
      <t>センモンインナド</t>
    </rPh>
    <rPh sb="44" eb="46">
      <t>キョタク</t>
    </rPh>
    <rPh sb="50" eb="52">
      <t>リョウヨウ</t>
    </rPh>
    <rPh sb="53" eb="55">
      <t>ケイゾク</t>
    </rPh>
    <rPh sb="57" eb="60">
      <t>カノウセイ</t>
    </rPh>
    <rPh sb="65" eb="67">
      <t>ケントウ</t>
    </rPh>
    <phoneticPr fontId="3"/>
  </si>
  <si>
    <t>入所患者又は家族に趣旨を説明し、同意を得ている</t>
    <rPh sb="0" eb="2">
      <t>ニュウショ</t>
    </rPh>
    <rPh sb="2" eb="4">
      <t>カンジャ</t>
    </rPh>
    <rPh sb="4" eb="5">
      <t>マタ</t>
    </rPh>
    <rPh sb="6" eb="8">
      <t>カゾク</t>
    </rPh>
    <rPh sb="9" eb="11">
      <t>シュシ</t>
    </rPh>
    <rPh sb="12" eb="14">
      <t>セツメイ</t>
    </rPh>
    <rPh sb="16" eb="18">
      <t>ドウイ</t>
    </rPh>
    <rPh sb="19" eb="20">
      <t>エ</t>
    </rPh>
    <phoneticPr fontId="3"/>
  </si>
  <si>
    <t>従業者又は居宅サービス事業者等との連絡調整をした上で介護支援専門員が試行的退院サービスに係る計画を作成している</t>
    <rPh sb="0" eb="3">
      <t>ジュウギョウシャ</t>
    </rPh>
    <rPh sb="3" eb="4">
      <t>マタ</t>
    </rPh>
    <rPh sb="5" eb="7">
      <t>キョタク</t>
    </rPh>
    <rPh sb="11" eb="14">
      <t>ジギョウシャ</t>
    </rPh>
    <rPh sb="14" eb="15">
      <t>トウ</t>
    </rPh>
    <rPh sb="17" eb="19">
      <t>レンラク</t>
    </rPh>
    <rPh sb="19" eb="21">
      <t>チョウセイ</t>
    </rPh>
    <rPh sb="24" eb="25">
      <t>ウエ</t>
    </rPh>
    <rPh sb="26" eb="28">
      <t>カイゴ</t>
    </rPh>
    <rPh sb="28" eb="30">
      <t>シエン</t>
    </rPh>
    <rPh sb="30" eb="33">
      <t>センモンイン</t>
    </rPh>
    <rPh sb="34" eb="37">
      <t>シコウテキ</t>
    </rPh>
    <rPh sb="37" eb="39">
      <t>タイイン</t>
    </rPh>
    <rPh sb="44" eb="45">
      <t>カカ</t>
    </rPh>
    <rPh sb="46" eb="48">
      <t>ケイカク</t>
    </rPh>
    <rPh sb="49" eb="51">
      <t>サクセイ</t>
    </rPh>
    <phoneticPr fontId="3"/>
  </si>
  <si>
    <t>試行的退所サービス期間中、計画に基づく適切な居宅サービスを提供している</t>
    <rPh sb="0" eb="3">
      <t>シコウテキ</t>
    </rPh>
    <rPh sb="3" eb="5">
      <t>タイショ</t>
    </rPh>
    <rPh sb="9" eb="11">
      <t>キカン</t>
    </rPh>
    <rPh sb="11" eb="12">
      <t>チュウ</t>
    </rPh>
    <rPh sb="13" eb="15">
      <t>ケイカク</t>
    </rPh>
    <rPh sb="16" eb="17">
      <t>モト</t>
    </rPh>
    <rPh sb="19" eb="21">
      <t>テキセツ</t>
    </rPh>
    <rPh sb="22" eb="24">
      <t>キョタク</t>
    </rPh>
    <rPh sb="29" eb="31">
      <t>テイキョウ</t>
    </rPh>
    <phoneticPr fontId="3"/>
  </si>
  <si>
    <t>試行的退所サービス期間中ベッドを活用している場合利用者からの同意がある。</t>
    <rPh sb="4" eb="5">
      <t>ショ</t>
    </rPh>
    <phoneticPr fontId="3"/>
  </si>
  <si>
    <t>居宅に退所できない場合、療養できない理由等を分析し問題解決に向けた施設サービス計画の変更の支援をしている</t>
    <rPh sb="0" eb="2">
      <t>キョタク</t>
    </rPh>
    <rPh sb="3" eb="5">
      <t>タイショ</t>
    </rPh>
    <rPh sb="9" eb="11">
      <t>バアイ</t>
    </rPh>
    <rPh sb="12" eb="14">
      <t>リョウヨウ</t>
    </rPh>
    <rPh sb="18" eb="20">
      <t>リユウ</t>
    </rPh>
    <rPh sb="20" eb="21">
      <t>トウ</t>
    </rPh>
    <rPh sb="22" eb="24">
      <t>ブンセキ</t>
    </rPh>
    <rPh sb="25" eb="27">
      <t>モンダイ</t>
    </rPh>
    <rPh sb="27" eb="29">
      <t>カイケツ</t>
    </rPh>
    <rPh sb="30" eb="31">
      <t>ム</t>
    </rPh>
    <rPh sb="33" eb="35">
      <t>シセツ</t>
    </rPh>
    <rPh sb="39" eb="41">
      <t>ケイカク</t>
    </rPh>
    <rPh sb="42" eb="44">
      <t>ヘンコウ</t>
    </rPh>
    <rPh sb="45" eb="47">
      <t>シエン</t>
    </rPh>
    <phoneticPr fontId="3"/>
  </si>
  <si>
    <t>他科受診時費用</t>
    <rPh sb="0" eb="2">
      <t>タカ</t>
    </rPh>
    <rPh sb="2" eb="4">
      <t>ジュシン</t>
    </rPh>
    <rPh sb="4" eb="5">
      <t>トキ</t>
    </rPh>
    <rPh sb="5" eb="7">
      <t>ヒヨウ</t>
    </rPh>
    <phoneticPr fontId="3"/>
  </si>
  <si>
    <t>専門的な診療が必要となり、他の病院等で診療が行われた場合</t>
    <rPh sb="0" eb="3">
      <t>センモンテキ</t>
    </rPh>
    <rPh sb="4" eb="6">
      <t>シンリョウ</t>
    </rPh>
    <rPh sb="7" eb="9">
      <t>ヒツヨウ</t>
    </rPh>
    <rPh sb="13" eb="14">
      <t>ホカ</t>
    </rPh>
    <rPh sb="15" eb="17">
      <t>ビョウイン</t>
    </rPh>
    <rPh sb="17" eb="18">
      <t>トウ</t>
    </rPh>
    <rPh sb="19" eb="21">
      <t>シンリョウ</t>
    </rPh>
    <rPh sb="22" eb="23">
      <t>オコナ</t>
    </rPh>
    <rPh sb="26" eb="28">
      <t>バアイ</t>
    </rPh>
    <phoneticPr fontId="3"/>
  </si>
  <si>
    <t>あり</t>
    <phoneticPr fontId="3"/>
  </si>
  <si>
    <t>【362単位/日】</t>
    <phoneticPr fontId="3"/>
  </si>
  <si>
    <t>1月の算定日</t>
    <rPh sb="1" eb="2">
      <t>ツキ</t>
    </rPh>
    <rPh sb="3" eb="5">
      <t>サンテイ</t>
    </rPh>
    <rPh sb="5" eb="6">
      <t>ビ</t>
    </rPh>
    <phoneticPr fontId="3"/>
  </si>
  <si>
    <t>４日以内</t>
    <rPh sb="1" eb="2">
      <t>ニチ</t>
    </rPh>
    <rPh sb="2" eb="4">
      <t>イナイ</t>
    </rPh>
    <phoneticPr fontId="3"/>
  </si>
  <si>
    <t>他医療機関が特別の関係にない</t>
    <rPh sb="0" eb="1">
      <t>ホカ</t>
    </rPh>
    <rPh sb="1" eb="3">
      <t>イリョウ</t>
    </rPh>
    <rPh sb="3" eb="5">
      <t>キカン</t>
    </rPh>
    <rPh sb="6" eb="8">
      <t>トクベツ</t>
    </rPh>
    <rPh sb="9" eb="11">
      <t>カンケイ</t>
    </rPh>
    <phoneticPr fontId="3"/>
  </si>
  <si>
    <t>ない</t>
    <phoneticPr fontId="3"/>
  </si>
  <si>
    <t>初期加算</t>
    <rPh sb="0" eb="2">
      <t>ショキ</t>
    </rPh>
    <rPh sb="2" eb="4">
      <t>カサン</t>
    </rPh>
    <phoneticPr fontId="3"/>
  </si>
  <si>
    <t>入所した日から起算して30日以内</t>
    <rPh sb="0" eb="2">
      <t>ニュウショ</t>
    </rPh>
    <rPh sb="4" eb="5">
      <t>ヒ</t>
    </rPh>
    <rPh sb="7" eb="9">
      <t>キサン</t>
    </rPh>
    <rPh sb="13" eb="16">
      <t>ニチイナイ</t>
    </rPh>
    <phoneticPr fontId="3"/>
  </si>
  <si>
    <t>【+30単位/日】</t>
    <rPh sb="4" eb="6">
      <t>タンイ</t>
    </rPh>
    <rPh sb="7" eb="8">
      <t>ニチ</t>
    </rPh>
    <phoneticPr fontId="3"/>
  </si>
  <si>
    <t>算定期間中の外泊</t>
    <rPh sb="0" eb="2">
      <t>サンテイ</t>
    </rPh>
    <rPh sb="2" eb="5">
      <t>キカンチュウ</t>
    </rPh>
    <rPh sb="6" eb="8">
      <t>ガイハク</t>
    </rPh>
    <phoneticPr fontId="3"/>
  </si>
  <si>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3"/>
  </si>
  <si>
    <t>再入所時栄養連携加算　
　　　【+200単位/回】</t>
    <rPh sb="0" eb="2">
      <t>サイニュウ</t>
    </rPh>
    <rPh sb="3" eb="4">
      <t>ジ</t>
    </rPh>
    <rPh sb="4" eb="6">
      <t>エイヨウ</t>
    </rPh>
    <rPh sb="6" eb="8">
      <t>レンケイ</t>
    </rPh>
    <rPh sb="8" eb="10">
      <t>カサン</t>
    </rPh>
    <phoneticPr fontId="3"/>
  </si>
  <si>
    <t>入所時に経口により食事を摂取した者が、医療機関に入院し、入院中に経管栄養又は嚥下調整食を新規導入の場合</t>
    <rPh sb="0" eb="3">
      <t>ニュウショジ</t>
    </rPh>
    <rPh sb="4" eb="6">
      <t>ケイコウ</t>
    </rPh>
    <rPh sb="9" eb="11">
      <t>ショクジ</t>
    </rPh>
    <rPh sb="12" eb="14">
      <t>セッシュ</t>
    </rPh>
    <rPh sb="16" eb="17">
      <t>モノ</t>
    </rPh>
    <rPh sb="19" eb="21">
      <t>イリョウ</t>
    </rPh>
    <rPh sb="21" eb="23">
      <t>キカン</t>
    </rPh>
    <rPh sb="24" eb="26">
      <t>ニュウイン</t>
    </rPh>
    <rPh sb="28" eb="30">
      <t>ニュウイン</t>
    </rPh>
    <rPh sb="30" eb="31">
      <t>ナカ</t>
    </rPh>
    <rPh sb="32" eb="34">
      <t>ケイカン</t>
    </rPh>
    <rPh sb="34" eb="36">
      <t>エイヨウ</t>
    </rPh>
    <rPh sb="36" eb="37">
      <t>マタ</t>
    </rPh>
    <rPh sb="38" eb="40">
      <t>エンゲ</t>
    </rPh>
    <rPh sb="40" eb="42">
      <t>チョウセイ</t>
    </rPh>
    <rPh sb="42" eb="43">
      <t>ショク</t>
    </rPh>
    <rPh sb="44" eb="46">
      <t>シンキ</t>
    </rPh>
    <rPh sb="46" eb="48">
      <t>ドウニュウ</t>
    </rPh>
    <rPh sb="49" eb="51">
      <t>バアイ</t>
    </rPh>
    <phoneticPr fontId="3"/>
  </si>
  <si>
    <t>介護医療院の管理栄養士が入院する医療機関を訪問の上、当該医療機関での栄養に関する指導又はカンファレンスに同席し、医療機関の管理栄養士と連携して二次入所後の栄養計画を作成する</t>
    <rPh sb="0" eb="2">
      <t>カイゴ</t>
    </rPh>
    <rPh sb="2" eb="4">
      <t>イリョウ</t>
    </rPh>
    <rPh sb="4" eb="5">
      <t>イン</t>
    </rPh>
    <rPh sb="6" eb="8">
      <t>カンリ</t>
    </rPh>
    <rPh sb="8" eb="11">
      <t>エイヨウシ</t>
    </rPh>
    <rPh sb="12" eb="14">
      <t>ニュウイン</t>
    </rPh>
    <rPh sb="16" eb="18">
      <t>イリョウ</t>
    </rPh>
    <rPh sb="18" eb="20">
      <t>キカン</t>
    </rPh>
    <rPh sb="21" eb="23">
      <t>ホウモン</t>
    </rPh>
    <rPh sb="24" eb="25">
      <t>ウエ</t>
    </rPh>
    <rPh sb="26" eb="28">
      <t>トウガイ</t>
    </rPh>
    <rPh sb="28" eb="30">
      <t>イリョウ</t>
    </rPh>
    <rPh sb="30" eb="32">
      <t>キカン</t>
    </rPh>
    <rPh sb="34" eb="36">
      <t>エイヨウ</t>
    </rPh>
    <rPh sb="37" eb="38">
      <t>カン</t>
    </rPh>
    <rPh sb="40" eb="42">
      <t>シドウ</t>
    </rPh>
    <rPh sb="42" eb="43">
      <t>マタ</t>
    </rPh>
    <rPh sb="52" eb="54">
      <t>ドウセキ</t>
    </rPh>
    <rPh sb="56" eb="58">
      <t>イリョウ</t>
    </rPh>
    <rPh sb="58" eb="60">
      <t>キカン</t>
    </rPh>
    <rPh sb="61" eb="63">
      <t>カンリ</t>
    </rPh>
    <rPh sb="63" eb="66">
      <t>エイヨウシ</t>
    </rPh>
    <rPh sb="67" eb="69">
      <t>レンケイ</t>
    </rPh>
    <rPh sb="71" eb="73">
      <t>ニジ</t>
    </rPh>
    <rPh sb="73" eb="76">
      <t>ニュウショゴ</t>
    </rPh>
    <rPh sb="77" eb="79">
      <t>エイヨウ</t>
    </rPh>
    <rPh sb="79" eb="81">
      <t>ケイカク</t>
    </rPh>
    <rPh sb="82" eb="84">
      <t>サクセイ</t>
    </rPh>
    <phoneticPr fontId="3"/>
  </si>
  <si>
    <t>栄養ケア計画について家族の同意が得られている</t>
    <rPh sb="0" eb="2">
      <t>エイヨウ</t>
    </rPh>
    <rPh sb="4" eb="6">
      <t>ケイカク</t>
    </rPh>
    <rPh sb="10" eb="12">
      <t>カゾク</t>
    </rPh>
    <rPh sb="13" eb="15">
      <t>ドウイ</t>
    </rPh>
    <rPh sb="16" eb="17">
      <t>エ</t>
    </rPh>
    <phoneticPr fontId="3"/>
  </si>
  <si>
    <t>退所前訪問指導加算</t>
    <rPh sb="0" eb="2">
      <t>タイショ</t>
    </rPh>
    <rPh sb="2" eb="3">
      <t>マエ</t>
    </rPh>
    <rPh sb="3" eb="5">
      <t>ホウモン</t>
    </rPh>
    <rPh sb="5" eb="7">
      <t>シドウ</t>
    </rPh>
    <rPh sb="7" eb="9">
      <t>カサン</t>
    </rPh>
    <phoneticPr fontId="3"/>
  </si>
  <si>
    <t>入所期間が１月以上(見込みを含む)</t>
    <rPh sb="0" eb="2">
      <t>ニュウショ</t>
    </rPh>
    <rPh sb="2" eb="4">
      <t>キカン</t>
    </rPh>
    <rPh sb="6" eb="7">
      <t>ツキ</t>
    </rPh>
    <rPh sb="7" eb="9">
      <t>イジョウ</t>
    </rPh>
    <rPh sb="10" eb="12">
      <t>ミコ</t>
    </rPh>
    <rPh sb="14" eb="15">
      <t>フク</t>
    </rPh>
    <phoneticPr fontId="3"/>
  </si>
  <si>
    <t>　【460単位】</t>
    <phoneticPr fontId="3"/>
  </si>
  <si>
    <t>退所後生活する居宅を訪問し、利用者及び家族に対し療養上の指導を実施(２回を限度)</t>
    <rPh sb="0" eb="2">
      <t>タイショ</t>
    </rPh>
    <rPh sb="2" eb="3">
      <t>ゴ</t>
    </rPh>
    <rPh sb="3" eb="5">
      <t>セイカツ</t>
    </rPh>
    <rPh sb="7" eb="9">
      <t>キョタク</t>
    </rPh>
    <rPh sb="10" eb="12">
      <t>ホウモン</t>
    </rPh>
    <rPh sb="14" eb="17">
      <t>リヨウシャ</t>
    </rPh>
    <rPh sb="17" eb="18">
      <t>オヨ</t>
    </rPh>
    <rPh sb="19" eb="21">
      <t>カゾク</t>
    </rPh>
    <rPh sb="22" eb="23">
      <t>タイ</t>
    </rPh>
    <rPh sb="24" eb="26">
      <t>リョウヨウ</t>
    </rPh>
    <rPh sb="26" eb="27">
      <t>ジョウ</t>
    </rPh>
    <rPh sb="28" eb="30">
      <t>シドウ</t>
    </rPh>
    <rPh sb="31" eb="33">
      <t>ジッシ</t>
    </rPh>
    <rPh sb="35" eb="36">
      <t>カイ</t>
    </rPh>
    <rPh sb="37" eb="39">
      <t>ゲンド</t>
    </rPh>
    <phoneticPr fontId="3"/>
  </si>
  <si>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3"/>
  </si>
  <si>
    <t>指導日、指導内容の記録の整備</t>
    <rPh sb="0" eb="2">
      <t>シドウ</t>
    </rPh>
    <rPh sb="2" eb="3">
      <t>ビ</t>
    </rPh>
    <rPh sb="4" eb="6">
      <t>シドウ</t>
    </rPh>
    <rPh sb="6" eb="8">
      <t>ナイヨウ</t>
    </rPh>
    <rPh sb="9" eb="11">
      <t>キロク</t>
    </rPh>
    <rPh sb="12" eb="14">
      <t>セイビ</t>
    </rPh>
    <phoneticPr fontId="3"/>
  </si>
  <si>
    <t>診療録等</t>
    <rPh sb="0" eb="3">
      <t>シンリョウロク</t>
    </rPh>
    <rPh sb="3" eb="4">
      <t>トウ</t>
    </rPh>
    <phoneticPr fontId="3"/>
  </si>
  <si>
    <t>退所後訪問指導加算</t>
    <rPh sb="0" eb="2">
      <t>タイショ</t>
    </rPh>
    <rPh sb="2" eb="3">
      <t>ゴ</t>
    </rPh>
    <rPh sb="3" eb="5">
      <t>ホウモン</t>
    </rPh>
    <rPh sb="5" eb="7">
      <t>シドウ</t>
    </rPh>
    <rPh sb="7" eb="9">
      <t>カサン</t>
    </rPh>
    <phoneticPr fontId="3"/>
  </si>
  <si>
    <t>退所後30日以内に入所者及び家族等に対し療養上の指導を実施</t>
    <rPh sb="0" eb="2">
      <t>タイショ</t>
    </rPh>
    <rPh sb="2" eb="3">
      <t>ゴ</t>
    </rPh>
    <rPh sb="5" eb="8">
      <t>ニチイナイ</t>
    </rPh>
    <rPh sb="9" eb="12">
      <t>ニュウショシャ</t>
    </rPh>
    <rPh sb="12" eb="13">
      <t>オヨ</t>
    </rPh>
    <rPh sb="14" eb="16">
      <t>カゾク</t>
    </rPh>
    <rPh sb="16" eb="17">
      <t>トウ</t>
    </rPh>
    <rPh sb="18" eb="19">
      <t>タイ</t>
    </rPh>
    <rPh sb="20" eb="22">
      <t>リョウヨウ</t>
    </rPh>
    <rPh sb="22" eb="23">
      <t>ジョウ</t>
    </rPh>
    <rPh sb="24" eb="26">
      <t>シドウ</t>
    </rPh>
    <rPh sb="27" eb="29">
      <t>ジッシ</t>
    </rPh>
    <phoneticPr fontId="3"/>
  </si>
  <si>
    <t>　【460単位】</t>
  </si>
  <si>
    <t>退所時指導加算</t>
    <rPh sb="0" eb="2">
      <t>タイショ</t>
    </rPh>
    <rPh sb="2" eb="3">
      <t>ジ</t>
    </rPh>
    <rPh sb="3" eb="5">
      <t>シドウ</t>
    </rPh>
    <rPh sb="5" eb="7">
      <t>カサン</t>
    </rPh>
    <phoneticPr fontId="3"/>
  </si>
  <si>
    <t>入所期間が１月以上</t>
    <rPh sb="0" eb="2">
      <t>ニュウショ</t>
    </rPh>
    <rPh sb="2" eb="4">
      <t>キカン</t>
    </rPh>
    <rPh sb="6" eb="7">
      <t>ツキ</t>
    </rPh>
    <rPh sb="7" eb="9">
      <t>イジョウ</t>
    </rPh>
    <phoneticPr fontId="3"/>
  </si>
  <si>
    <t>　【400単位】</t>
    <phoneticPr fontId="3"/>
  </si>
  <si>
    <t>退所時に入院患者及び家族に対し退所後の療養上の指導を実施</t>
    <rPh sb="0" eb="2">
      <t>タイショ</t>
    </rPh>
    <rPh sb="2" eb="3">
      <t>ジ</t>
    </rPh>
    <rPh sb="4" eb="6">
      <t>ニュウイン</t>
    </rPh>
    <rPh sb="6" eb="8">
      <t>カンジャ</t>
    </rPh>
    <rPh sb="8" eb="9">
      <t>オヨ</t>
    </rPh>
    <rPh sb="10" eb="12">
      <t>カゾク</t>
    </rPh>
    <rPh sb="13" eb="14">
      <t>タイ</t>
    </rPh>
    <rPh sb="15" eb="17">
      <t>タイショ</t>
    </rPh>
    <rPh sb="17" eb="18">
      <t>ゴ</t>
    </rPh>
    <rPh sb="19" eb="21">
      <t>リョウヨウ</t>
    </rPh>
    <rPh sb="21" eb="22">
      <t>ジョウ</t>
    </rPh>
    <rPh sb="23" eb="25">
      <t>シドウ</t>
    </rPh>
    <rPh sb="26" eb="28">
      <t>ジッシ</t>
    </rPh>
    <phoneticPr fontId="3"/>
  </si>
  <si>
    <t>退所時情報提供加算</t>
    <rPh sb="0" eb="2">
      <t>タイショ</t>
    </rPh>
    <rPh sb="2" eb="3">
      <t>ジ</t>
    </rPh>
    <rPh sb="3" eb="5">
      <t>ジョウホウ</t>
    </rPh>
    <rPh sb="5" eb="7">
      <t>テイキョウ</t>
    </rPh>
    <rPh sb="7" eb="9">
      <t>カサン</t>
    </rPh>
    <phoneticPr fontId="3"/>
  </si>
  <si>
    <t>　【500単位】</t>
    <phoneticPr fontId="3"/>
  </si>
  <si>
    <t>本人の同意を得て主事の医師に対し、診療状況を示す文書を添えて紹介を行う</t>
    <rPh sb="0" eb="2">
      <t>ホンニン</t>
    </rPh>
    <rPh sb="3" eb="5">
      <t>ドウイ</t>
    </rPh>
    <rPh sb="6" eb="7">
      <t>エ</t>
    </rPh>
    <rPh sb="8" eb="10">
      <t>シュジ</t>
    </rPh>
    <rPh sb="11" eb="13">
      <t>イシ</t>
    </rPh>
    <rPh sb="14" eb="15">
      <t>タイ</t>
    </rPh>
    <rPh sb="17" eb="19">
      <t>シンリョウ</t>
    </rPh>
    <rPh sb="19" eb="21">
      <t>ジョウキョウ</t>
    </rPh>
    <rPh sb="22" eb="23">
      <t>シメ</t>
    </rPh>
    <rPh sb="24" eb="26">
      <t>ブンショ</t>
    </rPh>
    <rPh sb="27" eb="28">
      <t>ソ</t>
    </rPh>
    <rPh sb="30" eb="32">
      <t>ショウカイ</t>
    </rPh>
    <rPh sb="33" eb="34">
      <t>オコナ</t>
    </rPh>
    <phoneticPr fontId="3"/>
  </si>
  <si>
    <t>診療状況を示す文書(様式あり)</t>
    <rPh sb="0" eb="2">
      <t>シンリョウ</t>
    </rPh>
    <rPh sb="2" eb="4">
      <t>ジョウキョウ</t>
    </rPh>
    <rPh sb="5" eb="6">
      <t>シメ</t>
    </rPh>
    <rPh sb="7" eb="9">
      <t>ブンショ</t>
    </rPh>
    <rPh sb="10" eb="12">
      <t>ヨウシキ</t>
    </rPh>
    <phoneticPr fontId="3"/>
  </si>
  <si>
    <t>退所前連携加算</t>
    <rPh sb="0" eb="2">
      <t>タイショ</t>
    </rPh>
    <rPh sb="2" eb="3">
      <t>マエ</t>
    </rPh>
    <rPh sb="3" eb="5">
      <t>レンケイ</t>
    </rPh>
    <rPh sb="5" eb="7">
      <t>カサン</t>
    </rPh>
    <phoneticPr fontId="3"/>
  </si>
  <si>
    <t>【500単位】</t>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</si>
  <si>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</si>
  <si>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</si>
  <si>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指導記録等</t>
    <rPh sb="0" eb="2">
      <t>シドウ</t>
    </rPh>
    <rPh sb="2" eb="4">
      <t>キロク</t>
    </rPh>
    <rPh sb="4" eb="5">
      <t>トウ</t>
    </rPh>
    <phoneticPr fontId="3"/>
  </si>
  <si>
    <t>訪問看護指示加算</t>
    <rPh sb="0" eb="2">
      <t>ホウモン</t>
    </rPh>
    <rPh sb="2" eb="4">
      <t>カンゴ</t>
    </rPh>
    <rPh sb="4" eb="6">
      <t>シジ</t>
    </rPh>
    <rPh sb="6" eb="8">
      <t>カサン</t>
    </rPh>
    <phoneticPr fontId="3"/>
  </si>
  <si>
    <t>施設の医師が診療に基づき訪問看護が必要であると認めた場合</t>
    <rPh sb="0" eb="2">
      <t>シセツ</t>
    </rPh>
    <rPh sb="3" eb="5">
      <t>イシ</t>
    </rPh>
    <rPh sb="6" eb="8">
      <t>シンリョウ</t>
    </rPh>
    <rPh sb="9" eb="10">
      <t>モト</t>
    </rPh>
    <rPh sb="12" eb="14">
      <t>ホウモン</t>
    </rPh>
    <rPh sb="14" eb="16">
      <t>カンゴ</t>
    </rPh>
    <rPh sb="17" eb="19">
      <t>ヒツヨウ</t>
    </rPh>
    <rPh sb="23" eb="24">
      <t>ミト</t>
    </rPh>
    <rPh sb="26" eb="28">
      <t>バアイ</t>
    </rPh>
    <phoneticPr fontId="3"/>
  </si>
  <si>
    <t>　【300単位】</t>
    <phoneticPr fontId="3"/>
  </si>
  <si>
    <t>本人の同意を得て訪問看護の指示書を交付</t>
    <rPh sb="0" eb="2">
      <t>ホンニン</t>
    </rPh>
    <rPh sb="3" eb="5">
      <t>ドウイ</t>
    </rPh>
    <rPh sb="6" eb="7">
      <t>エ</t>
    </rPh>
    <rPh sb="8" eb="10">
      <t>ホウモン</t>
    </rPh>
    <rPh sb="10" eb="12">
      <t>カンゴ</t>
    </rPh>
    <rPh sb="13" eb="16">
      <t>シジショ</t>
    </rPh>
    <rPh sb="17" eb="19">
      <t>コウフ</t>
    </rPh>
    <phoneticPr fontId="3"/>
  </si>
  <si>
    <t>交付</t>
    <rPh sb="0" eb="2">
      <t>コウフ</t>
    </rPh>
    <phoneticPr fontId="3"/>
  </si>
  <si>
    <t>訪問看護指示書(様式あり)</t>
    <rPh sb="0" eb="2">
      <t>ホウモン</t>
    </rPh>
    <rPh sb="2" eb="4">
      <t>カンゴ</t>
    </rPh>
    <rPh sb="4" eb="7">
      <t>シジショ</t>
    </rPh>
    <rPh sb="8" eb="10">
      <t>ヨウシキ</t>
    </rPh>
    <phoneticPr fontId="3"/>
  </si>
  <si>
    <t>指示書の写しの診療録添付の有無</t>
    <rPh sb="0" eb="3">
      <t>シジショ</t>
    </rPh>
    <rPh sb="4" eb="5">
      <t>ウツ</t>
    </rPh>
    <rPh sb="7" eb="10">
      <t>シンリョウロク</t>
    </rPh>
    <rPh sb="10" eb="12">
      <t>テンプ</t>
    </rPh>
    <rPh sb="13" eb="15">
      <t>ウム</t>
    </rPh>
    <phoneticPr fontId="3"/>
  </si>
  <si>
    <t>栄養マネジメント強化加算　【＋11単位/日】</t>
    <rPh sb="0" eb="2">
      <t>エイヨウ</t>
    </rPh>
    <rPh sb="8" eb="10">
      <t>キョウカ</t>
    </rPh>
    <rPh sb="10" eb="12">
      <t>カサン</t>
    </rPh>
    <rPh sb="17" eb="19">
      <t>タンイ</t>
    </rPh>
    <rPh sb="20" eb="21">
      <t>ヒ</t>
    </rPh>
    <phoneticPr fontId="3"/>
  </si>
  <si>
    <t>管理栄養士を常勤換算方法で、入所者の数を50で除して得た数以上配置
※ただし、常勤の栄養士を１名以上配置し、当該栄養士が給食管理を行っている場合にあっては、管理栄養士を常勤換算方法で入所者の数を70で除して得た数以上配置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39" eb="41">
      <t>ジョウキン</t>
    </rPh>
    <rPh sb="42" eb="45">
      <t>エイヨウシ</t>
    </rPh>
    <rPh sb="47" eb="48">
      <t>メイ</t>
    </rPh>
    <rPh sb="48" eb="50">
      <t>イジョウ</t>
    </rPh>
    <rPh sb="50" eb="52">
      <t>ハイチ</t>
    </rPh>
    <rPh sb="54" eb="56">
      <t>トウガイ</t>
    </rPh>
    <rPh sb="56" eb="59">
      <t>エイヨウシ</t>
    </rPh>
    <rPh sb="60" eb="62">
      <t>キュウショク</t>
    </rPh>
    <rPh sb="62" eb="64">
      <t>カンリ</t>
    </rPh>
    <rPh sb="65" eb="66">
      <t>オコナ</t>
    </rPh>
    <rPh sb="70" eb="72">
      <t>バアイ</t>
    </rPh>
    <rPh sb="78" eb="80">
      <t>カンリ</t>
    </rPh>
    <rPh sb="80" eb="83">
      <t>エイヨウシ</t>
    </rPh>
    <rPh sb="84" eb="86">
      <t>ジョウキン</t>
    </rPh>
    <rPh sb="86" eb="88">
      <t>カンサン</t>
    </rPh>
    <rPh sb="88" eb="90">
      <t>ホウホウ</t>
    </rPh>
    <rPh sb="91" eb="94">
      <t>ニュウショシャ</t>
    </rPh>
    <rPh sb="95" eb="96">
      <t>カズ</t>
    </rPh>
    <rPh sb="100" eb="101">
      <t>ジョ</t>
    </rPh>
    <rPh sb="103" eb="104">
      <t>エ</t>
    </rPh>
    <rPh sb="105" eb="106">
      <t>カズ</t>
    </rPh>
    <rPh sb="106" eb="108">
      <t>イジョウ</t>
    </rPh>
    <rPh sb="108" eb="110">
      <t>ハイチ</t>
    </rPh>
    <phoneticPr fontId="3"/>
  </si>
  <si>
    <t>配置</t>
    <rPh sb="0" eb="2">
      <t>ハイチ</t>
    </rPh>
    <phoneticPr fontId="3"/>
  </si>
  <si>
    <t>歴月ごとに(管理)栄養士の員数を常勤換算方法で確認、記録</t>
    <rPh sb="0" eb="1">
      <t>レキ</t>
    </rPh>
    <rPh sb="1" eb="2">
      <t>ゲツ</t>
    </rPh>
    <rPh sb="6" eb="8">
      <t>カンリ</t>
    </rPh>
    <rPh sb="9" eb="12">
      <t>エイヨウシ</t>
    </rPh>
    <rPh sb="13" eb="15">
      <t>インスウ</t>
    </rPh>
    <rPh sb="16" eb="18">
      <t>ジョウキン</t>
    </rPh>
    <rPh sb="18" eb="20">
      <t>カンサン</t>
    </rPh>
    <rPh sb="20" eb="22">
      <t>ホウホウ</t>
    </rPh>
    <rPh sb="23" eb="25">
      <t>カクニン</t>
    </rPh>
    <rPh sb="26" eb="28">
      <t>キロク</t>
    </rPh>
    <phoneticPr fontId="3"/>
  </si>
  <si>
    <t>定員、人員基準に適合</t>
    <rPh sb="0" eb="2">
      <t>テイイン</t>
    </rPh>
    <rPh sb="3" eb="5">
      <t>ジンイン</t>
    </rPh>
    <rPh sb="5" eb="7">
      <t>キジュン</t>
    </rPh>
    <rPh sb="8" eb="10">
      <t>テキゴウ</t>
    </rPh>
    <phoneticPr fontId="3"/>
  </si>
  <si>
    <t>あり</t>
  </si>
  <si>
    <t>栄養管理に係る減算について</t>
    <rPh sb="0" eb="2">
      <t>エイヨウ</t>
    </rPh>
    <rPh sb="2" eb="4">
      <t>カンリ</t>
    </rPh>
    <rPh sb="5" eb="6">
      <t>カカ</t>
    </rPh>
    <rPh sb="7" eb="9">
      <t>ゲンサン</t>
    </rPh>
    <phoneticPr fontId="3"/>
  </si>
  <si>
    <t>算定なし</t>
    <rPh sb="0" eb="2">
      <t>サンテイ</t>
    </rPh>
    <phoneticPr fontId="3"/>
  </si>
  <si>
    <t>管理栄養士が、継続的に入所者ごとの栄養管理をしている</t>
    <rPh sb="0" eb="2">
      <t>カンリ</t>
    </rPh>
    <rPh sb="2" eb="5">
      <t>エイヨウシ</t>
    </rPh>
    <rPh sb="7" eb="10">
      <t>ケイゾクテキ</t>
    </rPh>
    <rPh sb="11" eb="14">
      <t>ニュウショシャ</t>
    </rPh>
    <rPh sb="17" eb="19">
      <t>エイヨウ</t>
    </rPh>
    <rPh sb="19" eb="21">
      <t>カンリ</t>
    </rPh>
    <phoneticPr fontId="3"/>
  </si>
  <si>
    <t>している</t>
  </si>
  <si>
    <t>医師、管理栄養士等多職種協働で、入所者ごとの栄養ケア計画の作成</t>
    <rPh sb="0" eb="2">
      <t>イシ</t>
    </rPh>
    <rPh sb="3" eb="5">
      <t>カンリ</t>
    </rPh>
    <rPh sb="5" eb="8">
      <t>エイヨウシ</t>
    </rPh>
    <rPh sb="8" eb="9">
      <t>トウ</t>
    </rPh>
    <rPh sb="9" eb="12">
      <t>タショクシュ</t>
    </rPh>
    <rPh sb="12" eb="14">
      <t>キョウドウ</t>
    </rPh>
    <rPh sb="16" eb="19">
      <t>ニュウショシャ</t>
    </rPh>
    <rPh sb="22" eb="24">
      <t>エイヨウ</t>
    </rPh>
    <rPh sb="26" eb="28">
      <t>ケイカク</t>
    </rPh>
    <rPh sb="29" eb="31">
      <t>サクセイ</t>
    </rPh>
    <phoneticPr fontId="3"/>
  </si>
  <si>
    <t>栄養ケア計画(参考様式)</t>
    <rPh sb="0" eb="2">
      <t>エイヨウ</t>
    </rPh>
    <rPh sb="4" eb="6">
      <t>ケイカク</t>
    </rPh>
    <rPh sb="7" eb="9">
      <t>サンコウ</t>
    </rPh>
    <rPh sb="9" eb="11">
      <t>ヨウシキ</t>
    </rPh>
    <phoneticPr fontId="3"/>
  </si>
  <si>
    <t>入所者又は家族等に計画を説明し、同意を得られた日から算定</t>
    <rPh sb="0" eb="3">
      <t>ニュウショシャ</t>
    </rPh>
    <rPh sb="3" eb="4">
      <t>マタ</t>
    </rPh>
    <rPh sb="5" eb="7">
      <t>カゾク</t>
    </rPh>
    <rPh sb="7" eb="8">
      <t>トウ</t>
    </rPh>
    <rPh sb="9" eb="11">
      <t>ケイカク</t>
    </rPh>
    <rPh sb="12" eb="14">
      <t>セツメイ</t>
    </rPh>
    <rPh sb="16" eb="18">
      <t>ドウイ</t>
    </rPh>
    <rPh sb="19" eb="20">
      <t>エ</t>
    </rPh>
    <rPh sb="23" eb="24">
      <t>ヒ</t>
    </rPh>
    <rPh sb="26" eb="28">
      <t>サンテイ</t>
    </rPh>
    <phoneticPr fontId="3"/>
  </si>
  <si>
    <t>計画に基づく栄養管理及び栄養状態を定期的に記録</t>
    <rPh sb="0" eb="2">
      <t>ケイカク</t>
    </rPh>
    <rPh sb="3" eb="4">
      <t>モト</t>
    </rPh>
    <rPh sb="6" eb="8">
      <t>エイヨウ</t>
    </rPh>
    <rPh sb="8" eb="10">
      <t>カンリ</t>
    </rPh>
    <rPh sb="10" eb="11">
      <t>オヨ</t>
    </rPh>
    <rPh sb="12" eb="14">
      <t>エイヨウ</t>
    </rPh>
    <rPh sb="14" eb="16">
      <t>ジョウタイ</t>
    </rPh>
    <rPh sb="17" eb="20">
      <t>テイキテキ</t>
    </rPh>
    <rPh sb="21" eb="23">
      <t>キロク</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</si>
  <si>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</si>
  <si>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　　計画の進捗状況を定期的に評価、見直し(リスク高）</t>
    <rPh sb="2" eb="4">
      <t>ケイカク</t>
    </rPh>
    <rPh sb="5" eb="7">
      <t>シンチョク</t>
    </rPh>
    <rPh sb="7" eb="9">
      <t>ジョウキョウ</t>
    </rPh>
    <rPh sb="10" eb="13">
      <t>テイキテキ</t>
    </rPh>
    <rPh sb="14" eb="16">
      <t>ヒョウカ</t>
    </rPh>
    <rPh sb="17" eb="19">
      <t>ミナオ</t>
    </rPh>
    <rPh sb="24" eb="25">
      <t>タカ</t>
    </rPh>
    <phoneticPr fontId="3"/>
  </si>
  <si>
    <t>２週間毎に実施</t>
    <rPh sb="1" eb="3">
      <t>シュウカン</t>
    </rPh>
    <rPh sb="3" eb="4">
      <t>ゴト</t>
    </rPh>
    <rPh sb="5" eb="7">
      <t>ジッシ</t>
    </rPh>
    <phoneticPr fontId="3"/>
  </si>
  <si>
    <t>栄養ケアモニタリング(参考様式)</t>
    <rPh sb="0" eb="2">
      <t>エイヨウ</t>
    </rPh>
    <rPh sb="11" eb="13">
      <t>サンコウ</t>
    </rPh>
    <rPh sb="13" eb="15">
      <t>ヨウシキ</t>
    </rPh>
    <phoneticPr fontId="3"/>
  </si>
  <si>
    <t>　　〃　　(リスク低)</t>
    <rPh sb="9" eb="10">
      <t>ヒク</t>
    </rPh>
    <phoneticPr fontId="3"/>
  </si>
  <si>
    <t>３月毎に実施</t>
    <rPh sb="1" eb="2">
      <t>ツキ</t>
    </rPh>
    <rPh sb="2" eb="3">
      <t>ゴト</t>
    </rPh>
    <rPh sb="4" eb="6">
      <t>ジッシ</t>
    </rPh>
    <phoneticPr fontId="3"/>
  </si>
  <si>
    <t>　　栄養状態の把握(体重測定等)</t>
    <rPh sb="2" eb="4">
      <t>エイヨウ</t>
    </rPh>
    <rPh sb="4" eb="6">
      <t>ジョウタイ</t>
    </rPh>
    <rPh sb="7" eb="9">
      <t>ハアク</t>
    </rPh>
    <rPh sb="10" eb="12">
      <t>タイジュウ</t>
    </rPh>
    <rPh sb="12" eb="14">
      <t>ソクテイ</t>
    </rPh>
    <rPh sb="14" eb="15">
      <t>トウ</t>
    </rPh>
    <phoneticPr fontId="3"/>
  </si>
  <si>
    <t>１回/月実施</t>
    <rPh sb="1" eb="2">
      <t>カイ</t>
    </rPh>
    <rPh sb="3" eb="4">
      <t>ツキ</t>
    </rPh>
    <rPh sb="4" eb="6">
      <t>ジッシ</t>
    </rPh>
    <phoneticPr fontId="3"/>
  </si>
  <si>
    <t>栄養スクリーニングの実施</t>
    <rPh sb="0" eb="2">
      <t>エイヨウ</t>
    </rPh>
    <rPh sb="10" eb="12">
      <t>ジッシ</t>
    </rPh>
    <phoneticPr fontId="3"/>
  </si>
  <si>
    <t>栄養ケア計画に問題点が見られた場合は、速やかに関連する職種と情報共有し、必要に応じて栄養ケア計画を見直し、見直し後の計画に基づき対応している</t>
    <rPh sb="0" eb="2">
      <t>エイヨウ</t>
    </rPh>
    <rPh sb="4" eb="6">
      <t>ケイカク</t>
    </rPh>
    <rPh sb="7" eb="10">
      <t>モンダイテン</t>
    </rPh>
    <rPh sb="11" eb="12">
      <t>ミ</t>
    </rPh>
    <rPh sb="15" eb="17">
      <t>バアイ</t>
    </rPh>
    <rPh sb="19" eb="20">
      <t>スミ</t>
    </rPh>
    <rPh sb="23" eb="25">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4" eb="66">
      <t>タイオウ</t>
    </rPh>
    <phoneticPr fontId="3"/>
  </si>
  <si>
    <t>低栄養状態のリスクが高リスクおよび中リスクに該当する者に対し、以下のことを実施すること</t>
    <rPh sb="0" eb="1">
      <t>テイ</t>
    </rPh>
    <rPh sb="1" eb="3">
      <t>エイヨウ</t>
    </rPh>
    <rPh sb="3" eb="5">
      <t>ジョウタイ</t>
    </rPh>
    <rPh sb="10" eb="11">
      <t>コウ</t>
    </rPh>
    <rPh sb="17" eb="18">
      <t>チュウ</t>
    </rPh>
    <rPh sb="22" eb="24">
      <t>ガイトウ</t>
    </rPh>
    <rPh sb="26" eb="27">
      <t>モノ</t>
    </rPh>
    <rPh sb="28" eb="29">
      <t>タイ</t>
    </rPh>
    <rPh sb="31" eb="33">
      <t>イカ</t>
    </rPh>
    <rPh sb="37" eb="39">
      <t>ジッシ</t>
    </rPh>
    <phoneticPr fontId="3"/>
  </si>
  <si>
    <t>１　当該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る</t>
    <rPh sb="2" eb="4">
      <t>トウガイ</t>
    </rPh>
    <rPh sb="4" eb="6">
      <t>エイヨウ</t>
    </rPh>
    <rPh sb="8" eb="10">
      <t>ケイカク</t>
    </rPh>
    <rPh sb="11" eb="12">
      <t>モト</t>
    </rPh>
    <rPh sb="15" eb="17">
      <t>ショクジ</t>
    </rPh>
    <rPh sb="18" eb="20">
      <t>カンサツ</t>
    </rPh>
    <rPh sb="21" eb="22">
      <t>シュウ</t>
    </rPh>
    <rPh sb="23" eb="24">
      <t>カイ</t>
    </rPh>
    <rPh sb="24" eb="26">
      <t>イジョウ</t>
    </rPh>
    <rPh sb="26" eb="27">
      <t>オコナ</t>
    </rPh>
    <rPh sb="29" eb="31">
      <t>トウガイ</t>
    </rPh>
    <rPh sb="31" eb="34">
      <t>ニュウショシャ</t>
    </rPh>
    <rPh sb="35" eb="37">
      <t>エイヨウ</t>
    </rPh>
    <rPh sb="37" eb="39">
      <t>ジョウタイ</t>
    </rPh>
    <rPh sb="40" eb="42">
      <t>ショクジ</t>
    </rPh>
    <rPh sb="42" eb="44">
      <t>セッシュ</t>
    </rPh>
    <rPh sb="44" eb="45">
      <t>リョウ</t>
    </rPh>
    <rPh sb="46" eb="48">
      <t>セッショク</t>
    </rPh>
    <rPh sb="49" eb="51">
      <t>エンゲ</t>
    </rPh>
    <rPh sb="52" eb="54">
      <t>ジョウキョウ</t>
    </rPh>
    <rPh sb="55" eb="57">
      <t>ショクヨク</t>
    </rPh>
    <rPh sb="58" eb="60">
      <t>ショクジ</t>
    </rPh>
    <rPh sb="61" eb="64">
      <t>マンゾクカン</t>
    </rPh>
    <rPh sb="65" eb="67">
      <t>シコウ</t>
    </rPh>
    <rPh sb="68" eb="69">
      <t>フ</t>
    </rPh>
    <rPh sb="72" eb="74">
      <t>ショクジ</t>
    </rPh>
    <rPh sb="75" eb="77">
      <t>チョウセイ</t>
    </rPh>
    <rPh sb="79" eb="81">
      <t>シセイ</t>
    </rPh>
    <rPh sb="82" eb="83">
      <t>ショク</t>
    </rPh>
    <rPh sb="83" eb="84">
      <t>グ</t>
    </rPh>
    <rPh sb="85" eb="87">
      <t>ショクジ</t>
    </rPh>
    <rPh sb="88" eb="90">
      <t>カイジョ</t>
    </rPh>
    <rPh sb="90" eb="92">
      <t>ホウホウ</t>
    </rPh>
    <rPh sb="92" eb="93">
      <t>トウ</t>
    </rPh>
    <rPh sb="94" eb="96">
      <t>ショクジ</t>
    </rPh>
    <rPh sb="96" eb="98">
      <t>カンキョウ</t>
    </rPh>
    <rPh sb="99" eb="101">
      <t>セイビ</t>
    </rPh>
    <rPh sb="101" eb="102">
      <t>トウ</t>
    </rPh>
    <rPh sb="103" eb="105">
      <t>ジッシ</t>
    </rPh>
    <phoneticPr fontId="3"/>
  </si>
  <si>
    <t>２　食事の観察を行った日付と食事の調整や食事環境等の整備等を実施した場合の対応を記録</t>
    <rPh sb="2" eb="4">
      <t>ショクジ</t>
    </rPh>
    <rPh sb="5" eb="7">
      <t>カンサツ</t>
    </rPh>
    <rPh sb="8" eb="9">
      <t>オコナ</t>
    </rPh>
    <rPh sb="11" eb="13">
      <t>ヒヅケ</t>
    </rPh>
    <rPh sb="14" eb="16">
      <t>ショクジ</t>
    </rPh>
    <rPh sb="17" eb="19">
      <t>チョウセイ</t>
    </rPh>
    <rPh sb="20" eb="22">
      <t>ショクジ</t>
    </rPh>
    <rPh sb="22" eb="24">
      <t>カンキョウ</t>
    </rPh>
    <rPh sb="24" eb="25">
      <t>トウ</t>
    </rPh>
    <rPh sb="26" eb="28">
      <t>セイビ</t>
    </rPh>
    <rPh sb="28" eb="29">
      <t>トウ</t>
    </rPh>
    <rPh sb="30" eb="32">
      <t>ジッシ</t>
    </rPh>
    <rPh sb="34" eb="36">
      <t>バアイ</t>
    </rPh>
    <rPh sb="37" eb="39">
      <t>タイオウ</t>
    </rPh>
    <rPh sb="40" eb="42">
      <t>キロク</t>
    </rPh>
    <phoneticPr fontId="3"/>
  </si>
  <si>
    <t>３　食事の観察は管理栄養士が実施
※やむを得ない事情で介護職員等他の職員が実施した場合は、観察した結果を、管理栄養士に報告</t>
    <rPh sb="2" eb="4">
      <t>ショクジ</t>
    </rPh>
    <rPh sb="5" eb="7">
      <t>カンサツ</t>
    </rPh>
    <rPh sb="8" eb="10">
      <t>カンリ</t>
    </rPh>
    <rPh sb="10" eb="13">
      <t>エイヨウシ</t>
    </rPh>
    <rPh sb="14" eb="16">
      <t>ジッシ</t>
    </rPh>
    <rPh sb="22" eb="23">
      <t>エ</t>
    </rPh>
    <rPh sb="25" eb="27">
      <t>ジジョウ</t>
    </rPh>
    <rPh sb="28" eb="30">
      <t>カイゴ</t>
    </rPh>
    <rPh sb="30" eb="32">
      <t>ショクイン</t>
    </rPh>
    <rPh sb="32" eb="33">
      <t>トウ</t>
    </rPh>
    <rPh sb="33" eb="34">
      <t>ホカ</t>
    </rPh>
    <rPh sb="35" eb="37">
      <t>ショクイン</t>
    </rPh>
    <rPh sb="38" eb="40">
      <t>ジッシ</t>
    </rPh>
    <rPh sb="42" eb="44">
      <t>バアイ</t>
    </rPh>
    <rPh sb="46" eb="48">
      <t>カンサツ</t>
    </rPh>
    <rPh sb="50" eb="52">
      <t>ケッカ</t>
    </rPh>
    <rPh sb="54" eb="56">
      <t>カンリ</t>
    </rPh>
    <rPh sb="56" eb="59">
      <t>エイヨウシ</t>
    </rPh>
    <rPh sb="60" eb="62">
      <t>ホウコク</t>
    </rPh>
    <phoneticPr fontId="3"/>
  </si>
  <si>
    <t>４　入所者が退所し、居宅での生活に移行する場合は、入所者またはその家族に対し、管理栄養士が退所後の食事に関する相談支援を行う</t>
    <rPh sb="2" eb="5">
      <t>ニュウショシャ</t>
    </rPh>
    <rPh sb="6" eb="8">
      <t>タイショ</t>
    </rPh>
    <rPh sb="10" eb="12">
      <t>キョタク</t>
    </rPh>
    <rPh sb="14" eb="16">
      <t>セイカツ</t>
    </rPh>
    <rPh sb="17" eb="19">
      <t>イコウ</t>
    </rPh>
    <rPh sb="21" eb="23">
      <t>バアイ</t>
    </rPh>
    <rPh sb="25" eb="28">
      <t>ニュウショシャ</t>
    </rPh>
    <rPh sb="33" eb="35">
      <t>カゾク</t>
    </rPh>
    <rPh sb="36" eb="37">
      <t>タイ</t>
    </rPh>
    <rPh sb="39" eb="41">
      <t>カンリ</t>
    </rPh>
    <rPh sb="41" eb="44">
      <t>エイヨウシ</t>
    </rPh>
    <rPh sb="45" eb="47">
      <t>タイショ</t>
    </rPh>
    <rPh sb="47" eb="48">
      <t>ゴ</t>
    </rPh>
    <rPh sb="49" eb="51">
      <t>ショクジ</t>
    </rPh>
    <rPh sb="52" eb="53">
      <t>カン</t>
    </rPh>
    <rPh sb="55" eb="57">
      <t>ソウダン</t>
    </rPh>
    <rPh sb="57" eb="59">
      <t>シエン</t>
    </rPh>
    <rPh sb="60" eb="61">
      <t>オコナ</t>
    </rPh>
    <phoneticPr fontId="3"/>
  </si>
  <si>
    <t>事例あり</t>
    <rPh sb="0" eb="2">
      <t>ジレイ</t>
    </rPh>
    <phoneticPr fontId="3"/>
  </si>
  <si>
    <t>５　入所者が他の介護保険施設や医療機関に入所(院)する場合は、入所中の栄養管理に関する情報を入所(院)先に提供する</t>
    <rPh sb="2" eb="5">
      <t>ニュウショシャ</t>
    </rPh>
    <rPh sb="6" eb="7">
      <t>ホカ</t>
    </rPh>
    <rPh sb="8" eb="10">
      <t>カイゴ</t>
    </rPh>
    <rPh sb="10" eb="12">
      <t>ホケン</t>
    </rPh>
    <rPh sb="12" eb="14">
      <t>シセツ</t>
    </rPh>
    <rPh sb="15" eb="17">
      <t>イリョウ</t>
    </rPh>
    <rPh sb="17" eb="19">
      <t>キカン</t>
    </rPh>
    <rPh sb="20" eb="22">
      <t>ニュウショ</t>
    </rPh>
    <rPh sb="23" eb="24">
      <t>イン</t>
    </rPh>
    <rPh sb="27" eb="29">
      <t>バアイ</t>
    </rPh>
    <rPh sb="31" eb="33">
      <t>ニュウショ</t>
    </rPh>
    <rPh sb="33" eb="34">
      <t>チュウ</t>
    </rPh>
    <rPh sb="35" eb="37">
      <t>エイヨウ</t>
    </rPh>
    <rPh sb="37" eb="39">
      <t>カンリ</t>
    </rPh>
    <rPh sb="40" eb="41">
      <t>カン</t>
    </rPh>
    <rPh sb="43" eb="45">
      <t>ジョウホウ</t>
    </rPh>
    <rPh sb="46" eb="48">
      <t>ニュウショ</t>
    </rPh>
    <rPh sb="49" eb="50">
      <t>イン</t>
    </rPh>
    <rPh sb="51" eb="52">
      <t>サキ</t>
    </rPh>
    <rPh sb="53" eb="55">
      <t>テイキョウ</t>
    </rPh>
    <phoneticPr fontId="3"/>
  </si>
  <si>
    <t>栄養管理に関する情報
【必要栄養量、食事摂取量、嚥下調整色の必要性(嚥下食コード)、食事上の留意事項等】</t>
    <rPh sb="0" eb="2">
      <t>エイヨウ</t>
    </rPh>
    <rPh sb="2" eb="4">
      <t>カンリ</t>
    </rPh>
    <rPh sb="5" eb="6">
      <t>カン</t>
    </rPh>
    <rPh sb="8" eb="10">
      <t>ジョウホウ</t>
    </rPh>
    <rPh sb="12" eb="14">
      <t>ヒツヨウ</t>
    </rPh>
    <rPh sb="14" eb="16">
      <t>エイヨウ</t>
    </rPh>
    <rPh sb="16" eb="17">
      <t>リョウ</t>
    </rPh>
    <rPh sb="18" eb="20">
      <t>ショクジ</t>
    </rPh>
    <rPh sb="20" eb="22">
      <t>セッシュ</t>
    </rPh>
    <rPh sb="22" eb="23">
      <t>リョウ</t>
    </rPh>
    <rPh sb="24" eb="26">
      <t>エンゲ</t>
    </rPh>
    <rPh sb="26" eb="28">
      <t>チョウセイ</t>
    </rPh>
    <rPh sb="28" eb="29">
      <t>ショク</t>
    </rPh>
    <rPh sb="30" eb="33">
      <t>ヒツヨウセイ</t>
    </rPh>
    <rPh sb="34" eb="36">
      <t>エンゲ</t>
    </rPh>
    <rPh sb="36" eb="37">
      <t>ショク</t>
    </rPh>
    <rPh sb="42" eb="44">
      <t>ショクジ</t>
    </rPh>
    <rPh sb="44" eb="45">
      <t>ジョウ</t>
    </rPh>
    <rPh sb="46" eb="48">
      <t>リュウイ</t>
    </rPh>
    <rPh sb="48" eb="50">
      <t>ジコウ</t>
    </rPh>
    <rPh sb="50" eb="51">
      <t>トウ</t>
    </rPh>
    <phoneticPr fontId="3"/>
  </si>
  <si>
    <t>入所者ごとの栄養状態の情報を厚生労働省に提出し（提出については科学的介護情報システム【LIFE】を用いる）、継続的な栄養管理の実施にあたって、当該情報その他継続的な栄養管理の適切かつ有効な実施のために必要な情報を活用</t>
    <rPh sb="0" eb="3">
      <t>ニュウショシャ</t>
    </rPh>
    <rPh sb="6" eb="8">
      <t>エイヨウ</t>
    </rPh>
    <rPh sb="8" eb="10">
      <t>ジョウタイ</t>
    </rPh>
    <rPh sb="11" eb="13">
      <t>ジョウホウ</t>
    </rPh>
    <rPh sb="14" eb="16">
      <t>コウセイ</t>
    </rPh>
    <rPh sb="16" eb="19">
      <t>ロウドウショウ</t>
    </rPh>
    <rPh sb="20" eb="22">
      <t>テイシュツ</t>
    </rPh>
    <rPh sb="24" eb="26">
      <t>テイシュツ</t>
    </rPh>
    <rPh sb="31" eb="34">
      <t>カガクテキ</t>
    </rPh>
    <rPh sb="34" eb="36">
      <t>カイゴ</t>
    </rPh>
    <rPh sb="36" eb="38">
      <t>ジョウホウ</t>
    </rPh>
    <rPh sb="49" eb="50">
      <t>モチ</t>
    </rPh>
    <rPh sb="54" eb="57">
      <t>ケイゾクテキ</t>
    </rPh>
    <rPh sb="58" eb="60">
      <t>エイヨウ</t>
    </rPh>
    <rPh sb="60" eb="62">
      <t>カンリ</t>
    </rPh>
    <rPh sb="63" eb="65">
      <t>ジッシ</t>
    </rPh>
    <rPh sb="71" eb="73">
      <t>トウガイ</t>
    </rPh>
    <rPh sb="73" eb="75">
      <t>ジョウホウ</t>
    </rPh>
    <rPh sb="77" eb="78">
      <t>ホカ</t>
    </rPh>
    <rPh sb="78" eb="81">
      <t>ケイゾクテキ</t>
    </rPh>
    <rPh sb="82" eb="84">
      <t>エイヨウ</t>
    </rPh>
    <rPh sb="84" eb="86">
      <t>カンリ</t>
    </rPh>
    <rPh sb="87" eb="89">
      <t>テキセツ</t>
    </rPh>
    <rPh sb="91" eb="93">
      <t>ユウコウ</t>
    </rPh>
    <rPh sb="94" eb="96">
      <t>ジッシ</t>
    </rPh>
    <rPh sb="100" eb="102">
      <t>ヒツヨウ</t>
    </rPh>
    <rPh sb="103" eb="105">
      <t>ジョウホウ</t>
    </rPh>
    <rPh sb="106" eb="108">
      <t>カツヨウ</t>
    </rPh>
    <phoneticPr fontId="4"/>
  </si>
  <si>
    <t>サービスの質の向上を図るため、LIFEへの提出情報およびフィードバック情報を活用して、PDCAサイクルによりサービスの質を管理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</si>
  <si>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経口移行加算</t>
    <rPh sb="0" eb="2">
      <t>ケイコウ</t>
    </rPh>
    <rPh sb="2" eb="4">
      <t>イコウ</t>
    </rPh>
    <rPh sb="4" eb="6">
      <t>カサン</t>
    </rPh>
    <phoneticPr fontId="3"/>
  </si>
  <si>
    <t xml:space="preserve">【+28単位/日】
</t>
    <rPh sb="4" eb="6">
      <t>タンイ</t>
    </rPh>
    <rPh sb="7" eb="8">
      <t>ニチ</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</si>
  <si>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</si>
  <si>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</si>
  <si>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</si>
  <si>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</si>
  <si>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経口移行計画（参考様式）</t>
    <rPh sb="0" eb="2">
      <t>ケイコウ</t>
    </rPh>
    <rPh sb="2" eb="4">
      <t>イコウ</t>
    </rPh>
    <rPh sb="4" eb="6">
      <t>ケイカク</t>
    </rPh>
    <rPh sb="7" eb="9">
      <t>サンコウ</t>
    </rPh>
    <rPh sb="9" eb="11">
      <t>ヨウシキ</t>
    </rPh>
    <phoneticPr fontId="3"/>
  </si>
  <si>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3"/>
  </si>
  <si>
    <t>計画に基づく管理栄養士または栄養士による栄養管理及び言語聴覚士または看護職員が行う支援の実施</t>
    <rPh sb="0" eb="2">
      <t>ケイカク</t>
    </rPh>
    <rPh sb="3" eb="4">
      <t>モト</t>
    </rPh>
    <rPh sb="6" eb="8">
      <t>カンリ</t>
    </rPh>
    <rPh sb="8" eb="11">
      <t>エイヨウシ</t>
    </rPh>
    <rPh sb="14" eb="17">
      <t>エイヨウシ</t>
    </rPh>
    <rPh sb="20" eb="22">
      <t>エイヨウ</t>
    </rPh>
    <rPh sb="22" eb="24">
      <t>カンリ</t>
    </rPh>
    <rPh sb="24" eb="25">
      <t>オヨ</t>
    </rPh>
    <rPh sb="26" eb="31">
      <t>ゲンゴチョウカクシ</t>
    </rPh>
    <rPh sb="34" eb="36">
      <t>カンゴ</t>
    </rPh>
    <rPh sb="36" eb="38">
      <t>ショクイン</t>
    </rPh>
    <rPh sb="39" eb="40">
      <t>オコナ</t>
    </rPh>
    <rPh sb="41" eb="43">
      <t>シエン</t>
    </rPh>
    <rPh sb="44" eb="46">
      <t>ジッシ</t>
    </rPh>
    <phoneticPr fontId="3"/>
  </si>
  <si>
    <t>計画作成日から起算して180日以内</t>
    <rPh sb="0" eb="2">
      <t>ケイカク</t>
    </rPh>
    <rPh sb="2" eb="5">
      <t>サクセイビ</t>
    </rPh>
    <rPh sb="7" eb="9">
      <t>キサン</t>
    </rPh>
    <rPh sb="14" eb="15">
      <t>ニチ</t>
    </rPh>
    <rPh sb="15" eb="17">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</si>
  <si>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</si>
  <si>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</si>
  <si>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</si>
  <si>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算定していない</t>
    <rPh sb="0" eb="2">
      <t>サンテイ</t>
    </rPh>
    <phoneticPr fontId="3"/>
  </si>
  <si>
    <t>歯科医療における対応を要する場合必要に応じて主治の歯科医師への情報提供など適切な措置が講じられている</t>
    <rPh sb="0" eb="2">
      <t>シカ</t>
    </rPh>
    <rPh sb="2" eb="4">
      <t>イリョウ</t>
    </rPh>
    <rPh sb="8" eb="10">
      <t>タイオウ</t>
    </rPh>
    <rPh sb="11" eb="12">
      <t>ヨウ</t>
    </rPh>
    <rPh sb="14" eb="16">
      <t>バアイ</t>
    </rPh>
    <rPh sb="16" eb="18">
      <t>ヒツヨウ</t>
    </rPh>
    <rPh sb="19" eb="20">
      <t>オウ</t>
    </rPh>
    <rPh sb="22" eb="24">
      <t>シュジ</t>
    </rPh>
    <rPh sb="25" eb="27">
      <t>シカ</t>
    </rPh>
    <rPh sb="27" eb="29">
      <t>イシ</t>
    </rPh>
    <rPh sb="31" eb="33">
      <t>ジョウホウ</t>
    </rPh>
    <rPh sb="33" eb="35">
      <t>テイキョウ</t>
    </rPh>
    <rPh sb="37" eb="39">
      <t>テキセツ</t>
    </rPh>
    <rPh sb="40" eb="42">
      <t>ソチ</t>
    </rPh>
    <rPh sb="43" eb="44">
      <t>コウ</t>
    </rPh>
    <phoneticPr fontId="3"/>
  </si>
  <si>
    <t>経口維持加算（Ⅰ）</t>
    <rPh sb="0" eb="2">
      <t>ケイコウ</t>
    </rPh>
    <rPh sb="2" eb="4">
      <t>イジ</t>
    </rPh>
    <rPh sb="4" eb="6">
      <t>カサン</t>
    </rPh>
    <phoneticPr fontId="3"/>
  </si>
  <si>
    <t xml:space="preserve">【+400単位/月】
</t>
    <rPh sb="5" eb="7">
      <t>タンイ</t>
    </rPh>
    <rPh sb="8" eb="9">
      <t>ツキ</t>
    </rPh>
    <phoneticPr fontId="3"/>
  </si>
  <si>
    <t>摂食機能障害を有し水飲みテスト等により誤嚥が認められ(食事の摂取に関する認知機能の低下により検査を実施することが困難である場合を含む)、経口による食事摂取のための管理が必要と医師又は歯科医師の指示を受けている※ただし歯科医師が指示を行う場合には、当該指示を受ける管理栄養士等が主治の医師の指導を受けている場合に限る</t>
    <rPh sb="0" eb="2">
      <t>セッショク</t>
    </rPh>
    <rPh sb="2" eb="4">
      <t>キノウ</t>
    </rPh>
    <rPh sb="4" eb="6">
      <t>ショウガイ</t>
    </rPh>
    <rPh sb="7" eb="8">
      <t>ユウ</t>
    </rPh>
    <rPh sb="9" eb="11">
      <t>ミズノ</t>
    </rPh>
    <rPh sb="15" eb="16">
      <t>トウ</t>
    </rPh>
    <rPh sb="19" eb="21">
      <t>ゴエン</t>
    </rPh>
    <rPh sb="22" eb="23">
      <t>ミト</t>
    </rPh>
    <rPh sb="27" eb="29">
      <t>ショクジ</t>
    </rPh>
    <rPh sb="30" eb="32">
      <t>セッシュ</t>
    </rPh>
    <rPh sb="33" eb="34">
      <t>カン</t>
    </rPh>
    <rPh sb="36" eb="38">
      <t>ニンチ</t>
    </rPh>
    <rPh sb="38" eb="40">
      <t>キノウ</t>
    </rPh>
    <rPh sb="41" eb="43">
      <t>テイカ</t>
    </rPh>
    <rPh sb="46" eb="48">
      <t>ケンサ</t>
    </rPh>
    <rPh sb="49" eb="51">
      <t>ジッシ</t>
    </rPh>
    <rPh sb="56" eb="58">
      <t>コンナン</t>
    </rPh>
    <rPh sb="61" eb="63">
      <t>バアイ</t>
    </rPh>
    <rPh sb="64" eb="65">
      <t>フク</t>
    </rPh>
    <rPh sb="68" eb="70">
      <t>ケイコウ</t>
    </rPh>
    <rPh sb="73" eb="75">
      <t>ショクジ</t>
    </rPh>
    <rPh sb="75" eb="77">
      <t>セッシュ</t>
    </rPh>
    <rPh sb="81" eb="83">
      <t>カンリ</t>
    </rPh>
    <rPh sb="84" eb="86">
      <t>ヒツヨウ</t>
    </rPh>
    <rPh sb="87" eb="89">
      <t>イシ</t>
    </rPh>
    <rPh sb="89" eb="90">
      <t>マタ</t>
    </rPh>
    <rPh sb="91" eb="95">
      <t>シカイシ</t>
    </rPh>
    <rPh sb="96" eb="98">
      <t>シジ</t>
    </rPh>
    <rPh sb="99" eb="100">
      <t>ウ</t>
    </rPh>
    <rPh sb="108" eb="110">
      <t>シカ</t>
    </rPh>
    <rPh sb="110" eb="112">
      <t>イシ</t>
    </rPh>
    <rPh sb="113" eb="115">
      <t>シジ</t>
    </rPh>
    <rPh sb="116" eb="117">
      <t>オコナ</t>
    </rPh>
    <rPh sb="118" eb="120">
      <t>バアイ</t>
    </rPh>
    <rPh sb="123" eb="125">
      <t>トウガイ</t>
    </rPh>
    <rPh sb="125" eb="127">
      <t>シジ</t>
    </rPh>
    <rPh sb="128" eb="129">
      <t>ウ</t>
    </rPh>
    <rPh sb="131" eb="133">
      <t>カンリ</t>
    </rPh>
    <rPh sb="133" eb="136">
      <t>エイヨウシ</t>
    </rPh>
    <rPh sb="136" eb="137">
      <t>トウ</t>
    </rPh>
    <rPh sb="138" eb="140">
      <t>シュジ</t>
    </rPh>
    <rPh sb="141" eb="143">
      <t>イシ</t>
    </rPh>
    <rPh sb="144" eb="146">
      <t>シドウ</t>
    </rPh>
    <rPh sb="147" eb="148">
      <t>ウ</t>
    </rPh>
    <rPh sb="152" eb="154">
      <t>バアイ</t>
    </rPh>
    <rPh sb="155" eb="156">
      <t>カギ</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</si>
  <si>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</si>
  <si>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</si>
  <si>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</si>
  <si>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月１回以上、医師、歯科医師、管理栄養士、看護職員、言語聴覚士、介護支援専門員その他の者が共同して、食事の観察及び会議等を実施した上で、入所者ごとに経口維持計画の作成</t>
    <rPh sb="0" eb="1">
      <t>ツキ</t>
    </rPh>
    <rPh sb="2" eb="5">
      <t>カイイジョウ</t>
    </rPh>
    <rPh sb="6" eb="8">
      <t>イシ</t>
    </rPh>
    <rPh sb="9" eb="11">
      <t>シカ</t>
    </rPh>
    <rPh sb="11" eb="13">
      <t>イシ</t>
    </rPh>
    <rPh sb="14" eb="16">
      <t>カンリ</t>
    </rPh>
    <rPh sb="16" eb="19">
      <t>エイヨウシ</t>
    </rPh>
    <rPh sb="20" eb="22">
      <t>カンゴ</t>
    </rPh>
    <rPh sb="22" eb="24">
      <t>ショクイン</t>
    </rPh>
    <rPh sb="25" eb="30">
      <t>ゲンゴチョウカクシ</t>
    </rPh>
    <rPh sb="31" eb="33">
      <t>カイゴ</t>
    </rPh>
    <rPh sb="33" eb="35">
      <t>シエン</t>
    </rPh>
    <rPh sb="35" eb="38">
      <t>センモンイン</t>
    </rPh>
    <rPh sb="40" eb="41">
      <t>タ</t>
    </rPh>
    <rPh sb="42" eb="43">
      <t>モノ</t>
    </rPh>
    <rPh sb="44" eb="46">
      <t>キョウドウ</t>
    </rPh>
    <rPh sb="49" eb="51">
      <t>ショクジ</t>
    </rPh>
    <rPh sb="52" eb="54">
      <t>カンサツ</t>
    </rPh>
    <rPh sb="54" eb="55">
      <t>オヨ</t>
    </rPh>
    <rPh sb="56" eb="58">
      <t>カイギ</t>
    </rPh>
    <rPh sb="58" eb="59">
      <t>トウ</t>
    </rPh>
    <rPh sb="60" eb="62">
      <t>ジッシ</t>
    </rPh>
    <rPh sb="64" eb="65">
      <t>ウエ</t>
    </rPh>
    <rPh sb="67" eb="70">
      <t>ニュウショシャ</t>
    </rPh>
    <rPh sb="73" eb="75">
      <t>ケイコウ</t>
    </rPh>
    <rPh sb="75" eb="77">
      <t>イジ</t>
    </rPh>
    <rPh sb="77" eb="79">
      <t>ケイカク</t>
    </rPh>
    <rPh sb="80" eb="82">
      <t>サクセイ</t>
    </rPh>
    <phoneticPr fontId="3"/>
  </si>
  <si>
    <t>経口維持計画(参考様式)</t>
    <rPh sb="0" eb="2">
      <t>ケイコウ</t>
    </rPh>
    <rPh sb="2" eb="4">
      <t>イジ</t>
    </rPh>
    <rPh sb="4" eb="6">
      <t>ケイカク</t>
    </rPh>
    <rPh sb="7" eb="9">
      <t>サンコウ</t>
    </rPh>
    <rPh sb="9" eb="11">
      <t>ヨウシキ</t>
    </rPh>
    <phoneticPr fontId="3"/>
  </si>
  <si>
    <t>計画に基づく栄養管理の実施</t>
    <rPh sb="0" eb="2">
      <t>ケイカク</t>
    </rPh>
    <rPh sb="3" eb="4">
      <t>モト</t>
    </rPh>
    <rPh sb="6" eb="8">
      <t>エイヨウ</t>
    </rPh>
    <rPh sb="8" eb="10">
      <t>カンリ</t>
    </rPh>
    <rPh sb="11" eb="13">
      <t>ジッシ</t>
    </rPh>
    <phoneticPr fontId="3"/>
  </si>
  <si>
    <t>同意を得られた日の属する月から起算して６月以内</t>
    <rPh sb="0" eb="2">
      <t>ドウイ</t>
    </rPh>
    <rPh sb="3" eb="4">
      <t>エ</t>
    </rPh>
    <rPh sb="7" eb="8">
      <t>ヒ</t>
    </rPh>
    <rPh sb="9" eb="10">
      <t>ゾク</t>
    </rPh>
    <rPh sb="12" eb="13">
      <t>ツキ</t>
    </rPh>
    <rPh sb="15" eb="17">
      <t>キサン</t>
    </rPh>
    <rPh sb="20" eb="21">
      <t>ガツ</t>
    </rPh>
    <rPh sb="21" eb="23">
      <t>イナイ</t>
    </rPh>
    <phoneticPr fontId="3"/>
  </si>
  <si>
    <t>６月以内</t>
    <rPh sb="1" eb="2">
      <t>ガツ</t>
    </rPh>
    <rPh sb="2" eb="4">
      <t>イナイ</t>
    </rPh>
    <phoneticPr fontId="3"/>
  </si>
  <si>
    <t>６月を超える場合の医師又は歯科医師の指示及び入所者の同意の有無</t>
    <rPh sb="1" eb="2">
      <t>ガツ</t>
    </rPh>
    <rPh sb="3" eb="4">
      <t>コ</t>
    </rPh>
    <rPh sb="6" eb="8">
      <t>バアイ</t>
    </rPh>
    <rPh sb="9" eb="11">
      <t>イシ</t>
    </rPh>
    <rPh sb="11" eb="12">
      <t>マタ</t>
    </rPh>
    <rPh sb="13" eb="17">
      <t>シカイシ</t>
    </rPh>
    <rPh sb="18" eb="20">
      <t>シジ</t>
    </rPh>
    <rPh sb="20" eb="21">
      <t>オヨ</t>
    </rPh>
    <rPh sb="22" eb="25">
      <t>ニュウショシャ</t>
    </rPh>
    <rPh sb="26" eb="28">
      <t>ドウイ</t>
    </rPh>
    <rPh sb="29" eb="31">
      <t>ウム</t>
    </rPh>
    <phoneticPr fontId="3"/>
  </si>
  <si>
    <t>６月を超えて算定する場合の定期的な医師又は歯科医師の指示</t>
    <rPh sb="1" eb="2">
      <t>ガツ</t>
    </rPh>
    <rPh sb="3" eb="4">
      <t>コ</t>
    </rPh>
    <rPh sb="6" eb="8">
      <t>サンテイ</t>
    </rPh>
    <rPh sb="10" eb="12">
      <t>バアイ</t>
    </rPh>
    <rPh sb="13" eb="16">
      <t>テイキテキ</t>
    </rPh>
    <rPh sb="17" eb="19">
      <t>イシ</t>
    </rPh>
    <rPh sb="19" eb="20">
      <t>マタ</t>
    </rPh>
    <rPh sb="21" eb="25">
      <t>シカイシ</t>
    </rPh>
    <rPh sb="26" eb="28">
      <t>シジ</t>
    </rPh>
    <phoneticPr fontId="3"/>
  </si>
  <si>
    <t>１月毎に実施</t>
    <rPh sb="1" eb="2">
      <t>ツキ</t>
    </rPh>
    <rPh sb="2" eb="3">
      <t>ゴト</t>
    </rPh>
    <rPh sb="4" eb="6">
      <t>ジッシ</t>
    </rPh>
    <phoneticPr fontId="3"/>
  </si>
  <si>
    <t>食事の観察及び会議等に、やむを得ない理由により参加すべき者の参加が得られなかった場合の情報共有</t>
    <rPh sb="0" eb="2">
      <t>ショクジ</t>
    </rPh>
    <rPh sb="3" eb="5">
      <t>カンサツ</t>
    </rPh>
    <rPh sb="5" eb="6">
      <t>オヨ</t>
    </rPh>
    <rPh sb="7" eb="9">
      <t>カイギ</t>
    </rPh>
    <rPh sb="9" eb="10">
      <t>トウ</t>
    </rPh>
    <rPh sb="15" eb="16">
      <t>エ</t>
    </rPh>
    <rPh sb="18" eb="20">
      <t>リユウ</t>
    </rPh>
    <rPh sb="23" eb="25">
      <t>サンカ</t>
    </rPh>
    <rPh sb="28" eb="29">
      <t>モノ</t>
    </rPh>
    <rPh sb="30" eb="32">
      <t>サンカ</t>
    </rPh>
    <rPh sb="33" eb="34">
      <t>エ</t>
    </rPh>
    <rPh sb="40" eb="42">
      <t>バアイ</t>
    </rPh>
    <rPh sb="43" eb="45">
      <t>ジョウホウ</t>
    </rPh>
    <rPh sb="45" eb="47">
      <t>キョウユウ</t>
    </rPh>
    <phoneticPr fontId="3"/>
  </si>
  <si>
    <t>経口移行加算の算定</t>
    <rPh sb="0" eb="2">
      <t>ケイコウ</t>
    </rPh>
    <rPh sb="2" eb="4">
      <t>イコウ</t>
    </rPh>
    <rPh sb="4" eb="6">
      <t>カサン</t>
    </rPh>
    <rPh sb="7" eb="9">
      <t>サンテイ</t>
    </rPh>
    <phoneticPr fontId="3"/>
  </si>
  <si>
    <t>経口維持加算（Ⅱ）</t>
    <rPh sb="0" eb="2">
      <t>ケイコウ</t>
    </rPh>
    <rPh sb="2" eb="4">
      <t>イジ</t>
    </rPh>
    <rPh sb="4" eb="6">
      <t>カサン</t>
    </rPh>
    <phoneticPr fontId="3"/>
  </si>
  <si>
    <t>協力歯科医療機関を定めている</t>
    <rPh sb="0" eb="4">
      <t>キョウリョクシカ</t>
    </rPh>
    <rPh sb="4" eb="6">
      <t>イリョウ</t>
    </rPh>
    <rPh sb="6" eb="8">
      <t>キカン</t>
    </rPh>
    <rPh sb="9" eb="10">
      <t>サダ</t>
    </rPh>
    <phoneticPr fontId="3"/>
  </si>
  <si>
    <t>定めている</t>
    <rPh sb="0" eb="1">
      <t>サダ</t>
    </rPh>
    <phoneticPr fontId="3"/>
  </si>
  <si>
    <t>【+100単位/月】</t>
    <phoneticPr fontId="3"/>
  </si>
  <si>
    <t>経口維持加算Ⅰを算定している</t>
    <rPh sb="0" eb="2">
      <t>ケイコウ</t>
    </rPh>
    <rPh sb="2" eb="6">
      <t>イジカサン</t>
    </rPh>
    <rPh sb="8" eb="10">
      <t>サンテイ</t>
    </rPh>
    <phoneticPr fontId="3"/>
  </si>
  <si>
    <t>算定している</t>
    <rPh sb="0" eb="2">
      <t>サンテイ</t>
    </rPh>
    <phoneticPr fontId="3"/>
  </si>
  <si>
    <t>食事の観察及び会議等に、医師（介護医療院の人員、施設及び設備並びに運営に関する基準第４条第１項第１号に規定する医師を除く。）、歯科医師、歯科衛生士又は言語聴覚士が参加している。</t>
    <rPh sb="15" eb="17">
      <t>カイゴ</t>
    </rPh>
    <rPh sb="17" eb="19">
      <t>イリョウ</t>
    </rPh>
    <rPh sb="19" eb="20">
      <t>イン</t>
    </rPh>
    <rPh sb="21" eb="23">
      <t>ジンイン</t>
    </rPh>
    <rPh sb="24" eb="26">
      <t>シセツ</t>
    </rPh>
    <rPh sb="26" eb="27">
      <t>オヨ</t>
    </rPh>
    <rPh sb="28" eb="30">
      <t>セツビ</t>
    </rPh>
    <rPh sb="30" eb="31">
      <t>ナラ</t>
    </rPh>
    <rPh sb="33" eb="35">
      <t>ウンエイ</t>
    </rPh>
    <rPh sb="36" eb="37">
      <t>カン</t>
    </rPh>
    <rPh sb="39" eb="41">
      <t>キジュン</t>
    </rPh>
    <rPh sb="41" eb="42">
      <t>ダイ</t>
    </rPh>
    <rPh sb="43" eb="44">
      <t>ジョウ</t>
    </rPh>
    <rPh sb="44" eb="45">
      <t>ダイ</t>
    </rPh>
    <rPh sb="46" eb="47">
      <t>コウ</t>
    </rPh>
    <rPh sb="47" eb="48">
      <t>ダイ</t>
    </rPh>
    <rPh sb="49" eb="50">
      <t>ゴウ</t>
    </rPh>
    <rPh sb="51" eb="53">
      <t>キテイ</t>
    </rPh>
    <rPh sb="55" eb="57">
      <t>イシ</t>
    </rPh>
    <rPh sb="58" eb="59">
      <t>ノゾ</t>
    </rPh>
    <rPh sb="81" eb="83">
      <t>サンカ</t>
    </rPh>
    <phoneticPr fontId="3"/>
  </si>
  <si>
    <t>参加している</t>
    <rPh sb="0" eb="2">
      <t>サンカ</t>
    </rPh>
    <phoneticPr fontId="3"/>
  </si>
  <si>
    <t>口腔衛生管理加算(Ⅰ)
　　　 【+90単位/月】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</si>
  <si>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</si>
  <si>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2">
      <t>カイイジョウ</t>
    </rPh>
    <rPh sb="32" eb="33">
      <t>オコナ</t>
    </rPh>
    <phoneticPr fontId="3"/>
  </si>
  <si>
    <t>月２回以上</t>
    <rPh sb="0" eb="1">
      <t>ツキ</t>
    </rPh>
    <rPh sb="2" eb="3">
      <t>カイ</t>
    </rPh>
    <rPh sb="3" eb="5">
      <t>イジョウ</t>
    </rPh>
    <phoneticPr fontId="3"/>
  </si>
  <si>
    <t>歯科衛生士が、当該入所者に係る口腔ケアについて、介護職員に対し、具体的な技術的助言及び指導を行う</t>
    <rPh sb="0" eb="2">
      <t>シカ</t>
    </rPh>
    <rPh sb="2" eb="5">
      <t>エイセイシ</t>
    </rPh>
    <rPh sb="7" eb="9">
      <t>トウガイ</t>
    </rPh>
    <rPh sb="9" eb="12">
      <t>ニュウショシャ</t>
    </rPh>
    <rPh sb="13" eb="14">
      <t>カカ</t>
    </rPh>
    <rPh sb="15" eb="17">
      <t>コウクウ</t>
    </rPh>
    <rPh sb="24" eb="26">
      <t>カイゴ</t>
    </rPh>
    <rPh sb="26" eb="28">
      <t>ショクイン</t>
    </rPh>
    <rPh sb="29" eb="30">
      <t>タイ</t>
    </rPh>
    <rPh sb="32" eb="35">
      <t>グタイテキ</t>
    </rPh>
    <rPh sb="36" eb="38">
      <t>ギジュツ</t>
    </rPh>
    <rPh sb="38" eb="39">
      <t>テキ</t>
    </rPh>
    <rPh sb="39" eb="41">
      <t>ジョゲン</t>
    </rPh>
    <rPh sb="41" eb="42">
      <t>オヨ</t>
    </rPh>
    <rPh sb="43" eb="45">
      <t>シドウ</t>
    </rPh>
    <rPh sb="46" eb="47">
      <t>オコナ</t>
    </rPh>
    <phoneticPr fontId="3"/>
  </si>
  <si>
    <t>歯科衛生士が、当該入所者に係る口腔ケアに関し、介護職員からの相談等を必要に応じ対応している</t>
    <rPh sb="0" eb="2">
      <t>シカ</t>
    </rPh>
    <rPh sb="2" eb="5">
      <t>エイセイシ</t>
    </rPh>
    <rPh sb="7" eb="9">
      <t>トウガイ</t>
    </rPh>
    <rPh sb="9" eb="12">
      <t>ニュウショシャ</t>
    </rPh>
    <rPh sb="13" eb="14">
      <t>カカ</t>
    </rPh>
    <rPh sb="15" eb="17">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3"/>
  </si>
  <si>
    <t>医療保険による訪問歯科衛生指導の実施の有無を入所者又はその家族等に確認するとともに、当該サービスについて説明、その提供に関する同意を得た上で行っている</t>
    <rPh sb="0" eb="2">
      <t>イリョウ</t>
    </rPh>
    <rPh sb="2" eb="4">
      <t>ホケン</t>
    </rPh>
    <rPh sb="7" eb="9">
      <t>ホウモン</t>
    </rPh>
    <rPh sb="9" eb="11">
      <t>シカ</t>
    </rPh>
    <rPh sb="11" eb="13">
      <t>エイセイ</t>
    </rPh>
    <rPh sb="13" eb="15">
      <t>シドウ</t>
    </rPh>
    <rPh sb="16" eb="18">
      <t>ジッシ</t>
    </rPh>
    <rPh sb="19" eb="21">
      <t>ウム</t>
    </rPh>
    <rPh sb="22" eb="25">
      <t>ニュウショシャ</t>
    </rPh>
    <rPh sb="25" eb="26">
      <t>マタ</t>
    </rPh>
    <rPh sb="29" eb="31">
      <t>カゾク</t>
    </rPh>
    <rPh sb="31" eb="32">
      <t>トウ</t>
    </rPh>
    <rPh sb="33" eb="35">
      <t>カクニン</t>
    </rPh>
    <rPh sb="42" eb="44">
      <t>トウガイ</t>
    </rPh>
    <rPh sb="52" eb="54">
      <t>セツメイ</t>
    </rPh>
    <rPh sb="57" eb="59">
      <t>テイキョウ</t>
    </rPh>
    <rPh sb="60" eb="61">
      <t>カン</t>
    </rPh>
    <rPh sb="63" eb="65">
      <t>ドウイ</t>
    </rPh>
    <rPh sb="66" eb="67">
      <t>エ</t>
    </rPh>
    <rPh sb="68" eb="69">
      <t>ウエ</t>
    </rPh>
    <rPh sb="70" eb="71">
      <t>オコナ</t>
    </rPh>
    <phoneticPr fontId="3"/>
  </si>
  <si>
    <t>同一月以内に訪問歯科衛生指導料が算定されていない</t>
    <rPh sb="0" eb="1">
      <t>ドウ</t>
    </rPh>
    <rPh sb="1" eb="3">
      <t>イチガツ</t>
    </rPh>
    <rPh sb="3" eb="5">
      <t>イナイ</t>
    </rPh>
    <rPh sb="6" eb="8">
      <t>ホウモン</t>
    </rPh>
    <rPh sb="8" eb="10">
      <t>シカ</t>
    </rPh>
    <rPh sb="10" eb="12">
      <t>エイセイ</t>
    </rPh>
    <rPh sb="12" eb="14">
      <t>シドウ</t>
    </rPh>
    <rPh sb="14" eb="15">
      <t>リョウ</t>
    </rPh>
    <rPh sb="16" eb="18">
      <t>サンテイ</t>
    </rPh>
    <phoneticPr fontId="3"/>
  </si>
  <si>
    <t>算定されていない</t>
    <rPh sb="0" eb="2">
      <t>サンテイ</t>
    </rPh>
    <phoneticPr fontId="3"/>
  </si>
  <si>
    <t>①入所者ごとに口腔に関する問題点②歯科医師からの指示内容の要点③口腔ケアの方法及びその他必要と思われる事項に係る記録（口腔衛生管理に関する実施記録）を作成し保管するとともに、その写しを当該入所者に対し提供</t>
    <rPh sb="1" eb="4">
      <t>ニュウショシャ</t>
    </rPh>
    <rPh sb="7" eb="9">
      <t>コウクウ</t>
    </rPh>
    <rPh sb="10" eb="11">
      <t>カン</t>
    </rPh>
    <rPh sb="13" eb="16">
      <t>モンダイテン</t>
    </rPh>
    <rPh sb="17" eb="21">
      <t>シカイシ</t>
    </rPh>
    <rPh sb="24" eb="26">
      <t>シジ</t>
    </rPh>
    <rPh sb="26" eb="28">
      <t>ナイヨウ</t>
    </rPh>
    <rPh sb="29" eb="31">
      <t>ヨウテン</t>
    </rPh>
    <rPh sb="32" eb="34">
      <t>コウクウ</t>
    </rPh>
    <rPh sb="37" eb="39">
      <t>ホウホウ</t>
    </rPh>
    <rPh sb="39" eb="40">
      <t>オヨ</t>
    </rPh>
    <rPh sb="43" eb="44">
      <t>タ</t>
    </rPh>
    <rPh sb="44" eb="46">
      <t>ヒツヨウ</t>
    </rPh>
    <rPh sb="47" eb="48">
      <t>オモ</t>
    </rPh>
    <rPh sb="51" eb="53">
      <t>ジコウ</t>
    </rPh>
    <rPh sb="54" eb="55">
      <t>カカ</t>
    </rPh>
    <rPh sb="56" eb="58">
      <t>キロク</t>
    </rPh>
    <rPh sb="59" eb="61">
      <t>コウクウ</t>
    </rPh>
    <rPh sb="61" eb="63">
      <t>エイセイ</t>
    </rPh>
    <rPh sb="63" eb="65">
      <t>カンリ</t>
    </rPh>
    <rPh sb="66" eb="67">
      <t>カン</t>
    </rPh>
    <rPh sb="69" eb="71">
      <t>ジッシ</t>
    </rPh>
    <rPh sb="71" eb="73">
      <t>キロク</t>
    </rPh>
    <rPh sb="75" eb="77">
      <t>サクセイ</t>
    </rPh>
    <rPh sb="78" eb="80">
      <t>ホカン</t>
    </rPh>
    <rPh sb="89" eb="90">
      <t>ウツ</t>
    </rPh>
    <rPh sb="92" eb="94">
      <t>トウガイ</t>
    </rPh>
    <rPh sb="94" eb="96">
      <t>ニュウショ</t>
    </rPh>
    <rPh sb="96" eb="97">
      <t>シャ</t>
    </rPh>
    <rPh sb="98" eb="99">
      <t>タイ</t>
    </rPh>
    <rPh sb="100" eb="102">
      <t>テイキョウ</t>
    </rPh>
    <phoneticPr fontId="3"/>
  </si>
  <si>
    <t>口腔機能維持管理に関する実施記録</t>
    <rPh sb="0" eb="2">
      <t>コウクウ</t>
    </rPh>
    <rPh sb="2" eb="4">
      <t>キノウ</t>
    </rPh>
    <rPh sb="4" eb="6">
      <t>イジ</t>
    </rPh>
    <rPh sb="6" eb="8">
      <t>カンリ</t>
    </rPh>
    <rPh sb="9" eb="10">
      <t>カン</t>
    </rPh>
    <rPh sb="12" eb="14">
      <t>ジッシ</t>
    </rPh>
    <rPh sb="14" eb="16">
      <t>キロク</t>
    </rPh>
    <phoneticPr fontId="3"/>
  </si>
  <si>
    <t>上記、①～③については、歯科衛生士が口腔衛生管理に関する実施記録に記入</t>
    <rPh sb="0" eb="2">
      <t>ジョウキ</t>
    </rPh>
    <rPh sb="12" eb="14">
      <t>シカ</t>
    </rPh>
    <rPh sb="14" eb="17">
      <t>エイセイシ</t>
    </rPh>
    <rPh sb="18" eb="20">
      <t>コウクウ</t>
    </rPh>
    <rPh sb="20" eb="22">
      <t>エイセイ</t>
    </rPh>
    <rPh sb="22" eb="24">
      <t>カンリ</t>
    </rPh>
    <rPh sb="25" eb="26">
      <t>カン</t>
    </rPh>
    <rPh sb="28" eb="32">
      <t>ジッシキロク</t>
    </rPh>
    <rPh sb="33" eb="35">
      <t>キニュウ</t>
    </rPh>
    <phoneticPr fontId="3"/>
  </si>
  <si>
    <t>歯科衛生士は、入所者の口腔の状態により医療保険における対応が必要となる場合は、適切な歯科医療サービスが提供されるよう当該歯科医師および当該施設への情報提供を行う</t>
    <rPh sb="0" eb="2">
      <t>シカ</t>
    </rPh>
    <rPh sb="2" eb="5">
      <t>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39" eb="41">
      <t>テキセツ</t>
    </rPh>
    <rPh sb="42" eb="44">
      <t>シカ</t>
    </rPh>
    <rPh sb="44" eb="46">
      <t>イリョウ</t>
    </rPh>
    <rPh sb="51" eb="53">
      <t>テイキョウ</t>
    </rPh>
    <rPh sb="58" eb="60">
      <t>トウガイ</t>
    </rPh>
    <rPh sb="60" eb="62">
      <t>シカ</t>
    </rPh>
    <rPh sb="62" eb="64">
      <t>イシ</t>
    </rPh>
    <rPh sb="67" eb="69">
      <t>トウガイ</t>
    </rPh>
    <rPh sb="69" eb="71">
      <t>シセツ</t>
    </rPh>
    <rPh sb="73" eb="75">
      <t>ジョウホウ</t>
    </rPh>
    <rPh sb="75" eb="77">
      <t>テイキョウ</t>
    </rPh>
    <rPh sb="78" eb="79">
      <t>オコナ</t>
    </rPh>
    <phoneticPr fontId="3"/>
  </si>
  <si>
    <t>口腔衛生管理加算(Ⅱ)
　　【+110単位/月】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</si>
  <si>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0" eb="2">
      <t>シカ</t>
    </rPh>
    <rPh sb="2" eb="4">
      <t>イシ</t>
    </rPh>
    <rPh sb="7" eb="9">
      <t>シカ</t>
    </rPh>
    <rPh sb="9" eb="11">
      <t>イシ</t>
    </rPh>
    <rPh sb="12" eb="14">
      <t>シジ</t>
    </rPh>
    <rPh sb="15" eb="16">
      <t>ウ</t>
    </rPh>
    <rPh sb="18" eb="20">
      <t>シカ</t>
    </rPh>
    <rPh sb="20" eb="23">
      <t>エイセイシ</t>
    </rPh>
    <rPh sb="24" eb="29">
      <t>ギジュツテキジョゲン</t>
    </rPh>
    <rPh sb="32" eb="34">
      <t>シドウ</t>
    </rPh>
    <rPh sb="35" eb="36">
      <t>モト</t>
    </rPh>
    <rPh sb="39" eb="42">
      <t>ニュウショシャ</t>
    </rPh>
    <rPh sb="43" eb="45">
      <t>コウクウ</t>
    </rPh>
    <rPh sb="45" eb="47">
      <t>エイセイ</t>
    </rPh>
    <rPh sb="47" eb="48">
      <t>トウ</t>
    </rPh>
    <rPh sb="49" eb="51">
      <t>カンリ</t>
    </rPh>
    <rPh sb="55" eb="57">
      <t>ケイカク</t>
    </rPh>
    <rPh sb="58" eb="60">
      <t>サクセイ</t>
    </rPh>
    <phoneticPr fontId="3"/>
  </si>
  <si>
    <t>入所者ごとの口腔衛生等の管理にかかる情報を厚生労働省に提出し（提出については科学的介護情報システム【LIFE】を用いる）、口腔衛生の管理の実施にあ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8" eb="20">
      <t>ジョウホウ</t>
    </rPh>
    <rPh sb="21" eb="23">
      <t>コウセイ</t>
    </rPh>
    <rPh sb="23" eb="26">
      <t>ロウドウショウ</t>
    </rPh>
    <rPh sb="27" eb="29">
      <t>テイシュツ</t>
    </rPh>
    <rPh sb="31" eb="33">
      <t>テイシュツ</t>
    </rPh>
    <rPh sb="38" eb="41">
      <t>カガクテキ</t>
    </rPh>
    <rPh sb="41" eb="43">
      <t>カイゴ</t>
    </rPh>
    <rPh sb="43" eb="45">
      <t>ジョウホウ</t>
    </rPh>
    <rPh sb="56" eb="57">
      <t>モチ</t>
    </rPh>
    <rPh sb="61" eb="63">
      <t>コウクウ</t>
    </rPh>
    <rPh sb="63" eb="65">
      <t>エイセイ</t>
    </rPh>
    <rPh sb="66" eb="68">
      <t>カンリ</t>
    </rPh>
    <rPh sb="69" eb="71">
      <t>ジッシ</t>
    </rPh>
    <rPh sb="77" eb="79">
      <t>トウガイ</t>
    </rPh>
    <rPh sb="79" eb="81">
      <t>ジョウホウ</t>
    </rPh>
    <rPh sb="83" eb="84">
      <t>ホカ</t>
    </rPh>
    <rPh sb="84" eb="86">
      <t>コウクウ</t>
    </rPh>
    <rPh sb="86" eb="88">
      <t>エイセイ</t>
    </rPh>
    <rPh sb="89" eb="91">
      <t>カンリ</t>
    </rPh>
    <rPh sb="92" eb="94">
      <t>テキセツ</t>
    </rPh>
    <rPh sb="96" eb="98">
      <t>ユウコウ</t>
    </rPh>
    <rPh sb="99" eb="101">
      <t>ジッシ</t>
    </rPh>
    <rPh sb="105" eb="107">
      <t>ヒツヨウ</t>
    </rPh>
    <rPh sb="108" eb="110">
      <t>ジョウホウ</t>
    </rPh>
    <rPh sb="111" eb="113">
      <t>カツヨウ</t>
    </rPh>
    <phoneticPr fontId="4"/>
  </si>
  <si>
    <t>サービスの質の向上を図るため、LIFEへの提出情報およびフィードバック情報を活用して、PDCAサイクルによりサービスの質を管理している。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</si>
  <si>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</si>
  <si>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</si>
  <si>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【+6単位/回】</t>
    <rPh sb="3" eb="5">
      <t>タンイ</t>
    </rPh>
    <rPh sb="6" eb="7">
      <t>カイ</t>
    </rPh>
    <phoneticPr fontId="3"/>
  </si>
  <si>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</si>
  <si>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疾病治療の直接手段として、配置医師の発行する食事せんに基づき提供された適切な栄養量及び内容を有する糖尿病食、腎臓病食、肝臓病食、胃潰瘍食、貧血食、膵臓病食、高脂血症食、痛風食及び特別な場合の検査食の提供</t>
    <rPh sb="13" eb="15">
      <t>ハイチ</t>
    </rPh>
    <rPh sb="99" eb="101">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</si>
  <si>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</si>
  <si>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</si>
  <si>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１日３食を限度とし、１食を１回として、１回単位の評価</t>
    <rPh sb="1" eb="2">
      <t>ニチ</t>
    </rPh>
    <rPh sb="3" eb="4">
      <t>ショク</t>
    </rPh>
    <rPh sb="5" eb="7">
      <t>ゲンド</t>
    </rPh>
    <rPh sb="11" eb="12">
      <t>ショク</t>
    </rPh>
    <rPh sb="14" eb="15">
      <t>カイ</t>
    </rPh>
    <rPh sb="20" eb="21">
      <t>カイ</t>
    </rPh>
    <rPh sb="21" eb="23">
      <t>タンイ</t>
    </rPh>
    <rPh sb="24" eb="26">
      <t>ヒョウカ</t>
    </rPh>
    <phoneticPr fontId="3"/>
  </si>
  <si>
    <t>在宅復帰支援機能加算 
　　　【+10単位/日】</t>
    <rPh sb="0" eb="2">
      <t>ザイタク</t>
    </rPh>
    <rPh sb="2" eb="4">
      <t>フッキ</t>
    </rPh>
    <rPh sb="4" eb="6">
      <t>シエン</t>
    </rPh>
    <rPh sb="6" eb="8">
      <t>キノウ</t>
    </rPh>
    <rPh sb="8" eb="10">
      <t>カサン</t>
    </rPh>
    <phoneticPr fontId="3"/>
  </si>
  <si>
    <t>算定日の属する月の前６月間の退所者総数のうち在宅で介護を受けることとなった者(入院期間１月超)の割合が３割超</t>
    <rPh sb="0" eb="2">
      <t>サンテイ</t>
    </rPh>
    <rPh sb="2" eb="3">
      <t>ビ</t>
    </rPh>
    <rPh sb="4" eb="5">
      <t>ゾク</t>
    </rPh>
    <rPh sb="7" eb="8">
      <t>ツキ</t>
    </rPh>
    <rPh sb="9" eb="10">
      <t>マエ</t>
    </rPh>
    <rPh sb="11" eb="12">
      <t>ツキ</t>
    </rPh>
    <rPh sb="12" eb="13">
      <t>アイダ</t>
    </rPh>
    <rPh sb="14" eb="17">
      <t>タイショシャ</t>
    </rPh>
    <rPh sb="17" eb="19">
      <t>ソウスウ</t>
    </rPh>
    <rPh sb="22" eb="24">
      <t>ザイタク</t>
    </rPh>
    <rPh sb="25" eb="27">
      <t>カイゴ</t>
    </rPh>
    <rPh sb="28" eb="29">
      <t>ウ</t>
    </rPh>
    <rPh sb="37" eb="38">
      <t>モノ</t>
    </rPh>
    <rPh sb="39" eb="41">
      <t>ニュウイン</t>
    </rPh>
    <rPh sb="41" eb="43">
      <t>キカン</t>
    </rPh>
    <rPh sb="44" eb="45">
      <t>ツキ</t>
    </rPh>
    <rPh sb="45" eb="46">
      <t>コ</t>
    </rPh>
    <rPh sb="48" eb="50">
      <t>ワリアイ</t>
    </rPh>
    <rPh sb="52" eb="53">
      <t>ワリ</t>
    </rPh>
    <rPh sb="53" eb="54">
      <t>コ</t>
    </rPh>
    <phoneticPr fontId="3"/>
  </si>
  <si>
    <r>
      <t>退院日から30日以内に居宅を訪問</t>
    </r>
    <r>
      <rPr>
        <sz val="11"/>
        <rFont val="ＭＳ ゴシック"/>
        <family val="3"/>
        <charset val="128"/>
      </rPr>
      <t>すること又は指定居宅介護支援事業者から情報提供を受けることにより、在宅生活が１月以上継続することの確認、記録の実施</t>
    </r>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3"/>
  </si>
  <si>
    <t>入院患者の家族との連絡調整の実施</t>
    <rPh sb="0" eb="2">
      <t>ニュウイン</t>
    </rPh>
    <rPh sb="2" eb="4">
      <t>カンジャ</t>
    </rPh>
    <rPh sb="5" eb="7">
      <t>カゾク</t>
    </rPh>
    <rPh sb="9" eb="11">
      <t>レンラク</t>
    </rPh>
    <rPh sb="11" eb="13">
      <t>チョウセイ</t>
    </rPh>
    <rPh sb="14" eb="16">
      <t>ジッシ</t>
    </rPh>
    <phoneticPr fontId="3"/>
  </si>
  <si>
    <t>入院患者が希望する居宅介護支援事業者に対し、必要な情報提供、退所後の利用サービス調整の実施</t>
    <rPh sb="0" eb="2">
      <t>ニュウイン</t>
    </rPh>
    <rPh sb="2" eb="4">
      <t>カンジャ</t>
    </rPh>
    <rPh sb="5" eb="7">
      <t>キボウ</t>
    </rPh>
    <rPh sb="9" eb="11">
      <t>キョタク</t>
    </rPh>
    <rPh sb="11" eb="13">
      <t>カイゴ</t>
    </rPh>
    <rPh sb="13" eb="15">
      <t>シエン</t>
    </rPh>
    <rPh sb="15" eb="18">
      <t>ジギョウシャ</t>
    </rPh>
    <rPh sb="19" eb="20">
      <t>タイ</t>
    </rPh>
    <rPh sb="22" eb="24">
      <t>ヒツヨウ</t>
    </rPh>
    <rPh sb="25" eb="27">
      <t>ジョウホウ</t>
    </rPh>
    <rPh sb="27" eb="29">
      <t>テイキョウ</t>
    </rPh>
    <rPh sb="30" eb="32">
      <t>タイショ</t>
    </rPh>
    <rPh sb="32" eb="33">
      <t>ゴ</t>
    </rPh>
    <rPh sb="34" eb="36">
      <t>リヨウ</t>
    </rPh>
    <rPh sb="40" eb="42">
      <t>チョウセイ</t>
    </rPh>
    <rPh sb="43" eb="45">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</si>
  <si>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</si>
  <si>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</si>
  <si>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緊急時治療管理</t>
    <rPh sb="0" eb="3">
      <t>キンキュウジ</t>
    </rPh>
    <rPh sb="3" eb="5">
      <t>チリョウ</t>
    </rPh>
    <rPh sb="5" eb="7">
      <t>カンリ</t>
    </rPh>
    <phoneticPr fontId="3"/>
  </si>
  <si>
    <t>３日を限度に算定</t>
    <rPh sb="1" eb="2">
      <t>ニチ</t>
    </rPh>
    <rPh sb="3" eb="5">
      <t>ゲンド</t>
    </rPh>
    <rPh sb="6" eb="8">
      <t>サンテイ</t>
    </rPh>
    <phoneticPr fontId="3"/>
  </si>
  <si>
    <t>３日以内</t>
    <rPh sb="1" eb="4">
      <t>ニチイナイ</t>
    </rPh>
    <phoneticPr fontId="3"/>
  </si>
  <si>
    <t>同一の利用者について月に１回まで算定</t>
    <rPh sb="0" eb="2">
      <t>ドウイツ</t>
    </rPh>
    <rPh sb="3" eb="6">
      <t>リヨウシャ</t>
    </rPh>
    <rPh sb="10" eb="11">
      <t>ヅキ</t>
    </rPh>
    <rPh sb="13" eb="14">
      <t>カイ</t>
    </rPh>
    <rPh sb="16" eb="18">
      <t>サンテイ</t>
    </rPh>
    <phoneticPr fontId="3"/>
  </si>
  <si>
    <t>１回以下</t>
    <rPh sb="1" eb="2">
      <t>カイ</t>
    </rPh>
    <rPh sb="2" eb="4">
      <t>イカ</t>
    </rPh>
    <phoneticPr fontId="3"/>
  </si>
  <si>
    <t>特定治療</t>
    <rPh sb="0" eb="2">
      <t>トクテイ</t>
    </rPh>
    <rPh sb="2" eb="4">
      <t>チリョウ</t>
    </rPh>
    <phoneticPr fontId="3"/>
  </si>
  <si>
    <t>診療報酬の算定方法（平成２０年厚生労働省告示第５９号）別表第一医科診療報酬点数表第１章及び第２章において、高齢者の医療の確保に関する法律第６４条第３項に規定する保険医療機関等が行った場合に点数が算定されるリハビリテーション、処置、手術、麻酔又は放射線治療を実施</t>
    <rPh sb="128" eb="130">
      <t>ジッシ</t>
    </rPh>
    <phoneticPr fontId="3"/>
  </si>
  <si>
    <t>認知症専門ケア加算Ⅰ
　　　【+3単位/日】</t>
    <rPh sb="0" eb="3">
      <t>ニンチショウ</t>
    </rPh>
    <rPh sb="3" eb="5">
      <t>センモン</t>
    </rPh>
    <rPh sb="7" eb="9">
      <t>カサン</t>
    </rPh>
    <phoneticPr fontId="3"/>
  </si>
  <si>
    <t>入所患者総数のうち介護を必要とする認知症者の対象者（日常生活自立度ランクⅢ以上の者である）の割合が５割以上</t>
    <rPh sb="0" eb="2">
      <t>ニュウショ</t>
    </rPh>
    <rPh sb="2" eb="4">
      <t>カンジャ</t>
    </rPh>
    <rPh sb="4" eb="6">
      <t>ソウスウ</t>
    </rPh>
    <rPh sb="9" eb="11">
      <t>カイゴ</t>
    </rPh>
    <rPh sb="12" eb="14">
      <t>ヒツヨウ</t>
    </rPh>
    <rPh sb="17" eb="20">
      <t>ニンチショウ</t>
    </rPh>
    <rPh sb="20" eb="21">
      <t>シャ</t>
    </rPh>
    <rPh sb="22" eb="25">
      <t>タイショウシャ</t>
    </rPh>
    <rPh sb="26" eb="28">
      <t>ニチジョウ</t>
    </rPh>
    <rPh sb="28" eb="30">
      <t>セイカツ</t>
    </rPh>
    <rPh sb="30" eb="33">
      <t>ジリツド</t>
    </rPh>
    <rPh sb="37" eb="39">
      <t>イジョウ</t>
    </rPh>
    <rPh sb="40" eb="41">
      <t>モノ</t>
    </rPh>
    <rPh sb="46" eb="48">
      <t>ワリアイ</t>
    </rPh>
    <rPh sb="50" eb="51">
      <t>ワリ</t>
    </rPh>
    <rPh sb="51" eb="53">
      <t>イジョウ</t>
    </rPh>
    <phoneticPr fontId="3"/>
  </si>
  <si>
    <t>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</si>
  <si>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</si>
  <si>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認知症専門ケア加算Ⅱ　
　　　【+4単位/日】</t>
    <rPh sb="0" eb="3">
      <t>ニンチショウ</t>
    </rPh>
    <rPh sb="3" eb="5">
      <t>センモン</t>
    </rPh>
    <rPh sb="7" eb="9">
      <t>カサン</t>
    </rPh>
    <phoneticPr fontId="3"/>
  </si>
  <si>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3"/>
  </si>
  <si>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</si>
  <si>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</si>
  <si>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利用者又は家族の同意</t>
    <rPh sb="0" eb="3">
      <t>リヨウシャ</t>
    </rPh>
    <rPh sb="3" eb="4">
      <t>マタ</t>
    </rPh>
    <rPh sb="5" eb="7">
      <t>カゾク</t>
    </rPh>
    <rPh sb="8" eb="10">
      <t>ドウイ</t>
    </rPh>
    <phoneticPr fontId="3"/>
  </si>
  <si>
    <t>退所に向けた施設サービス計画の策定</t>
    <rPh sb="0" eb="2">
      <t>タイショ</t>
    </rPh>
    <rPh sb="3" eb="4">
      <t>ム</t>
    </rPh>
    <rPh sb="6" eb="8">
      <t>シセツ</t>
    </rPh>
    <rPh sb="12" eb="14">
      <t>ケイカク</t>
    </rPh>
    <rPh sb="15" eb="17">
      <t>サクテイ</t>
    </rPh>
    <phoneticPr fontId="3"/>
  </si>
  <si>
    <t xml:space="preserve">【+200単位/日】
</t>
    <rPh sb="5" eb="7">
      <t>タンイ</t>
    </rPh>
    <rPh sb="8" eb="9">
      <t>ニチ</t>
    </rPh>
    <phoneticPr fontId="3"/>
  </si>
  <si>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3"/>
  </si>
  <si>
    <t>入所者が入所前一月の間に当該施設に入所したことがない又は過去一月の間に当該加算を算定したことがない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7">
      <t>マタ</t>
    </rPh>
    <rPh sb="28" eb="30">
      <t>カコ</t>
    </rPh>
    <rPh sb="30" eb="32">
      <t>イチガツ</t>
    </rPh>
    <rPh sb="33" eb="34">
      <t>アイダ</t>
    </rPh>
    <rPh sb="35" eb="37">
      <t>トウガイ</t>
    </rPh>
    <rPh sb="37" eb="39">
      <t>カサン</t>
    </rPh>
    <rPh sb="40" eb="42">
      <t>サンテイ</t>
    </rPh>
    <phoneticPr fontId="3"/>
  </si>
  <si>
    <t>病院又は診療所に入院中の者等が直接当該施設へ入所していない</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phoneticPr fontId="3"/>
  </si>
  <si>
    <t>個室等、認知症の行動・心理症状の増悪した者の療養にふさわしい設備を整備している</t>
    <rPh sb="0" eb="2">
      <t>コシツ</t>
    </rPh>
    <rPh sb="2" eb="3">
      <t>トウ</t>
    </rPh>
    <rPh sb="4" eb="7">
      <t>ニンチショウ</t>
    </rPh>
    <rPh sb="8" eb="10">
      <t>コウドウ</t>
    </rPh>
    <rPh sb="11" eb="13">
      <t>シンリ</t>
    </rPh>
    <rPh sb="13" eb="15">
      <t>ショウジョウ</t>
    </rPh>
    <rPh sb="16" eb="17">
      <t>ゾウ</t>
    </rPh>
    <rPh sb="17" eb="18">
      <t>オ</t>
    </rPh>
    <rPh sb="20" eb="21">
      <t>シャ</t>
    </rPh>
    <rPh sb="22" eb="24">
      <t>リョウヨウ</t>
    </rPh>
    <rPh sb="30" eb="32">
      <t>セツビ</t>
    </rPh>
    <rPh sb="33" eb="35">
      <t>セイビ</t>
    </rPh>
    <phoneticPr fontId="3"/>
  </si>
  <si>
    <t>入所した日から７日を限度として算定可能</t>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</si>
  <si>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</si>
  <si>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入所者等がすべて認知症の者</t>
    <rPh sb="0" eb="3">
      <t>ニュウショシャ</t>
    </rPh>
    <rPh sb="3" eb="4">
      <t>トウ</t>
    </rPh>
    <rPh sb="8" eb="11">
      <t>ニンチショウ</t>
    </rPh>
    <rPh sb="12" eb="13">
      <t>モノ</t>
    </rPh>
    <phoneticPr fontId="3"/>
  </si>
  <si>
    <t>届出の前３月において日常生活に支障を来すおそれがある等から介護を必要とする認知症の者の割合が５割以上</t>
    <rPh sb="0" eb="2">
      <t>トドケデ</t>
    </rPh>
    <rPh sb="3" eb="4">
      <t>マエ</t>
    </rPh>
    <rPh sb="5" eb="6">
      <t>ツキ</t>
    </rPh>
    <rPh sb="10" eb="12">
      <t>ニチジョウ</t>
    </rPh>
    <rPh sb="12" eb="14">
      <t>セイカツ</t>
    </rPh>
    <rPh sb="15" eb="17">
      <t>シショウ</t>
    </rPh>
    <rPh sb="18" eb="19">
      <t>キタ</t>
    </rPh>
    <rPh sb="26" eb="27">
      <t>トウ</t>
    </rPh>
    <rPh sb="29" eb="31">
      <t>カイゴ</t>
    </rPh>
    <rPh sb="32" eb="34">
      <t>ヒツヨウ</t>
    </rPh>
    <rPh sb="37" eb="40">
      <t>ニンチショウ</t>
    </rPh>
    <rPh sb="41" eb="42">
      <t>モノ</t>
    </rPh>
    <rPh sb="43" eb="45">
      <t>ワリアイ</t>
    </rPh>
    <rPh sb="47" eb="48">
      <t>ワリ</t>
    </rPh>
    <rPh sb="48" eb="50">
      <t>イジョウ</t>
    </rPh>
    <phoneticPr fontId="3"/>
  </si>
  <si>
    <t>認知症高齢者の日常生活自立度Ⅲb以上</t>
    <rPh sb="0" eb="3">
      <t>ニンチショウ</t>
    </rPh>
    <rPh sb="3" eb="6">
      <t>コウレイシャ</t>
    </rPh>
    <rPh sb="7" eb="9">
      <t>ニチジョウ</t>
    </rPh>
    <rPh sb="9" eb="11">
      <t>セイカツ</t>
    </rPh>
    <rPh sb="11" eb="14">
      <t>ジリツド</t>
    </rPh>
    <rPh sb="16" eb="18">
      <t>イジョウ</t>
    </rPh>
    <phoneticPr fontId="3"/>
  </si>
  <si>
    <t>要介護2以下【+140単位/日】</t>
    <rPh sb="0" eb="1">
      <t>ヨウ</t>
    </rPh>
    <rPh sb="1" eb="3">
      <t>カイゴ</t>
    </rPh>
    <rPh sb="4" eb="6">
      <t>イカ</t>
    </rPh>
    <rPh sb="11" eb="13">
      <t>タンイ</t>
    </rPh>
    <rPh sb="14" eb="15">
      <t>ニチ</t>
    </rPh>
    <phoneticPr fontId="3"/>
  </si>
  <si>
    <t>看護職員が常勤換算法で4:1</t>
    <rPh sb="0" eb="2">
      <t>カンゴ</t>
    </rPh>
    <rPh sb="2" eb="4">
      <t>ショクイン</t>
    </rPh>
    <rPh sb="5" eb="7">
      <t>ジョウキン</t>
    </rPh>
    <rPh sb="7" eb="9">
      <t>カンサン</t>
    </rPh>
    <rPh sb="9" eb="10">
      <t>ホウ</t>
    </rPh>
    <phoneticPr fontId="3"/>
  </si>
  <si>
    <t>※一定の範囲内で介護職員とすることも可</t>
    <phoneticPr fontId="3"/>
  </si>
  <si>
    <t>要介護3以上【 +40単位/日】</t>
    <rPh sb="0" eb="1">
      <t>ヨウ</t>
    </rPh>
    <rPh sb="1" eb="3">
      <t>カイゴ</t>
    </rPh>
    <rPh sb="4" eb="6">
      <t>イジョウ</t>
    </rPh>
    <rPh sb="11" eb="13">
      <t>タンイ</t>
    </rPh>
    <rPh sb="14" eb="15">
      <t>ニチ</t>
    </rPh>
    <phoneticPr fontId="3"/>
  </si>
  <si>
    <t>精神保健福祉士等及び理学療法士等のそれぞれ1名以上配置</t>
    <rPh sb="0" eb="2">
      <t>セイシン</t>
    </rPh>
    <rPh sb="2" eb="4">
      <t>ホケン</t>
    </rPh>
    <rPh sb="4" eb="7">
      <t>フクシシ</t>
    </rPh>
    <rPh sb="7" eb="8">
      <t>トウ</t>
    </rPh>
    <rPh sb="8" eb="9">
      <t>オヨ</t>
    </rPh>
    <rPh sb="10" eb="12">
      <t>リガク</t>
    </rPh>
    <rPh sb="12" eb="15">
      <t>リョウホウシ</t>
    </rPh>
    <rPh sb="15" eb="16">
      <t>トウ</t>
    </rPh>
    <rPh sb="22" eb="23">
      <t>メイ</t>
    </rPh>
    <rPh sb="23" eb="25">
      <t>イジョウ</t>
    </rPh>
    <rPh sb="25" eb="27">
      <t>ハイチ</t>
    </rPh>
    <phoneticPr fontId="3"/>
  </si>
  <si>
    <t>前３ヶ月で身体拘束未実施減算の対象となっていない</t>
    <rPh sb="0" eb="1">
      <t>マエ</t>
    </rPh>
    <rPh sb="3" eb="4">
      <t>ゲツ</t>
    </rPh>
    <rPh sb="5" eb="7">
      <t>シンタイ</t>
    </rPh>
    <rPh sb="7" eb="9">
      <t>コウソク</t>
    </rPh>
    <rPh sb="9" eb="12">
      <t>ミジッシ</t>
    </rPh>
    <rPh sb="12" eb="14">
      <t>ゲンサン</t>
    </rPh>
    <rPh sb="15" eb="17">
      <t>タイショウ</t>
    </rPh>
    <phoneticPr fontId="3"/>
  </si>
  <si>
    <t>精神科病院に勤務する医師の週４回以上の訪問</t>
    <rPh sb="0" eb="3">
      <t>セイシンカ</t>
    </rPh>
    <rPh sb="3" eb="5">
      <t>ビョウイン</t>
    </rPh>
    <rPh sb="6" eb="8">
      <t>キンム</t>
    </rPh>
    <rPh sb="10" eb="12">
      <t>イシ</t>
    </rPh>
    <rPh sb="13" eb="14">
      <t>シュウ</t>
    </rPh>
    <rPh sb="15" eb="16">
      <t>カイ</t>
    </rPh>
    <rPh sb="16" eb="18">
      <t>イジョウ</t>
    </rPh>
    <rPh sb="19" eb="21">
      <t>ホウモン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</si>
  <si>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</si>
  <si>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r>
      <t>60m</t>
    </r>
    <r>
      <rPr>
        <vertAlign val="superscript"/>
        <sz val="11"/>
        <rFont val="ＭＳ ゴシック"/>
        <family val="3"/>
        <charset val="128"/>
      </rPr>
      <t>2</t>
    </r>
    <r>
      <rPr>
        <sz val="11"/>
        <rFont val="ＭＳ ゴシック"/>
        <family val="3"/>
        <charset val="128"/>
      </rPr>
      <t>以上の生活機能回復訓練室</t>
    </r>
    <rPh sb="4" eb="6">
      <t>イジョウ</t>
    </rPh>
    <rPh sb="7" eb="9">
      <t>セイカツ</t>
    </rPh>
    <rPh sb="9" eb="11">
      <t>キノウ</t>
    </rPh>
    <rPh sb="11" eb="13">
      <t>カイフク</t>
    </rPh>
    <rPh sb="13" eb="15">
      <t>クンレン</t>
    </rPh>
    <rPh sb="15" eb="16">
      <t>シツ</t>
    </rPh>
    <phoneticPr fontId="3"/>
  </si>
  <si>
    <t>要介護2以下【+200単位/日】
要介護3以上【+100単位/日】</t>
    <rPh sb="0" eb="1">
      <t>ヨウ</t>
    </rPh>
    <rPh sb="1" eb="3">
      <t>カイゴ</t>
    </rPh>
    <rPh sb="4" eb="6">
      <t>イカ</t>
    </rPh>
    <rPh sb="11" eb="13">
      <t>タンイ</t>
    </rPh>
    <rPh sb="14" eb="15">
      <t>ニチ</t>
    </rPh>
    <phoneticPr fontId="3"/>
  </si>
  <si>
    <t>届出の前３月において日常生活に支障を来すおそれがある等から特に介護を必要とする認知症の者の割合が５割以上</t>
    <rPh sb="0" eb="2">
      <t>トドケデ</t>
    </rPh>
    <rPh sb="3" eb="4">
      <t>マエ</t>
    </rPh>
    <rPh sb="5" eb="6">
      <t>ツキ</t>
    </rPh>
    <rPh sb="10" eb="12">
      <t>ニチジョウ</t>
    </rPh>
    <rPh sb="12" eb="14">
      <t>セイカツ</t>
    </rPh>
    <rPh sb="15" eb="17">
      <t>シショウ</t>
    </rPh>
    <rPh sb="18" eb="19">
      <t>キタ</t>
    </rPh>
    <rPh sb="26" eb="27">
      <t>トウ</t>
    </rPh>
    <rPh sb="29" eb="30">
      <t>トク</t>
    </rPh>
    <rPh sb="31" eb="33">
      <t>カイゴ</t>
    </rPh>
    <rPh sb="34" eb="36">
      <t>ヒツヨウ</t>
    </rPh>
    <rPh sb="39" eb="42">
      <t>ニンチショウ</t>
    </rPh>
    <rPh sb="43" eb="44">
      <t>モノ</t>
    </rPh>
    <rPh sb="45" eb="47">
      <t>ワリアイ</t>
    </rPh>
    <rPh sb="49" eb="50">
      <t>ワリ</t>
    </rPh>
    <rPh sb="50" eb="52">
      <t>イジョウ</t>
    </rPh>
    <phoneticPr fontId="3"/>
  </si>
  <si>
    <t>認知症高齢者の日常生活自立度Ⅳ以上</t>
    <rPh sb="0" eb="3">
      <t>ニンチショウ</t>
    </rPh>
    <rPh sb="3" eb="6">
      <t>コウレイシャ</t>
    </rPh>
    <rPh sb="7" eb="9">
      <t>ニチジョウ</t>
    </rPh>
    <rPh sb="9" eb="11">
      <t>セイカツ</t>
    </rPh>
    <rPh sb="11" eb="14">
      <t>ジリツド</t>
    </rPh>
    <rPh sb="15" eb="17">
      <t>イジョウ</t>
    </rPh>
    <phoneticPr fontId="3"/>
  </si>
  <si>
    <t>精神保健福祉士等及び作業療法士のそれぞれ1名以上配置</t>
    <rPh sb="0" eb="2">
      <t>セイシン</t>
    </rPh>
    <rPh sb="2" eb="4">
      <t>ホケン</t>
    </rPh>
    <rPh sb="4" eb="7">
      <t>フクシシ</t>
    </rPh>
    <rPh sb="7" eb="8">
      <t>トウ</t>
    </rPh>
    <rPh sb="8" eb="9">
      <t>オヨ</t>
    </rPh>
    <rPh sb="10" eb="15">
      <t>サギョウリョウホウシ</t>
    </rPh>
    <rPh sb="21" eb="22">
      <t>メイ</t>
    </rPh>
    <rPh sb="22" eb="24">
      <t>イジョウ</t>
    </rPh>
    <rPh sb="24" eb="26">
      <t>ハイチ</t>
    </rPh>
    <phoneticPr fontId="3"/>
  </si>
  <si>
    <t>排せつ支援加算(Ⅰ)
　　【+10単位/月】</t>
    <rPh sb="0" eb="1">
      <t>ハイ</t>
    </rPh>
    <rPh sb="3" eb="5">
      <t>シエン</t>
    </rPh>
    <rPh sb="5" eb="7">
      <t>カサン</t>
    </rPh>
    <rPh sb="20" eb="21">
      <t>ツキ</t>
    </rPh>
    <phoneticPr fontId="3"/>
  </si>
  <si>
    <t>➀入所者全員に対する要件</t>
    <rPh sb="1" eb="4">
      <t>ニュウショシャ</t>
    </rPh>
    <rPh sb="4" eb="6">
      <t>ゼンイン</t>
    </rPh>
    <rPh sb="7" eb="8">
      <t>タイ</t>
    </rPh>
    <rPh sb="10" eb="12">
      <t>ヨウケン</t>
    </rPh>
    <phoneticPr fontId="3"/>
  </si>
  <si>
    <t>・入所者ごとに、要介護状態の軽減の見込みについて、医師または医師と連携した看護師が施設入所時に評価し、その後少なくとも６月に１回ごとに評価する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</si>
  <si>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LIFE】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</si>
  <si>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している</t>
    <phoneticPr fontId="3"/>
  </si>
  <si>
    <t>②　①の評価の結果、排せつに介護を要する入所者で適切な対応により要介護状態の軽減が見込まれるとされた入所者に対する要件</t>
    <rPh sb="4" eb="6">
      <t>ヒョウカ</t>
    </rPh>
    <rPh sb="7" eb="9">
      <t>ケッカ</t>
    </rPh>
    <rPh sb="10" eb="11">
      <t>ハイ</t>
    </rPh>
    <rPh sb="14" eb="16">
      <t>カイゴ</t>
    </rPh>
    <rPh sb="17" eb="18">
      <t>ヨウ</t>
    </rPh>
    <rPh sb="20" eb="23">
      <t>ニュウショシャ</t>
    </rPh>
    <rPh sb="24" eb="26">
      <t>テキセツ</t>
    </rPh>
    <rPh sb="27" eb="29">
      <t>タイオウ</t>
    </rPh>
    <rPh sb="32" eb="35">
      <t>ヨウカイゴ</t>
    </rPh>
    <rPh sb="35" eb="37">
      <t>ジョウタイ</t>
    </rPh>
    <rPh sb="38" eb="40">
      <t>ケイゲン</t>
    </rPh>
    <rPh sb="41" eb="43">
      <t>ミコ</t>
    </rPh>
    <rPh sb="50" eb="53">
      <t>ニュウショシャ</t>
    </rPh>
    <rPh sb="54" eb="55">
      <t>タイ</t>
    </rPh>
    <rPh sb="57" eb="59">
      <t>ヨウケン</t>
    </rPh>
    <phoneticPr fontId="3"/>
  </si>
  <si>
    <t>・評価の結果、排せつに介護を要する入所者であって、適切な対応を行うことにより、要介護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rPh sb="1" eb="3">
      <t>ヒョウカ</t>
    </rPh>
    <rPh sb="4" eb="6">
      <t>ケッカ</t>
    </rPh>
    <rPh sb="7" eb="8">
      <t>ハイ</t>
    </rPh>
    <rPh sb="11" eb="13">
      <t>カイゴ</t>
    </rPh>
    <rPh sb="14" eb="15">
      <t>ヨウ</t>
    </rPh>
    <rPh sb="17" eb="20">
      <t>ニュウショシャ</t>
    </rPh>
    <rPh sb="25" eb="27">
      <t>テキセツ</t>
    </rPh>
    <rPh sb="28" eb="30">
      <t>タイオウ</t>
    </rPh>
    <rPh sb="31" eb="32">
      <t>オコナ</t>
    </rPh>
    <rPh sb="39" eb="40">
      <t>ヨウ</t>
    </rPh>
    <rPh sb="40" eb="42">
      <t>カイゴ</t>
    </rPh>
    <rPh sb="43" eb="45">
      <t>ケイゲン</t>
    </rPh>
    <rPh sb="46" eb="48">
      <t>ミコ</t>
    </rPh>
    <rPh sb="58" eb="60">
      <t>イシ</t>
    </rPh>
    <rPh sb="61" eb="64">
      <t>カンゴシ</t>
    </rPh>
    <rPh sb="65" eb="67">
      <t>カイゴ</t>
    </rPh>
    <rPh sb="67" eb="69">
      <t>シエン</t>
    </rPh>
    <rPh sb="69" eb="72">
      <t>センモンイン</t>
    </rPh>
    <rPh sb="74" eb="75">
      <t>ホカ</t>
    </rPh>
    <rPh sb="76" eb="78">
      <t>ショクシュ</t>
    </rPh>
    <rPh sb="79" eb="80">
      <t>モノ</t>
    </rPh>
    <rPh sb="81" eb="83">
      <t>キョウドウ</t>
    </rPh>
    <rPh sb="86" eb="88">
      <t>トウガイ</t>
    </rPh>
    <rPh sb="88" eb="91">
      <t>ニュウショシャ</t>
    </rPh>
    <rPh sb="92" eb="93">
      <t>ハイ</t>
    </rPh>
    <rPh sb="96" eb="98">
      <t>カイゴ</t>
    </rPh>
    <rPh sb="99" eb="100">
      <t>ヨウ</t>
    </rPh>
    <rPh sb="102" eb="104">
      <t>ゲンイン</t>
    </rPh>
    <rPh sb="105" eb="107">
      <t>ブンセキ</t>
    </rPh>
    <rPh sb="112" eb="113">
      <t>モト</t>
    </rPh>
    <rPh sb="116" eb="118">
      <t>シエン</t>
    </rPh>
    <rPh sb="118" eb="120">
      <t>ケイカク</t>
    </rPh>
    <rPh sb="121" eb="123">
      <t>サクセイ</t>
    </rPh>
    <rPh sb="125" eb="127">
      <t>トウガイ</t>
    </rPh>
    <rPh sb="127" eb="129">
      <t>シエン</t>
    </rPh>
    <rPh sb="129" eb="131">
      <t>ケイカク</t>
    </rPh>
    <rPh sb="132" eb="133">
      <t>モト</t>
    </rPh>
    <rPh sb="135" eb="137">
      <t>シエン</t>
    </rPh>
    <rPh sb="138" eb="140">
      <t>ケイゾク</t>
    </rPh>
    <rPh sb="142" eb="144">
      <t>ジッシ</t>
    </rPh>
    <phoneticPr fontId="3"/>
  </si>
  <si>
    <t>認定調査：排尿又は排泄の状態が「一部介助」「全介助「おむつを使用している者」</t>
    <rPh sb="0" eb="2">
      <t>ニンテイ</t>
    </rPh>
    <rPh sb="2" eb="4">
      <t>チョウサ</t>
    </rPh>
    <rPh sb="5" eb="7">
      <t>ハイニョウ</t>
    </rPh>
    <rPh sb="7" eb="8">
      <t>マタ</t>
    </rPh>
    <rPh sb="9" eb="11">
      <t>ハイセツ</t>
    </rPh>
    <rPh sb="12" eb="14">
      <t>ジョウタイ</t>
    </rPh>
    <rPh sb="16" eb="18">
      <t>イチブ</t>
    </rPh>
    <rPh sb="18" eb="20">
      <t>カイジョ</t>
    </rPh>
    <rPh sb="22" eb="25">
      <t>ゼンカイジョ</t>
    </rPh>
    <rPh sb="30" eb="32">
      <t>シヨウ</t>
    </rPh>
    <rPh sb="36" eb="37">
      <t>モノ</t>
    </rPh>
    <phoneticPr fontId="3"/>
  </si>
  <si>
    <t>・少なくとも３月に１回、入所者ごとに排せつ支援計画を見直していること</t>
    <rPh sb="1" eb="2">
      <t>スク</t>
    </rPh>
    <rPh sb="7" eb="8">
      <t>ツキ</t>
    </rPh>
    <rPh sb="10" eb="11">
      <t>カイ</t>
    </rPh>
    <rPh sb="12" eb="15">
      <t>ニュウショシャ</t>
    </rPh>
    <rPh sb="18" eb="19">
      <t>ハイ</t>
    </rPh>
    <rPh sb="21" eb="23">
      <t>シエン</t>
    </rPh>
    <rPh sb="23" eb="25">
      <t>ケイカク</t>
    </rPh>
    <rPh sb="26" eb="28">
      <t>ミナオ</t>
    </rPh>
    <phoneticPr fontId="3"/>
  </si>
  <si>
    <t>※画一的な支援計画とならないように留意する。</t>
    <rPh sb="1" eb="4">
      <t>カクイツテキ</t>
    </rPh>
    <rPh sb="5" eb="7">
      <t>シエン</t>
    </rPh>
    <rPh sb="7" eb="9">
      <t>ケイカク</t>
    </rPh>
    <rPh sb="17" eb="19">
      <t>リュウイ</t>
    </rPh>
    <phoneticPr fontId="3"/>
  </si>
  <si>
    <t>・医師と連携した看護師が上記改善見込みの判断をする場合は、支援開始前に医師へ報告</t>
    <rPh sb="1" eb="3">
      <t>イシ</t>
    </rPh>
    <rPh sb="4" eb="6">
      <t>レンケイ</t>
    </rPh>
    <rPh sb="8" eb="11">
      <t>カンゴシ</t>
    </rPh>
    <rPh sb="12" eb="14">
      <t>ジョウキ</t>
    </rPh>
    <rPh sb="14" eb="16">
      <t>カイゼン</t>
    </rPh>
    <rPh sb="16" eb="18">
      <t>ミコ</t>
    </rPh>
    <rPh sb="20" eb="22">
      <t>ハンダン</t>
    </rPh>
    <rPh sb="25" eb="27">
      <t>バアイ</t>
    </rPh>
    <rPh sb="29" eb="31">
      <t>シエン</t>
    </rPh>
    <rPh sb="31" eb="33">
      <t>カイシ</t>
    </rPh>
    <rPh sb="33" eb="34">
      <t>マエ</t>
    </rPh>
    <rPh sb="35" eb="37">
      <t>イシ</t>
    </rPh>
    <rPh sb="38" eb="40">
      <t>ホウコク</t>
    </rPh>
    <phoneticPr fontId="3"/>
  </si>
  <si>
    <t>・排せつ支援の実施にあたって計画に関与した者が、入所者またはその家族に対し計画の理解と希望を確認したうえで行う</t>
    <rPh sb="1" eb="2">
      <t>ハイ</t>
    </rPh>
    <rPh sb="4" eb="6">
      <t>シエン</t>
    </rPh>
    <rPh sb="7" eb="9">
      <t>ジッシ</t>
    </rPh>
    <rPh sb="14" eb="16">
      <t>ケイカク</t>
    </rPh>
    <rPh sb="17" eb="19">
      <t>カンヨ</t>
    </rPh>
    <rPh sb="21" eb="22">
      <t>モノ</t>
    </rPh>
    <rPh sb="24" eb="27">
      <t>ニュウショシャ</t>
    </rPh>
    <rPh sb="32" eb="34">
      <t>カゾク</t>
    </rPh>
    <rPh sb="35" eb="36">
      <t>タイ</t>
    </rPh>
    <rPh sb="37" eb="39">
      <t>ケイカク</t>
    </rPh>
    <rPh sb="40" eb="42">
      <t>リカイ</t>
    </rPh>
    <rPh sb="43" eb="45">
      <t>キボウ</t>
    </rPh>
    <rPh sb="46" eb="48">
      <t>カクニン</t>
    </rPh>
    <rPh sb="53" eb="54">
      <t>オコナ</t>
    </rPh>
    <phoneticPr fontId="3"/>
  </si>
  <si>
    <t>【説明・確認項目】
・入所者の排せつ状態および今後の見込み
・支援の必要性
・支援計画の内容ならびに要因分析
・排せつ支援は入所者またはその家族が説明を理解した上で支援の実施を希望する場合に行うものであること。
・支援開始後であってもいつでも入所者またはその家族の希望に応じて支援計画を中断または中止できること。</t>
    <rPh sb="1" eb="3">
      <t>セツメイ</t>
    </rPh>
    <rPh sb="4" eb="6">
      <t>カクニン</t>
    </rPh>
    <rPh sb="6" eb="8">
      <t>コウモク</t>
    </rPh>
    <rPh sb="11" eb="14">
      <t>ニュウショシャ</t>
    </rPh>
    <rPh sb="15" eb="16">
      <t>ハイ</t>
    </rPh>
    <rPh sb="18" eb="20">
      <t>ジョウタイ</t>
    </rPh>
    <rPh sb="23" eb="25">
      <t>コンゴ</t>
    </rPh>
    <rPh sb="26" eb="28">
      <t>ミコ</t>
    </rPh>
    <rPh sb="31" eb="33">
      <t>シエン</t>
    </rPh>
    <rPh sb="34" eb="37">
      <t>ヒツヨウセイ</t>
    </rPh>
    <rPh sb="39" eb="41">
      <t>シエン</t>
    </rPh>
    <rPh sb="41" eb="43">
      <t>ケイカク</t>
    </rPh>
    <rPh sb="44" eb="46">
      <t>ナイヨウ</t>
    </rPh>
    <rPh sb="50" eb="52">
      <t>ヨウイン</t>
    </rPh>
    <rPh sb="52" eb="54">
      <t>ブンセキ</t>
    </rPh>
    <rPh sb="56" eb="57">
      <t>ハイ</t>
    </rPh>
    <rPh sb="59" eb="61">
      <t>シエン</t>
    </rPh>
    <rPh sb="62" eb="65">
      <t>ニュウショシャ</t>
    </rPh>
    <rPh sb="70" eb="72">
      <t>カゾク</t>
    </rPh>
    <rPh sb="73" eb="75">
      <t>セツメイ</t>
    </rPh>
    <rPh sb="76" eb="78">
      <t>リカイ</t>
    </rPh>
    <rPh sb="80" eb="81">
      <t>ウエ</t>
    </rPh>
    <rPh sb="82" eb="84">
      <t>シエン</t>
    </rPh>
    <rPh sb="85" eb="87">
      <t>ジッシ</t>
    </rPh>
    <rPh sb="88" eb="90">
      <t>キボウ</t>
    </rPh>
    <rPh sb="92" eb="94">
      <t>バアイ</t>
    </rPh>
    <rPh sb="95" eb="96">
      <t>オコナ</t>
    </rPh>
    <rPh sb="107" eb="109">
      <t>シエン</t>
    </rPh>
    <rPh sb="109" eb="111">
      <t>カイシ</t>
    </rPh>
    <rPh sb="111" eb="112">
      <t>アト</t>
    </rPh>
    <rPh sb="121" eb="124">
      <t>ニュウショシャ</t>
    </rPh>
    <rPh sb="129" eb="131">
      <t>カゾク</t>
    </rPh>
    <rPh sb="132" eb="134">
      <t>キボウ</t>
    </rPh>
    <rPh sb="135" eb="136">
      <t>オウ</t>
    </rPh>
    <rPh sb="138" eb="140">
      <t>シエン</t>
    </rPh>
    <rPh sb="140" eb="142">
      <t>ケイカク</t>
    </rPh>
    <rPh sb="143" eb="145">
      <t>チュウダン</t>
    </rPh>
    <rPh sb="148" eb="150">
      <t>チュウシ</t>
    </rPh>
    <phoneticPr fontId="3"/>
  </si>
  <si>
    <t>・支援計画の見直しは、支援計画に実施上の問題があれば直ちに実施し、厚労省への情報提供およびフィードバック情報を活用している</t>
    <rPh sb="1" eb="3">
      <t>シエン</t>
    </rPh>
    <rPh sb="3" eb="5">
      <t>ケイカク</t>
    </rPh>
    <rPh sb="6" eb="8">
      <t>ミナオ</t>
    </rPh>
    <rPh sb="11" eb="13">
      <t>シエン</t>
    </rPh>
    <rPh sb="13" eb="15">
      <t>ケイカク</t>
    </rPh>
    <rPh sb="16" eb="18">
      <t>ジッシ</t>
    </rPh>
    <rPh sb="18" eb="19">
      <t>ジョウ</t>
    </rPh>
    <rPh sb="20" eb="22">
      <t>モンダイ</t>
    </rPh>
    <rPh sb="26" eb="27">
      <t>タダ</t>
    </rPh>
    <rPh sb="29" eb="31">
      <t>ジッシ</t>
    </rPh>
    <rPh sb="33" eb="36">
      <t>コウロウショウ</t>
    </rPh>
    <rPh sb="38" eb="40">
      <t>ジョウホウ</t>
    </rPh>
    <rPh sb="40" eb="42">
      <t>テイキョウ</t>
    </rPh>
    <rPh sb="52" eb="54">
      <t>ジョウホウ</t>
    </rPh>
    <rPh sb="55" eb="57">
      <t>カツヨウ</t>
    </rPh>
    <phoneticPr fontId="3"/>
  </si>
  <si>
    <t>・排せつ支援の質の向上を図るため、多職種の共同により、PDCAサイクルの構築を通じて、継続的に排せつ支援の質の管理を行っている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</si>
  <si>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排せつ支援加算(Ⅱ)
　　　　【15単位/月】</t>
    <rPh sb="0" eb="1">
      <t>ハイ</t>
    </rPh>
    <rPh sb="3" eb="5">
      <t>シエン</t>
    </rPh>
    <rPh sb="5" eb="7">
      <t>カサン</t>
    </rPh>
    <rPh sb="18" eb="20">
      <t>タンイ</t>
    </rPh>
    <rPh sb="21" eb="22">
      <t>ツキ</t>
    </rPh>
    <phoneticPr fontId="3"/>
  </si>
  <si>
    <t>排せつ支援加算（Ⅰ）の算定要件をすべて満たしている</t>
    <rPh sb="0" eb="1">
      <t>ハイ</t>
    </rPh>
    <rPh sb="3" eb="5">
      <t>シエン</t>
    </rPh>
    <rPh sb="5" eb="7">
      <t>カサン</t>
    </rPh>
    <rPh sb="11" eb="13">
      <t>サンテイ</t>
    </rPh>
    <rPh sb="13" eb="15">
      <t>ヨウケン</t>
    </rPh>
    <rPh sb="19" eb="20">
      <t>ミ</t>
    </rPh>
    <phoneticPr fontId="3"/>
  </si>
  <si>
    <t>施設入所時と比較して、「排尿または排便の状態の少なくとも一方が改善し、かついずれにも悪化がない場合」または「おむつ使用ありから使用なしに改善した場合」に算定可能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6" eb="78">
      <t>サンテイ</t>
    </rPh>
    <rPh sb="78" eb="80">
      <t>カノウ</t>
    </rPh>
    <phoneticPr fontId="3"/>
  </si>
  <si>
    <t>排せつ支援加算(Ⅲ)
　　　【+20単位/月】</t>
    <rPh sb="0" eb="1">
      <t>ハイ</t>
    </rPh>
    <rPh sb="3" eb="5">
      <t>シエン</t>
    </rPh>
    <rPh sb="5" eb="7">
      <t>カサン</t>
    </rPh>
    <rPh sb="21" eb="22">
      <t>ツキ</t>
    </rPh>
    <phoneticPr fontId="3"/>
  </si>
  <si>
    <t>施設入所時と比較して、「排尿または排便の状態の少なくとも一方が改善し、いずれにも悪化がなく、かつ、おむつ使用ありから使用なしに改善した場合」に算定可能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0" eb="42">
      <t>アッカ</t>
    </rPh>
    <rPh sb="52" eb="54">
      <t>シヨウ</t>
    </rPh>
    <rPh sb="58" eb="60">
      <t>シヨウ</t>
    </rPh>
    <rPh sb="63" eb="65">
      <t>カイゼン</t>
    </rPh>
    <rPh sb="67" eb="69">
      <t>バアイ</t>
    </rPh>
    <rPh sb="71" eb="73">
      <t>サンテイ</t>
    </rPh>
    <rPh sb="73" eb="75">
      <t>カノウ</t>
    </rPh>
    <phoneticPr fontId="3"/>
  </si>
  <si>
    <t>自立支援促進加算
　　　【+300単位/月】</t>
    <rPh sb="0" eb="2">
      <t>ジリツ</t>
    </rPh>
    <rPh sb="2" eb="4">
      <t>シエン</t>
    </rPh>
    <rPh sb="4" eb="6">
      <t>ソクシン</t>
    </rPh>
    <rPh sb="6" eb="8">
      <t>カサン</t>
    </rPh>
    <rPh sb="17" eb="19">
      <t>タンイ</t>
    </rPh>
    <rPh sb="20" eb="21">
      <t>ツキ</t>
    </rPh>
    <phoneticPr fontId="3"/>
  </si>
  <si>
    <t>①入所者全員に対する要件</t>
    <rPh sb="1" eb="4">
      <t>ニュウショシャ</t>
    </rPh>
    <rPh sb="4" eb="6">
      <t>ゼンイン</t>
    </rPh>
    <rPh sb="7" eb="8">
      <t>タイ</t>
    </rPh>
    <rPh sb="10" eb="12">
      <t>ヨウケン</t>
    </rPh>
    <phoneticPr fontId="3"/>
  </si>
  <si>
    <t>・医師が入所者ごとに、自立支援にかかる医学的評価を施設入所時に行い、その後少なくとも６月に１回ごとに評価する。</t>
    <rPh sb="1" eb="3">
      <t>イシ</t>
    </rPh>
    <rPh sb="4" eb="7">
      <t>ニュウショシャ</t>
    </rPh>
    <rPh sb="11" eb="13">
      <t>ジリツ</t>
    </rPh>
    <rPh sb="13" eb="15">
      <t>シエン</t>
    </rPh>
    <rPh sb="19" eb="22">
      <t>イガクテキ</t>
    </rPh>
    <rPh sb="22" eb="24">
      <t>ヒョウカ</t>
    </rPh>
    <rPh sb="25" eb="27">
      <t>シセツ</t>
    </rPh>
    <rPh sb="27" eb="29">
      <t>ニュウショ</t>
    </rPh>
    <rPh sb="29" eb="30">
      <t>ジ</t>
    </rPh>
    <rPh sb="31" eb="32">
      <t>オコナ</t>
    </rPh>
    <rPh sb="36" eb="37">
      <t>アト</t>
    </rPh>
    <rPh sb="37" eb="38">
      <t>スク</t>
    </rPh>
    <rPh sb="43" eb="44">
      <t>ツキ</t>
    </rPh>
    <rPh sb="46" eb="47">
      <t>カイ</t>
    </rPh>
    <rPh sb="50" eb="52">
      <t>ヒョウカ</t>
    </rPh>
    <phoneticPr fontId="3"/>
  </si>
  <si>
    <t>・入所者ごとの評価結果等の情報を厚生労働省に提出し（提出については科学的介護情報システム【LIFE】を用いる）、自立支援の促進にあたって、当該情報その他自立支援の適切かつ有効な促進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ジリツ</t>
    </rPh>
    <rPh sb="58" eb="60">
      <t>シエン</t>
    </rPh>
    <rPh sb="61" eb="63">
      <t>ソクシン</t>
    </rPh>
    <rPh sb="69" eb="71">
      <t>トウガイ</t>
    </rPh>
    <rPh sb="71" eb="73">
      <t>ジョウホウ</t>
    </rPh>
    <rPh sb="75" eb="76">
      <t>ホカ</t>
    </rPh>
    <rPh sb="76" eb="78">
      <t>ジリツ</t>
    </rPh>
    <rPh sb="78" eb="80">
      <t>シエン</t>
    </rPh>
    <rPh sb="81" eb="83">
      <t>テキセツ</t>
    </rPh>
    <rPh sb="85" eb="87">
      <t>ユウコウ</t>
    </rPh>
    <rPh sb="88" eb="90">
      <t>ソクシン</t>
    </rPh>
    <rPh sb="94" eb="96">
      <t>ヒツヨウ</t>
    </rPh>
    <rPh sb="97" eb="99">
      <t>ジョウホウ</t>
    </rPh>
    <rPh sb="100" eb="102">
      <t>カツヨウ</t>
    </rPh>
    <phoneticPr fontId="3"/>
  </si>
  <si>
    <t>②①の医学的評価の結果、自立支援の促進が必要であるとされた入所者に対する要件</t>
    <rPh sb="3" eb="6">
      <t>イガクテキ</t>
    </rPh>
    <rPh sb="6" eb="8">
      <t>ヒョウカ</t>
    </rPh>
    <rPh sb="9" eb="11">
      <t>ケッカ</t>
    </rPh>
    <rPh sb="12" eb="14">
      <t>ジリツ</t>
    </rPh>
    <rPh sb="14" eb="16">
      <t>シエン</t>
    </rPh>
    <rPh sb="17" eb="19">
      <t>ソクシン</t>
    </rPh>
    <rPh sb="20" eb="22">
      <t>ヒツヨウ</t>
    </rPh>
    <rPh sb="29" eb="32">
      <t>ニュウショシャ</t>
    </rPh>
    <rPh sb="33" eb="34">
      <t>タイ</t>
    </rPh>
    <rPh sb="36" eb="38">
      <t>ヨウケン</t>
    </rPh>
    <phoneticPr fontId="3"/>
  </si>
  <si>
    <t>・入所者ごとに、医師、看護職員、介護職員。介護支援専門員その他の職種の者が共同して、自立支援にかかる支援計画を策定し、支援計画に従ったケアを実施している</t>
    <rPh sb="1" eb="4">
      <t>ニュウショシャ</t>
    </rPh>
    <rPh sb="8" eb="10">
      <t>イシ</t>
    </rPh>
    <rPh sb="11" eb="13">
      <t>カンゴ</t>
    </rPh>
    <rPh sb="13" eb="15">
      <t>ショクイン</t>
    </rPh>
    <rPh sb="16" eb="18">
      <t>カイゴ</t>
    </rPh>
    <rPh sb="18" eb="20">
      <t>ショクイン</t>
    </rPh>
    <rPh sb="21" eb="23">
      <t>カイゴ</t>
    </rPh>
    <rPh sb="23" eb="25">
      <t>シエン</t>
    </rPh>
    <rPh sb="25" eb="28">
      <t>センモンイン</t>
    </rPh>
    <rPh sb="30" eb="31">
      <t>ホカ</t>
    </rPh>
    <rPh sb="32" eb="34">
      <t>ショクシュ</t>
    </rPh>
    <rPh sb="35" eb="36">
      <t>モノ</t>
    </rPh>
    <rPh sb="37" eb="39">
      <t>キョウドウ</t>
    </rPh>
    <rPh sb="42" eb="44">
      <t>ジリツ</t>
    </rPh>
    <rPh sb="44" eb="46">
      <t>シエン</t>
    </rPh>
    <rPh sb="50" eb="52">
      <t>シエン</t>
    </rPh>
    <rPh sb="52" eb="54">
      <t>ケイカク</t>
    </rPh>
    <rPh sb="55" eb="57">
      <t>サクテイ</t>
    </rPh>
    <rPh sb="59" eb="61">
      <t>シエン</t>
    </rPh>
    <rPh sb="61" eb="63">
      <t>ケイカク</t>
    </rPh>
    <rPh sb="64" eb="65">
      <t>シタガ</t>
    </rPh>
    <rPh sb="70" eb="72">
      <t>ジッシ</t>
    </rPh>
    <phoneticPr fontId="3"/>
  </si>
  <si>
    <t>※個々の入所者の特性に配慮しながら個別に計画を作成することとし、画一的な支援計画とならないよう留意する</t>
    <rPh sb="1" eb="3">
      <t>ココ</t>
    </rPh>
    <rPh sb="4" eb="7">
      <t>ニュウショシャ</t>
    </rPh>
    <rPh sb="8" eb="10">
      <t>トクセイ</t>
    </rPh>
    <rPh sb="11" eb="13">
      <t>ハイリョ</t>
    </rPh>
    <rPh sb="17" eb="19">
      <t>コベツ</t>
    </rPh>
    <rPh sb="20" eb="22">
      <t>ケイカク</t>
    </rPh>
    <rPh sb="23" eb="25">
      <t>サクセイ</t>
    </rPh>
    <rPh sb="32" eb="35">
      <t>カクイツテキ</t>
    </rPh>
    <rPh sb="36" eb="38">
      <t>シエン</t>
    </rPh>
    <rPh sb="38" eb="40">
      <t>ケイカク</t>
    </rPh>
    <rPh sb="47" eb="49">
      <t>リュウイ</t>
    </rPh>
    <phoneticPr fontId="3"/>
  </si>
  <si>
    <t>・医師が自立支援にかかる支援計画の策定等に参加している</t>
    <rPh sb="1" eb="3">
      <t>イシ</t>
    </rPh>
    <rPh sb="4" eb="6">
      <t>ジリツ</t>
    </rPh>
    <rPh sb="6" eb="8">
      <t>シエン</t>
    </rPh>
    <rPh sb="12" eb="14">
      <t>シエン</t>
    </rPh>
    <rPh sb="14" eb="16">
      <t>ケイカク</t>
    </rPh>
    <rPh sb="17" eb="19">
      <t>サクテイ</t>
    </rPh>
    <rPh sb="19" eb="20">
      <t>トウ</t>
    </rPh>
    <rPh sb="21" eb="23">
      <t>サンカ</t>
    </rPh>
    <phoneticPr fontId="3"/>
  </si>
  <si>
    <t>・支援計画に基づいたケアを実施する際には、対象となる入所者またはその家族に説明し、その同意を得ている</t>
    <rPh sb="1" eb="3">
      <t>シエン</t>
    </rPh>
    <rPh sb="3" eb="5">
      <t>ケイカク</t>
    </rPh>
    <rPh sb="6" eb="7">
      <t>モト</t>
    </rPh>
    <rPh sb="13" eb="15">
      <t>ジッシ</t>
    </rPh>
    <rPh sb="17" eb="18">
      <t>サイ</t>
    </rPh>
    <rPh sb="21" eb="23">
      <t>タイショウ</t>
    </rPh>
    <rPh sb="26" eb="29">
      <t>ニュウショシャ</t>
    </rPh>
    <rPh sb="34" eb="36">
      <t>カゾク</t>
    </rPh>
    <rPh sb="37" eb="39">
      <t>セツメイ</t>
    </rPh>
    <rPh sb="43" eb="45">
      <t>ドウイ</t>
    </rPh>
    <rPh sb="46" eb="47">
      <t>エ</t>
    </rPh>
    <phoneticPr fontId="3"/>
  </si>
  <si>
    <t>・入所者の尊厳の保持および自立支援に係る質の向上を図るため、多職種の共同により、PDCAサイクルの構築を通じて、継続的に入所者の尊厳を保持し、自立支援に係る質の管理を行っている</t>
    <rPh sb="1" eb="4">
      <t>ニュウショシャ</t>
    </rPh>
    <rPh sb="5" eb="7">
      <t>ソンゲン</t>
    </rPh>
    <rPh sb="8" eb="10">
      <t>ホジ</t>
    </rPh>
    <rPh sb="13" eb="15">
      <t>ジリツ</t>
    </rPh>
    <rPh sb="15" eb="17">
      <t>シエン</t>
    </rPh>
    <rPh sb="18" eb="19">
      <t>カカ</t>
    </rPh>
    <rPh sb="20" eb="21">
      <t>シツ</t>
    </rPh>
    <rPh sb="22" eb="24">
      <t>コウジョウ</t>
    </rPh>
    <rPh sb="25" eb="26">
      <t>ハカ</t>
    </rPh>
    <rPh sb="30" eb="31">
      <t>タ</t>
    </rPh>
    <rPh sb="31" eb="33">
      <t>ショクシュ</t>
    </rPh>
    <rPh sb="34" eb="36">
      <t>キョウドウ</t>
    </rPh>
    <rPh sb="49" eb="51">
      <t>コウチク</t>
    </rPh>
    <rPh sb="52" eb="53">
      <t>ツウ</t>
    </rPh>
    <rPh sb="56" eb="59">
      <t>ケイゾクテキ</t>
    </rPh>
    <rPh sb="60" eb="63">
      <t>ニュウショシャ</t>
    </rPh>
    <rPh sb="64" eb="66">
      <t>ソンゲン</t>
    </rPh>
    <rPh sb="67" eb="69">
      <t>ホジ</t>
    </rPh>
    <rPh sb="71" eb="73">
      <t>ジリツ</t>
    </rPh>
    <rPh sb="73" eb="75">
      <t>シエン</t>
    </rPh>
    <rPh sb="76" eb="77">
      <t>カカ</t>
    </rPh>
    <rPh sb="78" eb="79">
      <t>シツ</t>
    </rPh>
    <rPh sb="80" eb="82">
      <t>カンリ</t>
    </rPh>
    <rPh sb="83" eb="84">
      <t>オコナ</t>
    </rPh>
    <phoneticPr fontId="3"/>
  </si>
  <si>
    <t>③当該支援計画の各項目は原則として以下のとおり実施すること。その際、入所者およびその家族の希望も確認し、入所者の尊厳が支援にあたり、十分保持されるよう留意すること</t>
    <rPh sb="1" eb="3">
      <t>トウガイ</t>
    </rPh>
    <rPh sb="3" eb="5">
      <t>シエン</t>
    </rPh>
    <rPh sb="5" eb="7">
      <t>ケイカク</t>
    </rPh>
    <rPh sb="8" eb="11">
      <t>カクコウモク</t>
    </rPh>
    <rPh sb="12" eb="14">
      <t>ゲンソク</t>
    </rPh>
    <rPh sb="17" eb="19">
      <t>イカ</t>
    </rPh>
    <rPh sb="23" eb="25">
      <t>ジッシ</t>
    </rPh>
    <rPh sb="32" eb="33">
      <t>サイ</t>
    </rPh>
    <rPh sb="34" eb="37">
      <t>ニュウショシャ</t>
    </rPh>
    <rPh sb="42" eb="44">
      <t>カゾク</t>
    </rPh>
    <rPh sb="45" eb="47">
      <t>キボウ</t>
    </rPh>
    <rPh sb="48" eb="50">
      <t>カクニン</t>
    </rPh>
    <rPh sb="52" eb="55">
      <t>ニュウショシャ</t>
    </rPh>
    <rPh sb="56" eb="58">
      <t>ソンゲン</t>
    </rPh>
    <rPh sb="59" eb="61">
      <t>シエン</t>
    </rPh>
    <rPh sb="66" eb="68">
      <t>ジュウブン</t>
    </rPh>
    <rPh sb="68" eb="70">
      <t>ホジ</t>
    </rPh>
    <rPh sb="75" eb="77">
      <t>リュウイ</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</si>
  <si>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</si>
  <si>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</si>
  <si>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</si>
  <si>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</si>
  <si>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</si>
  <si>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</si>
  <si>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科学的介護推進体制加算(Ⅰ)
　　　【+40単位/月】</t>
    <rPh sb="0" eb="3">
      <t>カガクテキ</t>
    </rPh>
    <rPh sb="3" eb="5">
      <t>カイゴ</t>
    </rPh>
    <rPh sb="5" eb="7">
      <t>スイシン</t>
    </rPh>
    <rPh sb="7" eb="9">
      <t>タイセイ</t>
    </rPh>
    <rPh sb="9" eb="11">
      <t>カサン</t>
    </rPh>
    <rPh sb="22" eb="24">
      <t>タンイ</t>
    </rPh>
    <rPh sb="25" eb="26">
      <t>ツキ</t>
    </rPh>
    <phoneticPr fontId="3"/>
  </si>
  <si>
    <t>入所者ごとのADL値、栄養状態、口腔機能、認知症の状況その他の入所者の心身の状況等にかかる基本的な情報を、厚生労働省に提出（提出には【LIFE】を用いる。）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3" eb="55">
      <t>コウセイ</t>
    </rPh>
    <rPh sb="55" eb="58">
      <t>ロウドウショウ</t>
    </rPh>
    <rPh sb="59" eb="61">
      <t>テイシュツ</t>
    </rPh>
    <rPh sb="62" eb="64">
      <t>テイシュツ</t>
    </rPh>
    <rPh sb="73" eb="74">
      <t>モチ</t>
    </rPh>
    <phoneticPr fontId="3"/>
  </si>
  <si>
    <t>必要に応じて施設サービス計画を見直すなど、サービスの提供にあたって、上記に規定する情報その他サービスを適切かつ有効に提供するために必要な情報を活用している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34" eb="36">
      <t>ジョウキ</t>
    </rPh>
    <rPh sb="37" eb="39">
      <t>キテイ</t>
    </rPh>
    <rPh sb="41" eb="43">
      <t>ジョウホウ</t>
    </rPh>
    <rPh sb="45" eb="46">
      <t>ホカ</t>
    </rPh>
    <rPh sb="51" eb="53">
      <t>テキセツ</t>
    </rPh>
    <rPh sb="55" eb="57">
      <t>ユウコウ</t>
    </rPh>
    <rPh sb="58" eb="60">
      <t>テイキョウ</t>
    </rPh>
    <rPh sb="65" eb="67">
      <t>ヒツヨウ</t>
    </rPh>
    <rPh sb="68" eb="70">
      <t>ジョウホウ</t>
    </rPh>
    <rPh sb="71" eb="73">
      <t>カツヨウ</t>
    </rPh>
    <phoneticPr fontId="3"/>
  </si>
  <si>
    <t>サービスの質の向上を図るため、LIFEへの情報提供およびフィードバック情報を活用して、PDCAサイクルによりサービスの質の管理を行っている</t>
    <rPh sb="5" eb="6">
      <t>シツ</t>
    </rPh>
    <rPh sb="7" eb="9">
      <t>コウジョウ</t>
    </rPh>
    <rPh sb="10" eb="11">
      <t>ハカ</t>
    </rPh>
    <rPh sb="21" eb="23">
      <t>ジョウホウ</t>
    </rPh>
    <rPh sb="23" eb="25">
      <t>テイキョウ</t>
    </rPh>
    <rPh sb="35" eb="37">
      <t>ジョウホウ</t>
    </rPh>
    <rPh sb="38" eb="40">
      <t>カツヨウ</t>
    </rPh>
    <rPh sb="59" eb="60">
      <t>シツ</t>
    </rPh>
    <rPh sb="61" eb="63">
      <t>カンリ</t>
    </rPh>
    <rPh sb="64" eb="65">
      <t>オコナ</t>
    </rPh>
    <phoneticPr fontId="3"/>
  </si>
  <si>
    <t>入所者ごとのADL値、栄養状態、口腔機能、認知症の状況その他の入所者の心身の状況等にかかる基本的な情報に加えて、入所者ごとの疾病の状況等の情報を、厚生労働省に提出（提出には【LIFE】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2" eb="53">
      <t>クワ</t>
    </rPh>
    <rPh sb="56" eb="59">
      <t>ニュウショシャ</t>
    </rPh>
    <rPh sb="62" eb="64">
      <t>シッペイ</t>
    </rPh>
    <rPh sb="65" eb="67">
      <t>ジョウキョウ</t>
    </rPh>
    <rPh sb="67" eb="68">
      <t>トウ</t>
    </rPh>
    <rPh sb="69" eb="71">
      <t>ジョウホウ</t>
    </rPh>
    <rPh sb="73" eb="75">
      <t>コウセイ</t>
    </rPh>
    <rPh sb="75" eb="78">
      <t>ロウドウショウ</t>
    </rPh>
    <rPh sb="79" eb="81">
      <t>テイシュツ</t>
    </rPh>
    <rPh sb="82" eb="84">
      <t>テイシュツ</t>
    </rPh>
    <rPh sb="93" eb="94">
      <t>モチ</t>
    </rPh>
    <phoneticPr fontId="3"/>
  </si>
  <si>
    <t>療養病床に1年以上入院していた者</t>
    <rPh sb="0" eb="2">
      <t>リョウヨウ</t>
    </rPh>
    <rPh sb="2" eb="4">
      <t>ビョウショウ</t>
    </rPh>
    <rPh sb="6" eb="7">
      <t>ネン</t>
    </rPh>
    <rPh sb="7" eb="9">
      <t>イジョウ</t>
    </rPh>
    <rPh sb="9" eb="11">
      <t>ニュウイン</t>
    </rPh>
    <rPh sb="15" eb="16">
      <t>モノ</t>
    </rPh>
    <phoneticPr fontId="3"/>
  </si>
  <si>
    <t>該当</t>
  </si>
  <si>
    <t>介護医療院入所に当たって、当該入所者及びその家族等が、日常生活上の世話を行うことを目的としての取り組みについて説明を受けている</t>
    <rPh sb="0" eb="2">
      <t>カイゴ</t>
    </rPh>
    <rPh sb="2" eb="4">
      <t>イリョウ</t>
    </rPh>
    <rPh sb="4" eb="5">
      <t>イン</t>
    </rPh>
    <rPh sb="5" eb="7">
      <t>ニュウショ</t>
    </rPh>
    <rPh sb="8" eb="9">
      <t>ア</t>
    </rPh>
    <rPh sb="13" eb="15">
      <t>トウガイ</t>
    </rPh>
    <rPh sb="15" eb="18">
      <t>ニュウショシャ</t>
    </rPh>
    <rPh sb="18" eb="19">
      <t>オヨ</t>
    </rPh>
    <rPh sb="22" eb="24">
      <t>カゾク</t>
    </rPh>
    <rPh sb="24" eb="25">
      <t>トウ</t>
    </rPh>
    <rPh sb="27" eb="29">
      <t>ニチジョウ</t>
    </rPh>
    <rPh sb="29" eb="31">
      <t>セイカツ</t>
    </rPh>
    <rPh sb="31" eb="32">
      <t>ジョウ</t>
    </rPh>
    <rPh sb="33" eb="35">
      <t>セワ</t>
    </rPh>
    <rPh sb="36" eb="37">
      <t>オコナ</t>
    </rPh>
    <rPh sb="41" eb="43">
      <t>モクテキ</t>
    </rPh>
    <rPh sb="47" eb="48">
      <t>ト</t>
    </rPh>
    <rPh sb="49" eb="50">
      <t>ク</t>
    </rPh>
    <rPh sb="55" eb="57">
      <t>セツメイ</t>
    </rPh>
    <rPh sb="58" eb="59">
      <t>ウ</t>
    </rPh>
    <phoneticPr fontId="3"/>
  </si>
  <si>
    <t>説明等行った日時、説明内容等の記録</t>
    <rPh sb="0" eb="2">
      <t>セツメイ</t>
    </rPh>
    <rPh sb="2" eb="3">
      <t>トウ</t>
    </rPh>
    <rPh sb="3" eb="4">
      <t>オコナ</t>
    </rPh>
    <rPh sb="6" eb="8">
      <t>ニチジ</t>
    </rPh>
    <rPh sb="9" eb="11">
      <t>セツメイ</t>
    </rPh>
    <rPh sb="11" eb="13">
      <t>ナイヨウ</t>
    </rPh>
    <rPh sb="13" eb="14">
      <t>トウ</t>
    </rPh>
    <rPh sb="15" eb="17">
      <t>キロク</t>
    </rPh>
    <phoneticPr fontId="3"/>
  </si>
  <si>
    <t>入所者及び家族等と地域住民等との交流が可能となるよう、地域の行事や活動等に積極的に関与している</t>
    <rPh sb="0" eb="3">
      <t>ニュウショシャ</t>
    </rPh>
    <rPh sb="3" eb="4">
      <t>オヨ</t>
    </rPh>
    <rPh sb="5" eb="7">
      <t>カゾク</t>
    </rPh>
    <rPh sb="7" eb="8">
      <t>トウ</t>
    </rPh>
    <rPh sb="9" eb="11">
      <t>チイキ</t>
    </rPh>
    <rPh sb="11" eb="13">
      <t>ジュウミン</t>
    </rPh>
    <rPh sb="13" eb="14">
      <t>トウ</t>
    </rPh>
    <rPh sb="16" eb="18">
      <t>コウリュウ</t>
    </rPh>
    <rPh sb="19" eb="21">
      <t>カノウ</t>
    </rPh>
    <rPh sb="27" eb="29">
      <t>チイキ</t>
    </rPh>
    <rPh sb="30" eb="32">
      <t>ギョウジ</t>
    </rPh>
    <rPh sb="33" eb="35">
      <t>カツドウ</t>
    </rPh>
    <rPh sb="35" eb="36">
      <t>トウ</t>
    </rPh>
    <rPh sb="37" eb="40">
      <t>セッキョクテキ</t>
    </rPh>
    <rPh sb="41" eb="43">
      <t>カンヨ</t>
    </rPh>
    <phoneticPr fontId="3"/>
  </si>
  <si>
    <t>安全対策体制加算
　　　　【+20単位】</t>
    <rPh sb="0" eb="2">
      <t>アンゼン</t>
    </rPh>
    <rPh sb="2" eb="4">
      <t>タイサク</t>
    </rPh>
    <rPh sb="4" eb="6">
      <t>タイセイ</t>
    </rPh>
    <rPh sb="6" eb="8">
      <t>カサン</t>
    </rPh>
    <rPh sb="17" eb="19">
      <t>タンイ</t>
    </rPh>
    <phoneticPr fontId="3"/>
  </si>
  <si>
    <t>指定介護老人福祉施設基準第35条第１項に規定される基準である以下３点に適合している</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rPh sb="20" eb="22">
      <t>キテイ</t>
    </rPh>
    <rPh sb="25" eb="27">
      <t>キジュン</t>
    </rPh>
    <rPh sb="30" eb="32">
      <t>イカ</t>
    </rPh>
    <rPh sb="33" eb="34">
      <t>テン</t>
    </rPh>
    <rPh sb="35" eb="37">
      <t>テキゴウ</t>
    </rPh>
    <phoneticPr fontId="3"/>
  </si>
  <si>
    <t>・事故が発生した場合の対応、事故の報告の方法等が記載された事故発生の防止のための指針を整備している</t>
    <rPh sb="14" eb="16">
      <t>ジコ</t>
    </rPh>
    <phoneticPr fontId="3"/>
  </si>
  <si>
    <t>・事故が発生した場合またはそれに至る危険性がある事態が生じた場合に、当該事実が報告され、その分析を通じた改善策を従業者に周知徹底する体制を整備している</t>
    <rPh sb="16" eb="17">
      <t>イタ</t>
    </rPh>
    <rPh sb="18" eb="21">
      <t>キケンセイ</t>
    </rPh>
    <rPh sb="24" eb="26">
      <t>ジタイ</t>
    </rPh>
    <rPh sb="27" eb="28">
      <t>ショウ</t>
    </rPh>
    <rPh sb="30" eb="32">
      <t>バアイ</t>
    </rPh>
    <rPh sb="34" eb="36">
      <t>トウガイ</t>
    </rPh>
    <rPh sb="36" eb="38">
      <t>ジジツ</t>
    </rPh>
    <rPh sb="39" eb="41">
      <t>ホウコク</t>
    </rPh>
    <rPh sb="46" eb="48">
      <t>ブンセキ</t>
    </rPh>
    <rPh sb="49" eb="50">
      <t>ツウ</t>
    </rPh>
    <rPh sb="52" eb="55">
      <t>カイゼンサク</t>
    </rPh>
    <rPh sb="56" eb="59">
      <t>ジュウギョウシャ</t>
    </rPh>
    <rPh sb="60" eb="62">
      <t>シュウチ</t>
    </rPh>
    <rPh sb="62" eb="64">
      <t>テッテイ</t>
    </rPh>
    <rPh sb="66" eb="68">
      <t>タイセイ</t>
    </rPh>
    <rPh sb="69" eb="71">
      <t>セイビ</t>
    </rPh>
    <phoneticPr fontId="3"/>
  </si>
  <si>
    <t>・事故発生防止のための委員会および従業者に対する研修を定期的に行っている</t>
    <rPh sb="1" eb="3">
      <t>ジコ</t>
    </rPh>
    <rPh sb="3" eb="5">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</si>
  <si>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担当者が安全対策にかかる外部における研修を受けている</t>
    <rPh sb="0" eb="3">
      <t>タントウシャ</t>
    </rPh>
    <rPh sb="4" eb="6">
      <t>アンゼン</t>
    </rPh>
    <rPh sb="6" eb="8">
      <t>タイサク</t>
    </rPh>
    <rPh sb="12" eb="14">
      <t>ガイブ</t>
    </rPh>
    <rPh sb="18" eb="20">
      <t>ケンシュウ</t>
    </rPh>
    <rPh sb="21" eb="22">
      <t>ウ</t>
    </rPh>
    <phoneticPr fontId="3"/>
  </si>
  <si>
    <t>【安全対策にかかる外部研修】
介護現場における事故の内容、発生防止の取組、発生時の対応、施設のマネジメント等の内容を含むものである</t>
    <rPh sb="1" eb="3">
      <t>アンゼン</t>
    </rPh>
    <rPh sb="3" eb="5">
      <t>タイサク</t>
    </rPh>
    <rPh sb="9" eb="11">
      <t>ガイブ</t>
    </rPh>
    <rPh sb="11" eb="13">
      <t>ケンシュウ</t>
    </rPh>
    <rPh sb="15" eb="17">
      <t>カイゴ</t>
    </rPh>
    <rPh sb="17" eb="19">
      <t>ゲンバ</t>
    </rPh>
    <rPh sb="23" eb="25">
      <t>ジコ</t>
    </rPh>
    <rPh sb="26" eb="28">
      <t>ナイヨウ</t>
    </rPh>
    <rPh sb="29" eb="31">
      <t>ハッセイ</t>
    </rPh>
    <rPh sb="31" eb="33">
      <t>ボウシ</t>
    </rPh>
    <rPh sb="34" eb="35">
      <t>ト</t>
    </rPh>
    <rPh sb="35" eb="36">
      <t>ク</t>
    </rPh>
    <rPh sb="37" eb="39">
      <t>ハッセイ</t>
    </rPh>
    <rPh sb="39" eb="40">
      <t>ジ</t>
    </rPh>
    <rPh sb="41" eb="43">
      <t>タイオウ</t>
    </rPh>
    <rPh sb="44" eb="46">
      <t>シセツ</t>
    </rPh>
    <rPh sb="53" eb="54">
      <t>トウ</t>
    </rPh>
    <rPh sb="55" eb="57">
      <t>ナイヨウ</t>
    </rPh>
    <rPh sb="58" eb="59">
      <t>フク</t>
    </rPh>
    <phoneticPr fontId="3"/>
  </si>
  <si>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3"/>
  </si>
  <si>
    <r>
      <t>サービス提供体制強化加算(Ⅰ)　</t>
    </r>
    <r>
      <rPr>
        <sz val="9"/>
        <rFont val="ＭＳ ゴシック"/>
        <family val="3"/>
        <charset val="128"/>
      </rPr>
      <t>【+22単位/日】</t>
    </r>
    <rPh sb="4" eb="6">
      <t>テイキョウ</t>
    </rPh>
    <rPh sb="6" eb="8">
      <t>タイセイ</t>
    </rPh>
    <rPh sb="8" eb="10">
      <t>キョウカ</t>
    </rPh>
    <rPh sb="10" eb="12">
      <t>カサン</t>
    </rPh>
    <rPh sb="20" eb="22">
      <t>タンイ</t>
    </rPh>
    <rPh sb="23" eb="24">
      <t>ニチ</t>
    </rPh>
    <phoneticPr fontId="3"/>
  </si>
  <si>
    <t>以下２点のいずれかに適合している</t>
    <rPh sb="0" eb="2">
      <t>イカ</t>
    </rPh>
    <rPh sb="3" eb="4">
      <t>テン</t>
    </rPh>
    <rPh sb="10" eb="12">
      <t>テキゴウ</t>
    </rPh>
    <phoneticPr fontId="3"/>
  </si>
  <si>
    <t>・施設の介護職員の総数のうち、介護福祉士のしめる割合</t>
    <rPh sb="1" eb="3">
      <t>シセツ</t>
    </rPh>
    <rPh sb="4" eb="6">
      <t>カイゴ</t>
    </rPh>
    <rPh sb="6" eb="8">
      <t>ショクイン</t>
    </rPh>
    <rPh sb="9" eb="11">
      <t>ソウスウ</t>
    </rPh>
    <rPh sb="15" eb="17">
      <t>カイゴ</t>
    </rPh>
    <rPh sb="17" eb="20">
      <t>フクシシ</t>
    </rPh>
    <rPh sb="24" eb="26">
      <t>ワリアイ</t>
    </rPh>
    <phoneticPr fontId="3"/>
  </si>
  <si>
    <t>８割以上</t>
    <rPh sb="1" eb="2">
      <t>ワリ</t>
    </rPh>
    <rPh sb="2" eb="4">
      <t>イジョウ</t>
    </rPh>
    <phoneticPr fontId="3"/>
  </si>
  <si>
    <t>・施設の介護職員の総数のうち、勤続年数１０年以上の介護福祉士の占める割合</t>
    <rPh sb="1" eb="3">
      <t>シセツ</t>
    </rPh>
    <rPh sb="4" eb="6">
      <t>カイゴ</t>
    </rPh>
    <rPh sb="6" eb="8">
      <t>ショクイン</t>
    </rPh>
    <rPh sb="9" eb="11">
      <t>ソウスウ</t>
    </rPh>
    <rPh sb="15" eb="17">
      <t>キンゾク</t>
    </rPh>
    <rPh sb="17" eb="19">
      <t>ネンスウ</t>
    </rPh>
    <rPh sb="21" eb="22">
      <t>ネン</t>
    </rPh>
    <rPh sb="22" eb="24">
      <t>イジョウ</t>
    </rPh>
    <rPh sb="25" eb="27">
      <t>カイゴ</t>
    </rPh>
    <rPh sb="27" eb="30">
      <t>フクシシ</t>
    </rPh>
    <rPh sb="31" eb="32">
      <t>シ</t>
    </rPh>
    <rPh sb="34" eb="36">
      <t>ワリアイ</t>
    </rPh>
    <phoneticPr fontId="3"/>
  </si>
  <si>
    <t>３．５割以上</t>
    <rPh sb="3" eb="6">
      <t>ワリイジョウ</t>
    </rPh>
    <phoneticPr fontId="3"/>
  </si>
  <si>
    <t>提供する指定介護福祉施設サービスの質の向上に資する取り組みを実施している
【取組例】
・LIFEを活用したPDCAサイクルの構築
・ICT・テクノロジーの活用
・高齢者の活躍（居室やフロア等の掃除、食事の配膳・下膳などのほか、経理や労務、広報なども含めた介護業務以外の業務の提供）等による役割分担
・ケアにあたり、居室の定員が２以上である場合、原則としてポータブルトイレを使用しない方針を立てて取組を行っている</t>
    <rPh sb="0" eb="2">
      <t>テイキョウ</t>
    </rPh>
    <rPh sb="4" eb="6">
      <t>シテイ</t>
    </rPh>
    <rPh sb="6" eb="8">
      <t>カイゴ</t>
    </rPh>
    <rPh sb="8" eb="10">
      <t>フクシ</t>
    </rPh>
    <rPh sb="10" eb="12">
      <t>シセツ</t>
    </rPh>
    <rPh sb="17" eb="18">
      <t>シツ</t>
    </rPh>
    <rPh sb="19" eb="21">
      <t>コウジョウ</t>
    </rPh>
    <rPh sb="22" eb="23">
      <t>シ</t>
    </rPh>
    <rPh sb="25" eb="26">
      <t>ト</t>
    </rPh>
    <rPh sb="27" eb="28">
      <t>ク</t>
    </rPh>
    <rPh sb="30" eb="32">
      <t>ジッシ</t>
    </rPh>
    <rPh sb="38" eb="40">
      <t>トリクミ</t>
    </rPh>
    <rPh sb="40" eb="41">
      <t>レイ</t>
    </rPh>
    <rPh sb="49" eb="51">
      <t>カツヨウ</t>
    </rPh>
    <rPh sb="62" eb="64">
      <t>コウチク</t>
    </rPh>
    <rPh sb="77" eb="79">
      <t>カツヨウ</t>
    </rPh>
    <rPh sb="81" eb="84">
      <t>コウレイシャ</t>
    </rPh>
    <rPh sb="85" eb="87">
      <t>カツヤク</t>
    </rPh>
    <rPh sb="88" eb="90">
      <t>キョシツ</t>
    </rPh>
    <rPh sb="94" eb="95">
      <t>トウ</t>
    </rPh>
    <rPh sb="96" eb="98">
      <t>ソウジ</t>
    </rPh>
    <rPh sb="99" eb="101">
      <t>ショクジ</t>
    </rPh>
    <rPh sb="102" eb="104">
      <t>ハイゼン</t>
    </rPh>
    <rPh sb="105" eb="107">
      <t>ゲゼン</t>
    </rPh>
    <rPh sb="113" eb="115">
      <t>ケイリ</t>
    </rPh>
    <rPh sb="116" eb="118">
      <t>ロウム</t>
    </rPh>
    <rPh sb="119" eb="121">
      <t>コウホウ</t>
    </rPh>
    <rPh sb="124" eb="125">
      <t>フク</t>
    </rPh>
    <rPh sb="127" eb="129">
      <t>カイゴ</t>
    </rPh>
    <rPh sb="129" eb="131">
      <t>ギョウム</t>
    </rPh>
    <rPh sb="131" eb="133">
      <t>イガイ</t>
    </rPh>
    <rPh sb="134" eb="136">
      <t>ギョウム</t>
    </rPh>
    <rPh sb="137" eb="139">
      <t>テイキョウ</t>
    </rPh>
    <rPh sb="140" eb="141">
      <t>トウ</t>
    </rPh>
    <rPh sb="144" eb="146">
      <t>ヤクワリ</t>
    </rPh>
    <rPh sb="146" eb="148">
      <t>ブンタン</t>
    </rPh>
    <rPh sb="157" eb="159">
      <t>キョシツ</t>
    </rPh>
    <rPh sb="160" eb="162">
      <t>テイイン</t>
    </rPh>
    <rPh sb="164" eb="166">
      <t>イジョウ</t>
    </rPh>
    <rPh sb="169" eb="171">
      <t>バアイ</t>
    </rPh>
    <rPh sb="172" eb="174">
      <t>ゲンソク</t>
    </rPh>
    <rPh sb="186" eb="188">
      <t>シヨウ</t>
    </rPh>
    <rPh sb="191" eb="193">
      <t>ホウシン</t>
    </rPh>
    <rPh sb="194" eb="195">
      <t>タ</t>
    </rPh>
    <rPh sb="197" eb="199">
      <t>トリクミ</t>
    </rPh>
    <rPh sb="200" eb="201">
      <t>オコナ</t>
    </rPh>
    <phoneticPr fontId="3"/>
  </si>
  <si>
    <t>※「提供する指定介護福祉施設サービスの質の向上に資する取組」とはサービスの質の向上や利用者の尊厳の保持を目的として、事業所として継続的に行う取組を指している</t>
    <rPh sb="2" eb="4">
      <t>テイキョウ</t>
    </rPh>
    <rPh sb="6" eb="8">
      <t>シテイ</t>
    </rPh>
    <rPh sb="8" eb="10">
      <t>カイゴ</t>
    </rPh>
    <rPh sb="10" eb="12">
      <t>フクシ</t>
    </rPh>
    <rPh sb="12" eb="14">
      <t>シセツ</t>
    </rPh>
    <rPh sb="19" eb="20">
      <t>シツ</t>
    </rPh>
    <rPh sb="21" eb="23">
      <t>コウジョウ</t>
    </rPh>
    <rPh sb="24" eb="25">
      <t>シ</t>
    </rPh>
    <rPh sb="27" eb="29">
      <t>トリクミ</t>
    </rPh>
    <rPh sb="37" eb="38">
      <t>シツ</t>
    </rPh>
    <rPh sb="39" eb="41">
      <t>コウジョウ</t>
    </rPh>
    <rPh sb="42" eb="45">
      <t>リヨウシャ</t>
    </rPh>
    <rPh sb="46" eb="48">
      <t>ソンゲン</t>
    </rPh>
    <rPh sb="49" eb="51">
      <t>ホジ</t>
    </rPh>
    <rPh sb="52" eb="54">
      <t>モクテキ</t>
    </rPh>
    <rPh sb="58" eb="61">
      <t>ジギョウショ</t>
    </rPh>
    <rPh sb="64" eb="67">
      <t>ケイゾクテキ</t>
    </rPh>
    <rPh sb="68" eb="69">
      <t>オコナ</t>
    </rPh>
    <rPh sb="70" eb="72">
      <t>トリクミ</t>
    </rPh>
    <rPh sb="73" eb="74">
      <t>サ</t>
    </rPh>
    <phoneticPr fontId="3"/>
  </si>
  <si>
    <r>
      <t>サービス提供体制強化加算(Ⅱ)</t>
    </r>
    <r>
      <rPr>
        <sz val="9"/>
        <rFont val="ＭＳ ゴシック"/>
        <family val="3"/>
        <charset val="128"/>
      </rPr>
      <t>【+18単位/日】</t>
    </r>
    <rPh sb="4" eb="6">
      <t>テイキョウ</t>
    </rPh>
    <rPh sb="6" eb="8">
      <t>タイセイ</t>
    </rPh>
    <rPh sb="8" eb="10">
      <t>キョウカ</t>
    </rPh>
    <rPh sb="10" eb="12">
      <t>カサン</t>
    </rPh>
    <rPh sb="19" eb="21">
      <t>タンイ</t>
    </rPh>
    <rPh sb="22" eb="23">
      <t>ニチ</t>
    </rPh>
    <phoneticPr fontId="3"/>
  </si>
  <si>
    <t>施設の介護職員の総数のうち、介護福祉士のしめる割合</t>
    <rPh sb="0" eb="2">
      <t>シセツ</t>
    </rPh>
    <rPh sb="3" eb="5">
      <t>カイゴ</t>
    </rPh>
    <rPh sb="5" eb="7">
      <t>ショクイン</t>
    </rPh>
    <rPh sb="8" eb="10">
      <t>ソウスウ</t>
    </rPh>
    <rPh sb="14" eb="16">
      <t>カイゴ</t>
    </rPh>
    <rPh sb="16" eb="19">
      <t>フクシシ</t>
    </rPh>
    <rPh sb="23" eb="25">
      <t>ワリアイ</t>
    </rPh>
    <phoneticPr fontId="3"/>
  </si>
  <si>
    <t>６割以上</t>
    <rPh sb="1" eb="4">
      <t>ワリイジョウ</t>
    </rPh>
    <phoneticPr fontId="3"/>
  </si>
  <si>
    <t>サービス提供体制強化加算(Ⅲ)【6単位/日】</t>
    <rPh sb="4" eb="6">
      <t>テイキョウ</t>
    </rPh>
    <rPh sb="6" eb="8">
      <t>タイセイ</t>
    </rPh>
    <rPh sb="8" eb="10">
      <t>キョウカ</t>
    </rPh>
    <rPh sb="10" eb="12">
      <t>カサン</t>
    </rPh>
    <rPh sb="17" eb="19">
      <t>タンイ</t>
    </rPh>
    <rPh sb="20" eb="21">
      <t>ニチ</t>
    </rPh>
    <phoneticPr fontId="3"/>
  </si>
  <si>
    <t>以下３点のいずれかに適合している</t>
    <rPh sb="0" eb="2">
      <t>イカ</t>
    </rPh>
    <rPh sb="3" eb="4">
      <t>テン</t>
    </rPh>
    <rPh sb="10" eb="12">
      <t>テキゴウ</t>
    </rPh>
    <phoneticPr fontId="3"/>
  </si>
  <si>
    <t>・施設の介護職員の総数のうち、介護福祉士の占める割合</t>
    <rPh sb="1" eb="3">
      <t>シセツ</t>
    </rPh>
    <rPh sb="4" eb="6">
      <t>カイゴ</t>
    </rPh>
    <rPh sb="6" eb="8">
      <t>ショクイン</t>
    </rPh>
    <rPh sb="9" eb="11">
      <t>ソウスウ</t>
    </rPh>
    <rPh sb="15" eb="17">
      <t>カイゴ</t>
    </rPh>
    <rPh sb="17" eb="20">
      <t>フクシシ</t>
    </rPh>
    <rPh sb="21" eb="22">
      <t>シ</t>
    </rPh>
    <rPh sb="24" eb="26">
      <t>ワリアイ</t>
    </rPh>
    <phoneticPr fontId="3"/>
  </si>
  <si>
    <t>５割以上</t>
    <rPh sb="1" eb="4">
      <t>ワリイジョウ</t>
    </rPh>
    <phoneticPr fontId="3"/>
  </si>
  <si>
    <t>・施設の看護・介護職員の総数のうち、常勤職員の占める割合</t>
    <rPh sb="1" eb="3">
      <t>シセツ</t>
    </rPh>
    <rPh sb="4" eb="6">
      <t>カンゴ</t>
    </rPh>
    <rPh sb="7" eb="9">
      <t>カイゴ</t>
    </rPh>
    <rPh sb="9" eb="11">
      <t>ショクイン</t>
    </rPh>
    <rPh sb="12" eb="14">
      <t>ソウスウ</t>
    </rPh>
    <rPh sb="18" eb="20">
      <t>ジョウキン</t>
    </rPh>
    <rPh sb="20" eb="22">
      <t>ショクイン</t>
    </rPh>
    <rPh sb="23" eb="24">
      <t>シ</t>
    </rPh>
    <rPh sb="26" eb="28">
      <t>ワリアイ</t>
    </rPh>
    <phoneticPr fontId="3"/>
  </si>
  <si>
    <t>７．５割以上</t>
    <rPh sb="3" eb="6">
      <t>ワリイジョウ</t>
    </rPh>
    <phoneticPr fontId="3"/>
  </si>
  <si>
    <t>・指定介護福祉施設サービスを入所者に直接提供する職員の総数のうち、勤続年数７年以上の者の占める割合</t>
    <rPh sb="1" eb="3">
      <t>シテイ</t>
    </rPh>
    <rPh sb="3" eb="5">
      <t>カイゴ</t>
    </rPh>
    <rPh sb="5" eb="7">
      <t>フクシ</t>
    </rPh>
    <rPh sb="7" eb="9">
      <t>シセツ</t>
    </rPh>
    <rPh sb="14" eb="17">
      <t>ニュウショシャ</t>
    </rPh>
    <rPh sb="18" eb="20">
      <t>チョクセツ</t>
    </rPh>
    <rPh sb="20" eb="22">
      <t>テイキョウ</t>
    </rPh>
    <rPh sb="24" eb="26">
      <t>ショクイン</t>
    </rPh>
    <rPh sb="27" eb="29">
      <t>ソウスウ</t>
    </rPh>
    <rPh sb="33" eb="35">
      <t>キンゾク</t>
    </rPh>
    <rPh sb="35" eb="37">
      <t>ネンスウ</t>
    </rPh>
    <rPh sb="38" eb="41">
      <t>ネンイジョウ</t>
    </rPh>
    <rPh sb="42" eb="43">
      <t>モノ</t>
    </rPh>
    <rPh sb="44" eb="45">
      <t>シ</t>
    </rPh>
    <rPh sb="47" eb="49">
      <t>ワリアイ</t>
    </rPh>
    <phoneticPr fontId="3"/>
  </si>
  <si>
    <t>３割以上</t>
    <rPh sb="1" eb="4">
      <t>ワリイジョウ</t>
    </rPh>
    <phoneticPr fontId="3"/>
  </si>
  <si>
    <t>介護職員処遇改善加算（Ⅰ）
        【*26/1000】</t>
    <rPh sb="0" eb="2">
      <t>カイゴ</t>
    </rPh>
    <rPh sb="2" eb="4">
      <t>ショクイン</t>
    </rPh>
    <rPh sb="4" eb="6">
      <t>ショグウ</t>
    </rPh>
    <rPh sb="6" eb="8">
      <t>カイゼン</t>
    </rPh>
    <rPh sb="8" eb="10">
      <t>カサン</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</si>
  <si>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</si>
  <si>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介護職員処遇改善計画書</t>
    <rPh sb="0" eb="2">
      <t>カイゴ</t>
    </rPh>
    <rPh sb="2" eb="4">
      <t>ショクイン</t>
    </rPh>
    <rPh sb="4" eb="6">
      <t>ショグウ</t>
    </rPh>
    <rPh sb="6" eb="8">
      <t>カイゼン</t>
    </rPh>
    <rPh sb="8" eb="11">
      <t>ケイカクショ</t>
    </rPh>
    <phoneticPr fontId="3"/>
  </si>
  <si>
    <t>２　改善計画書の作成、周知、届出</t>
    <rPh sb="2" eb="4">
      <t>カイゼン</t>
    </rPh>
    <rPh sb="4" eb="7">
      <t>ケイカクショ</t>
    </rPh>
    <rPh sb="8" eb="10">
      <t>サクセイ</t>
    </rPh>
    <rPh sb="11" eb="13">
      <t>シュウチ</t>
    </rPh>
    <rPh sb="14" eb="16">
      <t>トドケデ</t>
    </rPh>
    <phoneticPr fontId="3"/>
  </si>
  <si>
    <t>３　賃金改善の実施</t>
    <rPh sb="2" eb="4">
      <t>チンギン</t>
    </rPh>
    <rPh sb="4" eb="6">
      <t>カイゼン</t>
    </rPh>
    <rPh sb="7" eb="9">
      <t>ジッシ</t>
    </rPh>
    <phoneticPr fontId="3"/>
  </si>
  <si>
    <t>４　処遇改善に関する実績の報告</t>
    <rPh sb="2" eb="4">
      <t>ショグウ</t>
    </rPh>
    <rPh sb="4" eb="6">
      <t>カイゼン</t>
    </rPh>
    <rPh sb="7" eb="8">
      <t>カン</t>
    </rPh>
    <rPh sb="10" eb="12">
      <t>ジッセキ</t>
    </rPh>
    <rPh sb="13" eb="15">
      <t>ホウコク</t>
    </rPh>
    <phoneticPr fontId="3"/>
  </si>
  <si>
    <t>実績報告書</t>
    <rPh sb="0" eb="2">
      <t>ジッセキ</t>
    </rPh>
    <rPh sb="2" eb="5">
      <t>ホウコクショ</t>
    </rPh>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</si>
  <si>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3"/>
  </si>
  <si>
    <t>６　労働保険料の納付</t>
    <rPh sb="2" eb="4">
      <t>ロウドウ</t>
    </rPh>
    <rPh sb="4" eb="7">
      <t>ホケンリョウ</t>
    </rPh>
    <rPh sb="8" eb="10">
      <t>ノウフ</t>
    </rPh>
    <phoneticPr fontId="3"/>
  </si>
  <si>
    <t>適正に納付</t>
    <rPh sb="0" eb="2">
      <t>テキセイ</t>
    </rPh>
    <rPh sb="3" eb="5">
      <t>ノウフ</t>
    </rPh>
    <phoneticPr fontId="3"/>
  </si>
  <si>
    <t>７　次の(一)、(二)、(三)のいずれにも適合</t>
    <rPh sb="2" eb="3">
      <t>ツギ</t>
    </rPh>
    <rPh sb="5" eb="6">
      <t>1</t>
    </rPh>
    <rPh sb="9" eb="10">
      <t>2</t>
    </rPh>
    <rPh sb="13" eb="14">
      <t>サン</t>
    </rPh>
    <rPh sb="21" eb="23">
      <t>テキゴウ</t>
    </rPh>
    <phoneticPr fontId="3"/>
  </si>
  <si>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3"/>
  </si>
  <si>
    <t>(二)資質の向上の支援に関する計画の策定、研修の実施又は研修の機会の確保し、全ての介護職員に周知</t>
    <phoneticPr fontId="3"/>
  </si>
  <si>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3"/>
  </si>
  <si>
    <t>研修計画書</t>
    <rPh sb="0" eb="2">
      <t>ケンシュウ</t>
    </rPh>
    <rPh sb="2" eb="4">
      <t>ケイカク</t>
    </rPh>
    <rPh sb="4" eb="5">
      <t>ショ</t>
    </rPh>
    <phoneticPr fontId="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</si>
  <si>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</si>
  <si>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介護職員処遇改善加算（Ⅱ）
        【*19/1000】</t>
    <rPh sb="0" eb="2">
      <t>カイゴ</t>
    </rPh>
    <rPh sb="2" eb="4">
      <t>ショクイン</t>
    </rPh>
    <rPh sb="4" eb="6">
      <t>ショグウ</t>
    </rPh>
    <rPh sb="6" eb="8">
      <t>カイゼン</t>
    </rPh>
    <rPh sb="8" eb="10">
      <t>カサン</t>
    </rPh>
    <phoneticPr fontId="3"/>
  </si>
  <si>
    <t>７　次の(一)、(二)のいずれにも適合</t>
    <rPh sb="2" eb="3">
      <t>ツギ</t>
    </rPh>
    <rPh sb="5" eb="6">
      <t>1</t>
    </rPh>
    <rPh sb="9" eb="10">
      <t>2</t>
    </rPh>
    <rPh sb="17" eb="19">
      <t>テキゴウ</t>
    </rPh>
    <phoneticPr fontId="3"/>
  </si>
  <si>
    <t>(一)任用の際の職責又は職務内容等の要件を書面で作成し、全ての介護職員に周知</t>
    <rPh sb="21" eb="23">
      <t>ショメン</t>
    </rPh>
    <rPh sb="24" eb="26">
      <t>サクセイ</t>
    </rPh>
    <phoneticPr fontId="3"/>
  </si>
  <si>
    <t>介護職員処遇改善加算（Ⅲ）
       【*10/1000】</t>
    <rPh sb="0" eb="2">
      <t>カイゴ</t>
    </rPh>
    <rPh sb="2" eb="4">
      <t>ショクイン</t>
    </rPh>
    <rPh sb="4" eb="6">
      <t>ショグウ</t>
    </rPh>
    <rPh sb="6" eb="8">
      <t>カイゼン</t>
    </rPh>
    <rPh sb="8" eb="10">
      <t>カサン</t>
    </rPh>
    <phoneticPr fontId="3"/>
  </si>
  <si>
    <t>７、次の(一)、(二)のいずれかに適合</t>
    <rPh sb="2" eb="3">
      <t>ツギ</t>
    </rPh>
    <rPh sb="5" eb="6">
      <t>1</t>
    </rPh>
    <rPh sb="9" eb="10">
      <t>2</t>
    </rPh>
    <rPh sb="11" eb="12">
      <t>キジュン</t>
    </rPh>
    <rPh sb="17" eb="19">
      <t>テキゴウ</t>
    </rPh>
    <phoneticPr fontId="3"/>
  </si>
  <si>
    <t>(二)資質の向上の支援に関する計画の策定、研修の実施又は研修の機会確保し、全ての介護職員に周知</t>
    <phoneticPr fontId="3"/>
  </si>
  <si>
    <t>(二)資質の向上の支援に関する計画の策定、研修の実施又は研修の機会を確保し、全ての介護職員に周知</t>
    <phoneticPr fontId="3"/>
  </si>
  <si>
    <t>介護職員等特定処遇改善加算（Ⅰ）
　　【*15/1000】</t>
    <rPh sb="0" eb="2">
      <t>カイゴ</t>
    </rPh>
    <rPh sb="2" eb="4">
      <t>ショクイン</t>
    </rPh>
    <rPh sb="4" eb="5">
      <t>トウ</t>
    </rPh>
    <rPh sb="5" eb="7">
      <t>トクテイ</t>
    </rPh>
    <rPh sb="7" eb="9">
      <t>ショグウ</t>
    </rPh>
    <rPh sb="9" eb="11">
      <t>カイゼン</t>
    </rPh>
    <rPh sb="11" eb="13">
      <t>カサン</t>
    </rPh>
    <phoneticPr fontId="3"/>
  </si>
  <si>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4"/>
  </si>
  <si>
    <t>該当</t>
    <rPh sb="0" eb="2">
      <t>ガイトウ</t>
    </rPh>
    <phoneticPr fontId="4"/>
  </si>
  <si>
    <t>介護職員等特定処遇改善計画書</t>
    <rPh sb="0" eb="2">
      <t>カイゴ</t>
    </rPh>
    <rPh sb="2" eb="11">
      <t>ショクイントウトクテイショグウカイゼン</t>
    </rPh>
    <rPh sb="11" eb="13">
      <t>ケイカク</t>
    </rPh>
    <rPh sb="13" eb="14">
      <t>ショ</t>
    </rPh>
    <phoneticPr fontId="3"/>
  </si>
  <si>
    <t>□</t>
    <phoneticPr fontId="4"/>
  </si>
  <si>
    <t>（１）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こと。</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7" eb="69">
      <t>イジョウ</t>
    </rPh>
    <rPh sb="79" eb="81">
      <t>カイゴ</t>
    </rPh>
    <rPh sb="81" eb="83">
      <t>ショクイン</t>
    </rPh>
    <rPh sb="83" eb="84">
      <t>トウ</t>
    </rPh>
    <rPh sb="84" eb="86">
      <t>トクテイ</t>
    </rPh>
    <rPh sb="86" eb="88">
      <t>ショグウ</t>
    </rPh>
    <rPh sb="88" eb="90">
      <t>カイゼン</t>
    </rPh>
    <rPh sb="90" eb="92">
      <t>カサン</t>
    </rPh>
    <rPh sb="93" eb="95">
      <t>サンテイ</t>
    </rPh>
    <rPh sb="95" eb="97">
      <t>ミコミ</t>
    </rPh>
    <rPh sb="97" eb="98">
      <t>ガク</t>
    </rPh>
    <rPh sb="99" eb="101">
      <t>ショウガク</t>
    </rPh>
    <rPh sb="108" eb="109">
      <t>タ</t>
    </rPh>
    <rPh sb="110" eb="112">
      <t>リユウ</t>
    </rPh>
    <rPh sb="116" eb="118">
      <t>トウガイ</t>
    </rPh>
    <rPh sb="118" eb="120">
      <t>チンギン</t>
    </rPh>
    <rPh sb="120" eb="122">
      <t>カイゼン</t>
    </rPh>
    <rPh sb="123" eb="125">
      <t>コンナン</t>
    </rPh>
    <rPh sb="128" eb="130">
      <t>バアイ</t>
    </rPh>
    <rPh sb="133" eb="134">
      <t>カギ</t>
    </rPh>
    <phoneticPr fontId="4"/>
  </si>
  <si>
    <t>（２）経験・技能のある介護職員の賃金改善に要する費用の見込額の平均が、介護職員（経験・技能のある介護職員を除く。）の賃金改善に要する費用の見込額の平均を上回っている。</t>
    <rPh sb="3" eb="5">
      <t>ケイケン</t>
    </rPh>
    <rPh sb="6" eb="8">
      <t>ギノウ</t>
    </rPh>
    <rPh sb="11" eb="13">
      <t>カイゴ</t>
    </rPh>
    <rPh sb="13" eb="15">
      <t>ショクイン</t>
    </rPh>
    <rPh sb="16" eb="18">
      <t>チンギン</t>
    </rPh>
    <rPh sb="18" eb="20">
      <t>カイゼン</t>
    </rPh>
    <rPh sb="21" eb="22">
      <t>ヨウ</t>
    </rPh>
    <rPh sb="24" eb="26">
      <t>ヒヨウ</t>
    </rPh>
    <rPh sb="27" eb="29">
      <t>ミコ</t>
    </rPh>
    <rPh sb="29" eb="30">
      <t>ガク</t>
    </rPh>
    <rPh sb="31" eb="33">
      <t>ヘイキン</t>
    </rPh>
    <rPh sb="35" eb="37">
      <t>カイゴ</t>
    </rPh>
    <rPh sb="37" eb="39">
      <t>ショクイン</t>
    </rPh>
    <rPh sb="40" eb="42">
      <t>ケイケン</t>
    </rPh>
    <rPh sb="43" eb="45">
      <t>ギノウ</t>
    </rPh>
    <rPh sb="48" eb="50">
      <t>カイゴ</t>
    </rPh>
    <rPh sb="50" eb="52">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4"/>
  </si>
  <si>
    <t>（３）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7">
      <t>ニバイイジョウ</t>
    </rPh>
    <rPh sb="87" eb="89">
      <t>カイゴ</t>
    </rPh>
    <rPh sb="89" eb="91">
      <t>ショクイン</t>
    </rPh>
    <rPh sb="91" eb="93">
      <t>イガイ</t>
    </rPh>
    <rPh sb="94" eb="96">
      <t>ショクイン</t>
    </rPh>
    <rPh sb="97" eb="99">
      <t>ヘイキン</t>
    </rPh>
    <rPh sb="99" eb="101">
      <t>チンギン</t>
    </rPh>
    <rPh sb="101" eb="102">
      <t>ガク</t>
    </rPh>
    <rPh sb="103" eb="105">
      <t>カイゴ</t>
    </rPh>
    <rPh sb="105" eb="107">
      <t>ショクイン</t>
    </rPh>
    <rPh sb="108" eb="110">
      <t>ケイケン</t>
    </rPh>
    <rPh sb="111" eb="113">
      <t>ギノウ</t>
    </rPh>
    <rPh sb="116" eb="118">
      <t>カイゴ</t>
    </rPh>
    <rPh sb="118" eb="120">
      <t>ショクイン</t>
    </rPh>
    <rPh sb="121" eb="122">
      <t>ノゾ</t>
    </rPh>
    <rPh sb="126" eb="128">
      <t>ヘイキン</t>
    </rPh>
    <rPh sb="128" eb="130">
      <t>チンギン</t>
    </rPh>
    <rPh sb="130" eb="131">
      <t>ガク</t>
    </rPh>
    <rPh sb="132" eb="134">
      <t>ウワマワ</t>
    </rPh>
    <rPh sb="137" eb="139">
      <t>バアイ</t>
    </rPh>
    <rPh sb="142" eb="143">
      <t>カギ</t>
    </rPh>
    <phoneticPr fontId="4"/>
  </si>
  <si>
    <t>（４）介護職員以外の職員の賃金改善後の賃金の見込額が年額４４０万円を上回らないこと。</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4"/>
  </si>
  <si>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4"/>
  </si>
  <si>
    <t>□
□
□</t>
    <phoneticPr fontId="3"/>
  </si>
  <si>
    <t>計画書の作成
周知
届出</t>
    <rPh sb="0" eb="3">
      <t>ケイカクショ</t>
    </rPh>
    <rPh sb="4" eb="6">
      <t>サクセイ</t>
    </rPh>
    <rPh sb="7" eb="9">
      <t>シュウチ</t>
    </rPh>
    <rPh sb="10" eb="12">
      <t>トドケデ</t>
    </rPh>
    <phoneticPr fontId="4"/>
  </si>
  <si>
    <t>周知の方法（具体的に記載）
届出年月日（記載）</t>
    <rPh sb="0" eb="2">
      <t>シュウチ</t>
    </rPh>
    <rPh sb="3" eb="5">
      <t>ホウホウ</t>
    </rPh>
    <rPh sb="6" eb="9">
      <t>グタイテキ</t>
    </rPh>
    <rPh sb="10" eb="12">
      <t>キサイ</t>
    </rPh>
    <rPh sb="16" eb="21">
      <t>トドケデネンガッピ</t>
    </rPh>
    <rPh sb="22" eb="24">
      <t>キサイ</t>
    </rPh>
    <phoneticPr fontId="3"/>
  </si>
  <si>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4"/>
  </si>
  <si>
    <t>□
□</t>
    <phoneticPr fontId="3"/>
  </si>
  <si>
    <t>該当
賃金水準を見直
した場合、その
届出</t>
    <rPh sb="0" eb="2">
      <t>ガイトウ</t>
    </rPh>
    <rPh sb="4" eb="6">
      <t>チンギン</t>
    </rPh>
    <rPh sb="6" eb="8">
      <t>スイジュン</t>
    </rPh>
    <rPh sb="9" eb="11">
      <t>ミナオ</t>
    </rPh>
    <rPh sb="14" eb="16">
      <t>バアイ</t>
    </rPh>
    <rPh sb="20" eb="22">
      <t>トドケデ</t>
    </rPh>
    <phoneticPr fontId="4"/>
  </si>
  <si>
    <t>介護職員等特定処遇改善実績報告書
特別な事情に係る届出書</t>
    <rPh sb="0" eb="2">
      <t>カイゴ</t>
    </rPh>
    <rPh sb="11" eb="13">
      <t>ジッセキ</t>
    </rPh>
    <rPh sb="13" eb="16">
      <t>ホウコクショ</t>
    </rPh>
    <rPh sb="18" eb="20">
      <t>トクベツ</t>
    </rPh>
    <rPh sb="21" eb="23">
      <t>ジジョウ</t>
    </rPh>
    <rPh sb="24" eb="25">
      <t>カカ</t>
    </rPh>
    <rPh sb="26" eb="29">
      <t>トドケデショ</t>
    </rPh>
    <phoneticPr fontId="3"/>
  </si>
  <si>
    <t>４　事業年度ごとに当該事業所の職員の処遇改善に関する実績を都道府県知事に報告すること。</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4"/>
  </si>
  <si>
    <t>介護職員等特定処遇改善実績報告書</t>
    <phoneticPr fontId="3"/>
  </si>
  <si>
    <t>５　介護医療院サービスにおけるサービス提供体制強化加算（Ⅰ）イを算定していること。</t>
    <rPh sb="2" eb="4">
      <t>カイゴ</t>
    </rPh>
    <rPh sb="4" eb="6">
      <t>イリョウ</t>
    </rPh>
    <rPh sb="6" eb="7">
      <t>イン</t>
    </rPh>
    <rPh sb="19" eb="21">
      <t>テイキョウ</t>
    </rPh>
    <rPh sb="21" eb="23">
      <t>タイセイ</t>
    </rPh>
    <rPh sb="23" eb="25">
      <t>キョウカ</t>
    </rPh>
    <rPh sb="25" eb="26">
      <t>カ</t>
    </rPh>
    <rPh sb="31" eb="33">
      <t>サンテイ</t>
    </rPh>
    <phoneticPr fontId="4"/>
  </si>
  <si>
    <t>※介護福祉士の配置等要件</t>
    <rPh sb="1" eb="3">
      <t>カイゴ</t>
    </rPh>
    <rPh sb="3" eb="6">
      <t>フクシシ</t>
    </rPh>
    <rPh sb="7" eb="12">
      <t>ハイチトウヨウケン</t>
    </rPh>
    <phoneticPr fontId="3"/>
  </si>
  <si>
    <t>６　介護医療院サービスにおける介護職員処遇改善加算（Ⅰ）から（Ⅲ）までのいずれかを算定していること。</t>
    <rPh sb="2" eb="4">
      <t>カイゴ</t>
    </rPh>
    <rPh sb="4" eb="6">
      <t>イリョウ</t>
    </rPh>
    <rPh sb="6" eb="7">
      <t>イン</t>
    </rPh>
    <rPh sb="15" eb="17">
      <t>カイゴ</t>
    </rPh>
    <rPh sb="17" eb="19">
      <t>ショクイン</t>
    </rPh>
    <rPh sb="19" eb="21">
      <t>ショグウ</t>
    </rPh>
    <rPh sb="21" eb="23">
      <t>カイゼン</t>
    </rPh>
    <rPh sb="23" eb="25">
      <t>カサン</t>
    </rPh>
    <rPh sb="41" eb="43">
      <t>サンテイ</t>
    </rPh>
    <phoneticPr fontId="4"/>
  </si>
  <si>
    <t>※処遇改善加算要件</t>
    <rPh sb="1" eb="3">
      <t>ショグウ</t>
    </rPh>
    <rPh sb="3" eb="5">
      <t>カイゼン</t>
    </rPh>
    <rPh sb="5" eb="7">
      <t>カサン</t>
    </rPh>
    <rPh sb="7" eb="9">
      <t>ヨウケン</t>
    </rPh>
    <phoneticPr fontId="3"/>
  </si>
  <si>
    <t>７　２の届出に係る計画の期間中に実施する職員の処遇改善の内容（賃金改善に関するものを除く。以下この号において同じ。）および当該職員の処遇改善に要する費用の見込額を全ての職員に周知している。</t>
    <rPh sb="4" eb="6">
      <t>トドケデ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61" eb="63">
      <t>トウガイ</t>
    </rPh>
    <rPh sb="63" eb="65">
      <t>ショクイン</t>
    </rPh>
    <rPh sb="66" eb="68">
      <t>ショグウ</t>
    </rPh>
    <rPh sb="68" eb="70">
      <t>カイゼン</t>
    </rPh>
    <rPh sb="71" eb="72">
      <t>ヨウ</t>
    </rPh>
    <rPh sb="74" eb="76">
      <t>ヒヨウ</t>
    </rPh>
    <rPh sb="77" eb="80">
      <t>ミコミガク</t>
    </rPh>
    <rPh sb="81" eb="82">
      <t>スベ</t>
    </rPh>
    <rPh sb="84" eb="86">
      <t>ショクイン</t>
    </rPh>
    <rPh sb="87" eb="89">
      <t>シュウチ</t>
    </rPh>
    <phoneticPr fontId="4"/>
  </si>
  <si>
    <r>
      <t xml:space="preserve">※職場環境等要件
</t>
    </r>
    <r>
      <rPr>
        <sz val="9"/>
        <rFont val="ＭＳ ゴシック"/>
        <family val="3"/>
        <charset val="128"/>
      </rPr>
      <t>周知の方法（具体的に記載）</t>
    </r>
    <rPh sb="1" eb="3">
      <t>ショクバ</t>
    </rPh>
    <rPh sb="3" eb="8">
      <t>カンキョウトウヨウケン</t>
    </rPh>
    <rPh sb="9" eb="11">
      <t>シュウチ</t>
    </rPh>
    <rPh sb="12" eb="14">
      <t>ホウホウ</t>
    </rPh>
    <rPh sb="15" eb="18">
      <t>グタイテキ</t>
    </rPh>
    <rPh sb="19" eb="21">
      <t>キサイ</t>
    </rPh>
    <phoneticPr fontId="3"/>
  </si>
  <si>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4"/>
  </si>
  <si>
    <t>※見える化要件</t>
    <rPh sb="1" eb="2">
      <t>ミ</t>
    </rPh>
    <rPh sb="4" eb="5">
      <t>カ</t>
    </rPh>
    <rPh sb="5" eb="7">
      <t>ヨウケン</t>
    </rPh>
    <phoneticPr fontId="3"/>
  </si>
  <si>
    <t>介護職員等特定処遇改善加算（Ⅱ）
　　【*11/1000】</t>
    <rPh sb="0" eb="2">
      <t>カイゴ</t>
    </rPh>
    <rPh sb="2" eb="4">
      <t>ショクイン</t>
    </rPh>
    <rPh sb="4" eb="5">
      <t>トウ</t>
    </rPh>
    <rPh sb="5" eb="7">
      <t>トクテイ</t>
    </rPh>
    <rPh sb="7" eb="9">
      <t>ショグウ</t>
    </rPh>
    <rPh sb="9" eb="11">
      <t>カイゼン</t>
    </rPh>
    <rPh sb="11" eb="13">
      <t>カサン</t>
    </rPh>
    <phoneticPr fontId="3"/>
  </si>
  <si>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こと。</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4"/>
  </si>
  <si>
    <r>
      <rPr>
        <sz val="10"/>
        <rFont val="ＭＳ ゴシック"/>
        <family val="3"/>
        <charset val="128"/>
      </rPr>
      <t>介護職員等特定処遇改善実績報告書</t>
    </r>
    <r>
      <rPr>
        <sz val="11"/>
        <rFont val="ＭＳ ゴシック"/>
        <family val="3"/>
        <charset val="128"/>
      </rPr>
      <t xml:space="preserve">
特別な事情に係る届出書</t>
    </r>
    <rPh sb="0" eb="2">
      <t>カイゴ</t>
    </rPh>
    <rPh sb="11" eb="13">
      <t>ジッセキ</t>
    </rPh>
    <rPh sb="13" eb="16">
      <t>ホウコクショ</t>
    </rPh>
    <rPh sb="18" eb="20">
      <t>トクベツ</t>
    </rPh>
    <rPh sb="21" eb="23">
      <t>ジジョウ</t>
    </rPh>
    <rPh sb="24" eb="25">
      <t>カカ</t>
    </rPh>
    <rPh sb="26" eb="29">
      <t>トドケデショ</t>
    </rPh>
    <phoneticPr fontId="3"/>
  </si>
  <si>
    <t>（介護予防）短期入所療養介護費　各種加算等自己点検表</t>
    <rPh sb="1" eb="3">
      <t>カイゴ</t>
    </rPh>
    <rPh sb="3" eb="5">
      <t>ヨボウ</t>
    </rPh>
    <rPh sb="16" eb="18">
      <t>カクシュ</t>
    </rPh>
    <rPh sb="18" eb="20">
      <t>カサン</t>
    </rPh>
    <rPh sb="20" eb="21">
      <t>トウ</t>
    </rPh>
    <rPh sb="21" eb="23">
      <t>ジコ</t>
    </rPh>
    <rPh sb="23" eb="26">
      <t>テンケンヒョウ</t>
    </rPh>
    <phoneticPr fontId="3"/>
  </si>
  <si>
    <t>夜勤減算
　　　　　【-25単位】</t>
    <rPh sb="0" eb="2">
      <t>ヤキン</t>
    </rPh>
    <rPh sb="2" eb="4">
      <t>ゲンサン</t>
    </rPh>
    <phoneticPr fontId="3"/>
  </si>
  <si>
    <t>利用者の合計数が３０又はその端数を増す毎に看護又は介護職員１(ただし２人以上)</t>
    <rPh sb="0" eb="3">
      <t>リヨウシャ</t>
    </rPh>
    <rPh sb="4" eb="7">
      <t>ゴウケイスウ</t>
    </rPh>
    <rPh sb="10" eb="11">
      <t>マタ</t>
    </rPh>
    <rPh sb="14" eb="16">
      <t>ハスウ</t>
    </rPh>
    <rPh sb="17" eb="18">
      <t>マ</t>
    </rPh>
    <rPh sb="19" eb="20">
      <t>ゴト</t>
    </rPh>
    <rPh sb="21" eb="23">
      <t>カンゴ</t>
    </rPh>
    <rPh sb="23" eb="24">
      <t>マタ</t>
    </rPh>
    <rPh sb="25" eb="27">
      <t>カイゴ</t>
    </rPh>
    <rPh sb="27" eb="29">
      <t>ショクイン</t>
    </rPh>
    <rPh sb="35" eb="36">
      <t>ニン</t>
    </rPh>
    <rPh sb="36" eb="38">
      <t>イジョウ</t>
    </rPh>
    <phoneticPr fontId="3"/>
  </si>
  <si>
    <t>ユニット型・・・２ユニットごとに看護又は介護職員１以上</t>
    <rPh sb="4" eb="5">
      <t>ガタ</t>
    </rPh>
    <rPh sb="16" eb="18">
      <t>カンゴ</t>
    </rPh>
    <rPh sb="18" eb="19">
      <t>マタ</t>
    </rPh>
    <rPh sb="20" eb="22">
      <t>カイゴ</t>
    </rPh>
    <rPh sb="22" eb="24">
      <t>ショクイン</t>
    </rPh>
    <rPh sb="25" eb="27">
      <t>イジョウ</t>
    </rPh>
    <phoneticPr fontId="3"/>
  </si>
  <si>
    <t>　　　　　【*97/100】</t>
    <phoneticPr fontId="3"/>
  </si>
  <si>
    <t>看護職員が15：１、２人以上配置</t>
    <rPh sb="0" eb="2">
      <t>カンゴ</t>
    </rPh>
    <rPh sb="2" eb="4">
      <t>ショクイン</t>
    </rPh>
    <rPh sb="11" eb="14">
      <t>ニンイジョウ</t>
    </rPh>
    <rPh sb="14" eb="16">
      <t>ハイチ</t>
    </rPh>
    <phoneticPr fontId="3"/>
  </si>
  <si>
    <t>看護職員が20：１、２人以上配置</t>
    <rPh sb="0" eb="2">
      <t>カンゴ</t>
    </rPh>
    <rPh sb="2" eb="4">
      <t>ショクイン</t>
    </rPh>
    <rPh sb="11" eb="14">
      <t>ニンイジョウ</t>
    </rPh>
    <rPh sb="14" eb="16">
      <t>ハイチ</t>
    </rPh>
    <phoneticPr fontId="3"/>
  </si>
  <si>
    <t>看護・介護職員が15：１、２人以上配置</t>
    <rPh sb="0" eb="2">
      <t>カンゴ</t>
    </rPh>
    <rPh sb="3" eb="5">
      <t>カイゴ</t>
    </rPh>
    <rPh sb="5" eb="7">
      <t>ショクイン</t>
    </rPh>
    <rPh sb="14" eb="17">
      <t>ニンイジョウ</t>
    </rPh>
    <rPh sb="17" eb="19">
      <t>ハイチ</t>
    </rPh>
    <phoneticPr fontId="3"/>
  </si>
  <si>
    <t>看護職員１以上</t>
  </si>
  <si>
    <t>看護・介護職員が20：1、２人以上配置</t>
    <rPh sb="0" eb="2">
      <t>カンゴ</t>
    </rPh>
    <rPh sb="3" eb="5">
      <t>カイゴ</t>
    </rPh>
    <rPh sb="5" eb="7">
      <t>ショクイン</t>
    </rPh>
    <rPh sb="14" eb="17">
      <t>ニンイジョウ</t>
    </rPh>
    <rPh sb="17" eb="19">
      <t>ハイチ</t>
    </rPh>
    <phoneticPr fontId="3"/>
  </si>
  <si>
    <t>看護職員１以上</t>
    <rPh sb="0" eb="2">
      <t>カンゴ</t>
    </rPh>
    <rPh sb="2" eb="4">
      <t>ショクイン</t>
    </rPh>
    <rPh sb="5" eb="7">
      <t>イジョウ</t>
    </rPh>
    <phoneticPr fontId="3"/>
  </si>
  <si>
    <t>認知症行動・心理症状緊急対応加算
　　　【+200単位/日】</t>
    <rPh sb="0" eb="3">
      <t>ニンチショウ</t>
    </rPh>
    <rPh sb="3" eb="5">
      <t>コウドウ</t>
    </rPh>
    <rPh sb="6" eb="8">
      <t>シンリ</t>
    </rPh>
    <rPh sb="8" eb="10">
      <t>ショウジョウ</t>
    </rPh>
    <rPh sb="10" eb="12">
      <t>キンキュウ</t>
    </rPh>
    <rPh sb="12" eb="14">
      <t>タイオウ</t>
    </rPh>
    <rPh sb="14" eb="16">
      <t>カサン</t>
    </rPh>
    <phoneticPr fontId="3"/>
  </si>
  <si>
    <t>利用者に「認知症の行動・心理状況」が認められ、緊急に短期入所療養介護が必要と医師が判断し、介護支援専門員・受入事業所職員と連携し、利用者又は家族の同意を得て短期入所生活介護を開始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リョウヨウ</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3"/>
  </si>
  <si>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3"/>
  </si>
  <si>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3"/>
  </si>
  <si>
    <t>利用開始日から７日を限度として算定</t>
    <rPh sb="0" eb="2">
      <t>リヨウ</t>
    </rPh>
    <rPh sb="2" eb="4">
      <t>カイシ</t>
    </rPh>
    <rPh sb="4" eb="5">
      <t>ヒ</t>
    </rPh>
    <rPh sb="8" eb="9">
      <t>ニチ</t>
    </rPh>
    <rPh sb="10" eb="12">
      <t>ゲンド</t>
    </rPh>
    <rPh sb="15" eb="17">
      <t>サンテイ</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</si>
  <si>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</si>
  <si>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介護サービス計画書による記録</t>
    <rPh sb="0" eb="2">
      <t>カイゴ</t>
    </rPh>
    <rPh sb="6" eb="9">
      <t>ケイカクショ</t>
    </rPh>
    <rPh sb="12" eb="14">
      <t>キロク</t>
    </rPh>
    <phoneticPr fontId="3"/>
  </si>
  <si>
    <t>緊急短期入所受入加算
          【+90単位/日】</t>
    <phoneticPr fontId="3"/>
  </si>
  <si>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3"/>
  </si>
  <si>
    <t>原則７日（やむを得ない場合１４日）</t>
    <rPh sb="0" eb="2">
      <t>ゲンソク</t>
    </rPh>
    <rPh sb="3" eb="4">
      <t>ニチ</t>
    </rPh>
    <rPh sb="8" eb="9">
      <t>エ</t>
    </rPh>
    <rPh sb="11" eb="13">
      <t>バアイ</t>
    </rPh>
    <rPh sb="15" eb="16">
      <t>ニチ</t>
    </rPh>
    <phoneticPr fontId="3"/>
  </si>
  <si>
    <t>介護支援専門員が緊急の必要性及び利用を認めている</t>
    <rPh sb="0" eb="2">
      <t>カイゴ</t>
    </rPh>
    <rPh sb="2" eb="4">
      <t>シエン</t>
    </rPh>
    <rPh sb="4" eb="7">
      <t>センモンイン</t>
    </rPh>
    <rPh sb="8" eb="10">
      <t>キンキュウ</t>
    </rPh>
    <rPh sb="11" eb="13">
      <t>ヒツヨウ</t>
    </rPh>
    <rPh sb="13" eb="14">
      <t>セイ</t>
    </rPh>
    <rPh sb="14" eb="15">
      <t>オヨ</t>
    </rPh>
    <rPh sb="16" eb="18">
      <t>リヨウ</t>
    </rPh>
    <rPh sb="19" eb="20">
      <t>ミト</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</si>
  <si>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</si>
  <si>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</si>
  <si>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</si>
  <si>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７日を限度に算定</t>
    <rPh sb="1" eb="2">
      <t>ニチ</t>
    </rPh>
    <rPh sb="3" eb="5">
      <t>ゲンド</t>
    </rPh>
    <rPh sb="6" eb="8">
      <t>サンテイ</t>
    </rPh>
    <phoneticPr fontId="3"/>
  </si>
  <si>
    <t>受入窓口の明確化</t>
    <rPh sb="0" eb="2">
      <t>ウケイレ</t>
    </rPh>
    <rPh sb="2" eb="4">
      <t>マドグチ</t>
    </rPh>
    <rPh sb="5" eb="8">
      <t>メイカクカ</t>
    </rPh>
    <phoneticPr fontId="3"/>
  </si>
  <si>
    <t>空床情報の公表</t>
    <rPh sb="0" eb="2">
      <t>クウショウ</t>
    </rPh>
    <rPh sb="2" eb="4">
      <t>ジョウホウ</t>
    </rPh>
    <rPh sb="5" eb="7">
      <t>コウヒョウ</t>
    </rPh>
    <phoneticPr fontId="3"/>
  </si>
  <si>
    <t>情報公表システム、HP、地域包括支援センターへの情報提供等</t>
    <rPh sb="0" eb="2">
      <t>ジョウホウ</t>
    </rPh>
    <rPh sb="2" eb="4">
      <t>コウヒョウ</t>
    </rPh>
    <rPh sb="12" eb="14">
      <t>チイキ</t>
    </rPh>
    <rPh sb="14" eb="16">
      <t>ホウカツ</t>
    </rPh>
    <rPh sb="16" eb="18">
      <t>シエン</t>
    </rPh>
    <rPh sb="24" eb="26">
      <t>ジョウホウ</t>
    </rPh>
    <rPh sb="26" eb="28">
      <t>テイキョウ</t>
    </rPh>
    <rPh sb="28" eb="29">
      <t>トウ</t>
    </rPh>
    <phoneticPr fontId="3"/>
  </si>
  <si>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3"/>
  </si>
  <si>
    <t>若年性認知症利用者ごとの個別担当者</t>
    <rPh sb="0" eb="2">
      <t>ジャクネン</t>
    </rPh>
    <rPh sb="2" eb="3">
      <t>セイ</t>
    </rPh>
    <rPh sb="3" eb="6">
      <t>ニンチショウ</t>
    </rPh>
    <rPh sb="6" eb="9">
      <t>リヨウシャ</t>
    </rPh>
    <rPh sb="12" eb="14">
      <t>コベツ</t>
    </rPh>
    <rPh sb="14" eb="17">
      <t>タントウシャ</t>
    </rPh>
    <phoneticPr fontId="3"/>
  </si>
  <si>
    <t>送迎加算
　【＋184単位/片道】</t>
    <rPh sb="0" eb="2">
      <t>ソウゲイ</t>
    </rPh>
    <rPh sb="2" eb="4">
      <t>カサン</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</si>
  <si>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</si>
  <si>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【+8単位/回】</t>
    <phoneticPr fontId="3"/>
  </si>
  <si>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3"/>
  </si>
  <si>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</si>
  <si>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緊急時治療管理</t>
    <phoneticPr fontId="3"/>
  </si>
  <si>
    <t>特定診療費</t>
    <rPh sb="0" eb="2">
      <t>トクテイ</t>
    </rPh>
    <rPh sb="2" eb="4">
      <t>シンリョウ</t>
    </rPh>
    <rPh sb="4" eb="5">
      <t>ヒ</t>
    </rPh>
    <phoneticPr fontId="3"/>
  </si>
  <si>
    <t>指導管理等のうち日常的に必要な医療行為として実施</t>
    <rPh sb="8" eb="11">
      <t>ニチジョウテキ</t>
    </rPh>
    <rPh sb="12" eb="14">
      <t>ヒツヨウ</t>
    </rPh>
    <rPh sb="15" eb="17">
      <t>イリョウ</t>
    </rPh>
    <rPh sb="17" eb="19">
      <t>コウイ</t>
    </rPh>
    <rPh sb="22" eb="24">
      <t>ジッシ</t>
    </rPh>
    <phoneticPr fontId="3"/>
  </si>
  <si>
    <t>介護職員処遇改善加算（Ⅰ）
　　　　【*26/1000】</t>
    <rPh sb="0" eb="2">
      <t>カイゴ</t>
    </rPh>
    <rPh sb="2" eb="4">
      <t>ショクイン</t>
    </rPh>
    <rPh sb="4" eb="6">
      <t>ショグウ</t>
    </rPh>
    <rPh sb="6" eb="8">
      <t>カイゼン</t>
    </rPh>
    <rPh sb="8" eb="10">
      <t>カサン</t>
    </rPh>
    <phoneticPr fontId="3"/>
  </si>
  <si>
    <t>介護職員処遇改善加算（Ⅱ）
 　　　　【*19/1000】</t>
    <rPh sb="0" eb="2">
      <t>カイゴ</t>
    </rPh>
    <rPh sb="2" eb="4">
      <t>ショクイン</t>
    </rPh>
    <rPh sb="4" eb="6">
      <t>ショグウ</t>
    </rPh>
    <rPh sb="6" eb="8">
      <t>カイゼン</t>
    </rPh>
    <rPh sb="8" eb="10">
      <t>カサン</t>
    </rPh>
    <phoneticPr fontId="3"/>
  </si>
  <si>
    <t>改善計画書</t>
    <rPh sb="0" eb="2">
      <t>カイゼン</t>
    </rPh>
    <rPh sb="2" eb="5">
      <t>ケイカクショ</t>
    </rPh>
    <phoneticPr fontId="3"/>
  </si>
  <si>
    <t>５　前12月間に法令違反し、刑罰罰金以上の刑</t>
    <rPh sb="2" eb="3">
      <t>ゼン</t>
    </rPh>
    <rPh sb="5" eb="6">
      <t>ツキ</t>
    </rPh>
    <rPh sb="6" eb="7">
      <t>カン</t>
    </rPh>
    <rPh sb="8" eb="10">
      <t>ホウレイ</t>
    </rPh>
    <rPh sb="10" eb="12">
      <t>イハン</t>
    </rPh>
    <rPh sb="14" eb="16">
      <t>ケイバツ</t>
    </rPh>
    <rPh sb="16" eb="18">
      <t>バッキン</t>
    </rPh>
    <rPh sb="18" eb="20">
      <t>イジョウ</t>
    </rPh>
    <phoneticPr fontId="3"/>
  </si>
  <si>
    <t>介護職員処遇改善加算（Ⅲ）
　　　　【*10/1000】</t>
    <rPh sb="0" eb="2">
      <t>カイゴ</t>
    </rPh>
    <rPh sb="2" eb="4">
      <t>ショクイン</t>
    </rPh>
    <rPh sb="4" eb="6">
      <t>ショグウ</t>
    </rPh>
    <rPh sb="6" eb="8">
      <t>カイゼン</t>
    </rPh>
    <rPh sb="8" eb="10">
      <t>カサン</t>
    </rPh>
    <phoneticPr fontId="3"/>
  </si>
  <si>
    <t>７　次の(一)、(二)のいずれかに適合</t>
    <rPh sb="2" eb="3">
      <t>ツギ</t>
    </rPh>
    <rPh sb="5" eb="6">
      <t>1</t>
    </rPh>
    <rPh sb="9" eb="10">
      <t>2</t>
    </rPh>
    <rPh sb="11" eb="12">
      <t>キジュン</t>
    </rPh>
    <rPh sb="17" eb="19">
      <t>テキゴウ</t>
    </rPh>
    <phoneticPr fontId="3"/>
  </si>
  <si>
    <t>５　短期入所療養介護費におけるサービス提供体制強化加算（Ⅰ）イを算定していること。</t>
    <rPh sb="2" eb="4">
      <t>タンキ</t>
    </rPh>
    <rPh sb="4" eb="6">
      <t>ニュウショ</t>
    </rPh>
    <rPh sb="6" eb="8">
      <t>リョウヨウ</t>
    </rPh>
    <rPh sb="8" eb="10">
      <t>カイゴ</t>
    </rPh>
    <rPh sb="10" eb="11">
      <t>ヒ</t>
    </rPh>
    <rPh sb="19" eb="21">
      <t>テイキョウ</t>
    </rPh>
    <rPh sb="21" eb="23">
      <t>タイセイ</t>
    </rPh>
    <rPh sb="23" eb="25">
      <t>キョウカ</t>
    </rPh>
    <rPh sb="25" eb="26">
      <t>カ</t>
    </rPh>
    <rPh sb="31" eb="33">
      <t>サンテイ</t>
    </rPh>
    <phoneticPr fontId="4"/>
  </si>
  <si>
    <t>６　短期入所療養介護費における介護職員処遇改善加算（Ⅰ）から（Ⅲ）までのいずれかを算定していること。</t>
    <rPh sb="2" eb="4">
      <t>タンキ</t>
    </rPh>
    <rPh sb="4" eb="6">
      <t>ニュウショ</t>
    </rPh>
    <rPh sb="6" eb="8">
      <t>リョウヨウ</t>
    </rPh>
    <rPh sb="8" eb="10">
      <t>カイゴ</t>
    </rPh>
    <rPh sb="10" eb="11">
      <t>ヒ</t>
    </rPh>
    <rPh sb="15" eb="17">
      <t>カイゴ</t>
    </rPh>
    <rPh sb="17" eb="19">
      <t>ショクイン</t>
    </rPh>
    <rPh sb="19" eb="21">
      <t>ショグウ</t>
    </rPh>
    <rPh sb="21" eb="23">
      <t>カイゼン</t>
    </rPh>
    <rPh sb="23" eb="25">
      <t>カサン</t>
    </rPh>
    <rPh sb="41" eb="43">
      <t>サンテイ</t>
    </rPh>
    <phoneticPr fontId="4"/>
  </si>
  <si>
    <t>介護医療院サービス費　特別診療費自己点検表</t>
    <rPh sb="2" eb="4">
      <t>イリョウ</t>
    </rPh>
    <rPh sb="4" eb="5">
      <t>イン</t>
    </rPh>
    <rPh sb="9" eb="10">
      <t>ヒ</t>
    </rPh>
    <rPh sb="11" eb="13">
      <t>トクベツ</t>
    </rPh>
    <rPh sb="13" eb="16">
      <t>シンリョウヒ</t>
    </rPh>
    <rPh sb="16" eb="18">
      <t>ジコ</t>
    </rPh>
    <rPh sb="18" eb="21">
      <t>テンケンヒョウ</t>
    </rPh>
    <phoneticPr fontId="3"/>
  </si>
  <si>
    <t>特別診療費</t>
    <rPh sb="0" eb="2">
      <t>トクベツ</t>
    </rPh>
    <rPh sb="2" eb="5">
      <t>シンリョウヒ</t>
    </rPh>
    <phoneticPr fontId="3"/>
  </si>
  <si>
    <t>感染対策指導管理</t>
  </si>
  <si>
    <t>院内感染防止対策委員会を月1回程度開催</t>
    <rPh sb="0" eb="2">
      <t>インナイ</t>
    </rPh>
    <rPh sb="2" eb="4">
      <t>カンセン</t>
    </rPh>
    <rPh sb="4" eb="6">
      <t>ボウシ</t>
    </rPh>
    <rPh sb="6" eb="8">
      <t>タイサク</t>
    </rPh>
    <rPh sb="8" eb="11">
      <t>イインカイ</t>
    </rPh>
    <rPh sb="12" eb="13">
      <t>ツキ</t>
    </rPh>
    <rPh sb="14" eb="15">
      <t>カイ</t>
    </rPh>
    <rPh sb="15" eb="17">
      <t>テイド</t>
    </rPh>
    <rPh sb="17" eb="19">
      <t>カイサイ</t>
    </rPh>
    <phoneticPr fontId="3"/>
  </si>
  <si>
    <t>【6単位/日】</t>
    <rPh sb="2" eb="4">
      <t>タンイ</t>
    </rPh>
    <rPh sb="5" eb="6">
      <t>ニチ</t>
    </rPh>
    <phoneticPr fontId="3"/>
  </si>
  <si>
    <t>委員会メンバー：院長、看護部長、薬剤部門の責任者、検査部門の責任者、事務長、感染症対策に関し相当の経験を有する医師等</t>
    <rPh sb="2" eb="3">
      <t>カイ</t>
    </rPh>
    <rPh sb="8" eb="10">
      <t>インチョウ</t>
    </rPh>
    <rPh sb="11" eb="13">
      <t>カンゴ</t>
    </rPh>
    <rPh sb="40" eb="41">
      <t>ショウ</t>
    </rPh>
    <phoneticPr fontId="3"/>
  </si>
  <si>
    <t>診療所においては、各部門の責任者を兼務した者で差し支えない。</t>
  </si>
  <si>
    <t>感染情報レポートを週1回程度作成</t>
    <phoneticPr fontId="3"/>
  </si>
  <si>
    <t>施設からの拭き取り等による各種細菌の検出状況を記すものではない。</t>
    <rPh sb="0" eb="2">
      <t>シセツ</t>
    </rPh>
    <rPh sb="5" eb="6">
      <t>フ</t>
    </rPh>
    <rPh sb="7" eb="8">
      <t>ト</t>
    </rPh>
    <rPh sb="9" eb="10">
      <t>トウ</t>
    </rPh>
    <rPh sb="13" eb="15">
      <t>カクシュ</t>
    </rPh>
    <rPh sb="15" eb="17">
      <t>サイキン</t>
    </rPh>
    <rPh sb="18" eb="20">
      <t>ケンシュツ</t>
    </rPh>
    <rPh sb="20" eb="22">
      <t>ジョウキョウ</t>
    </rPh>
    <rPh sb="23" eb="24">
      <t>シル</t>
    </rPh>
    <phoneticPr fontId="3"/>
  </si>
  <si>
    <t>職員等に流水による手洗いの励行を徹底</t>
    <phoneticPr fontId="3"/>
  </si>
  <si>
    <t>各病室に水道または速乾式手洗い液等の消毒液を設置</t>
    <rPh sb="9" eb="10">
      <t>ハヤシ</t>
    </rPh>
    <rPh sb="10" eb="12">
      <t>カンシキ</t>
    </rPh>
    <phoneticPr fontId="3"/>
  </si>
  <si>
    <t>療養室に消毒液を設置することが適切でない場合は、携帯用の速乾式消毒液等を用いても差し支えない。</t>
    <rPh sb="0" eb="2">
      <t>リョウヨウ</t>
    </rPh>
    <rPh sb="28" eb="30">
      <t>ソッカン</t>
    </rPh>
    <rPh sb="30" eb="31">
      <t>シキ</t>
    </rPh>
    <rPh sb="31" eb="33">
      <t>ショウドク</t>
    </rPh>
    <phoneticPr fontId="3"/>
  </si>
  <si>
    <t>「障害老人の日常生活自立度（寝たきり度）判定基準」ランクＢ以上に該当する入所者が対象</t>
    <rPh sb="40" eb="42">
      <t>タイショウ</t>
    </rPh>
    <phoneticPr fontId="3"/>
  </si>
  <si>
    <t>褥瘡対策に係る専任の医師、看護職員からなる褥瘡対策チームの設置</t>
    <phoneticPr fontId="3"/>
  </si>
  <si>
    <t>褥瘡対策に関する診療計画を作成</t>
    <phoneticPr fontId="3"/>
  </si>
  <si>
    <t>入所者の状態に応じて、褥瘡対策に必要な体圧分散式マットレス等を適切に選択し、使用するための体制</t>
  </si>
  <si>
    <t>初期入所診療管理
　　　　　【250単位】</t>
    <rPh sb="18" eb="20">
      <t>タンイ</t>
    </rPh>
    <phoneticPr fontId="3"/>
  </si>
  <si>
    <t>医師、看護師等関係職種が共同して総合的な入所診療計画を策定しているか。
計画内容：病名、症状、治療計画、栄養状態、日常生活の自立の程度（認知症の評価を含む）等のアセスメントおよびリハビリテーション計画、栄養摂取計画等</t>
    <rPh sb="6" eb="7">
      <t>トウ</t>
    </rPh>
    <rPh sb="12" eb="14">
      <t>キョウドウ</t>
    </rPh>
    <rPh sb="16" eb="18">
      <t>ソウゴウ</t>
    </rPh>
    <rPh sb="20" eb="22">
      <t>ニュウショ</t>
    </rPh>
    <rPh sb="27" eb="29">
      <t>サクテイ</t>
    </rPh>
    <rPh sb="36" eb="38">
      <t>ケイカク</t>
    </rPh>
    <rPh sb="38" eb="40">
      <t>ナイヨウ</t>
    </rPh>
    <phoneticPr fontId="3"/>
  </si>
  <si>
    <t>入所後6ヶ月以内に入所者の病状等の変化により診療計画を見直さざるを得ない状況になり、診療計画を作成し、文書によ入所者に説明を行った場合は、1回に限り算定可能</t>
    <rPh sb="0" eb="2">
      <t>ニュウショ</t>
    </rPh>
    <rPh sb="2" eb="3">
      <t>アト</t>
    </rPh>
    <rPh sb="33" eb="34">
      <t>エ</t>
    </rPh>
    <rPh sb="36" eb="38">
      <t>ジョウキョウ</t>
    </rPh>
    <rPh sb="42" eb="44">
      <t>シンリョウ</t>
    </rPh>
    <rPh sb="44" eb="46">
      <t>ケイカク</t>
    </rPh>
    <rPh sb="47" eb="49">
      <t>サクセイ</t>
    </rPh>
    <rPh sb="62" eb="63">
      <t>オコナ</t>
    </rPh>
    <rPh sb="76" eb="78">
      <t>カノウ</t>
    </rPh>
    <phoneticPr fontId="3"/>
  </si>
  <si>
    <t>入所後2週間以内に、入所者に計画を交付し、内容の説明を行い、入所者またはその家族の同意を得ているか。
※説明に用いた文書は、入所者（説明に対して理解ができないと認められる入所者についてはその家族）に交付するとともに、その写しを診療録に貼付</t>
    <rPh sb="0" eb="2">
      <t>ニュウショ</t>
    </rPh>
    <rPh sb="14" eb="16">
      <t>ケイカク</t>
    </rPh>
    <rPh sb="21" eb="23">
      <t>ナイヨウ</t>
    </rPh>
    <rPh sb="27" eb="28">
      <t>オコナ</t>
    </rPh>
    <rPh sb="38" eb="40">
      <t>カゾク</t>
    </rPh>
    <rPh sb="41" eb="43">
      <t>ドウイ</t>
    </rPh>
    <rPh sb="44" eb="45">
      <t>エ</t>
    </rPh>
    <rPh sb="117" eb="119">
      <t>テンプ</t>
    </rPh>
    <phoneticPr fontId="3"/>
  </si>
  <si>
    <t>当該入所者が過去３月間（認知症高齢者の日常生活自立度判定基準におけるランクⅢ、ⅣまたはＭに該当する者の場合は過去１月間）の間に当該施設に入所したことがない場合に限り算定</t>
    <rPh sb="0" eb="2">
      <t>トウガイ</t>
    </rPh>
    <rPh sb="6" eb="8">
      <t>カコ</t>
    </rPh>
    <rPh sb="9" eb="10">
      <t>ツキ</t>
    </rPh>
    <rPh sb="10" eb="11">
      <t>アイダ</t>
    </rPh>
    <rPh sb="12" eb="18">
      <t>ニンチショウコウレイシャ</t>
    </rPh>
    <rPh sb="19" eb="21">
      <t>ニチジョウ</t>
    </rPh>
    <rPh sb="21" eb="23">
      <t>セイカツ</t>
    </rPh>
    <rPh sb="23" eb="26">
      <t>ジリツド</t>
    </rPh>
    <rPh sb="26" eb="28">
      <t>ハンテイ</t>
    </rPh>
    <rPh sb="28" eb="30">
      <t>キジュン</t>
    </rPh>
    <rPh sb="45" eb="47">
      <t>ガイトウ</t>
    </rPh>
    <rPh sb="49" eb="50">
      <t>モノ</t>
    </rPh>
    <rPh sb="51" eb="53">
      <t>バアイ</t>
    </rPh>
    <rPh sb="54" eb="56">
      <t>カコ</t>
    </rPh>
    <rPh sb="57" eb="59">
      <t>ゲッカン</t>
    </rPh>
    <rPh sb="61" eb="62">
      <t>アイダ</t>
    </rPh>
    <rPh sb="63" eb="65">
      <t>トウガイ</t>
    </rPh>
    <rPh sb="65" eb="67">
      <t>シセツ</t>
    </rPh>
    <rPh sb="77" eb="79">
      <t>バアイ</t>
    </rPh>
    <rPh sb="80" eb="81">
      <t>カギ</t>
    </rPh>
    <rPh sb="82" eb="84">
      <t>サンテイ</t>
    </rPh>
    <phoneticPr fontId="3"/>
  </si>
  <si>
    <t>同一施設内の医療保険適用病床から介護保険適用病床に転床した入所者については算定不可</t>
    <rPh sb="39" eb="41">
      <t>フカ</t>
    </rPh>
    <phoneticPr fontId="3"/>
  </si>
  <si>
    <t>入所時に治療上の必要性から入所者に対し、病名について情報提供し難い場合にあっては、可能な範囲において情報提供を行い、その旨を診療録に記載</t>
  </si>
  <si>
    <t>要介護度４または５の入所者が対象</t>
  </si>
  <si>
    <t>治療内容等の記録の整備</t>
    <rPh sb="6" eb="8">
      <t>キロク</t>
    </rPh>
    <rPh sb="9" eb="11">
      <t>セイビ</t>
    </rPh>
    <phoneticPr fontId="3"/>
  </si>
  <si>
    <t>特定施設管理
　　　 【250単位/日】</t>
    <rPh sb="15" eb="17">
      <t>タンイ</t>
    </rPh>
    <rPh sb="18" eb="19">
      <t>ニチ</t>
    </rPh>
    <phoneticPr fontId="3"/>
  </si>
  <si>
    <t>後天性免疫不全症候群の病原体に感染している入所者が対象</t>
    <rPh sb="25" eb="27">
      <t>タイショウ</t>
    </rPh>
    <phoneticPr fontId="3"/>
  </si>
  <si>
    <t>個室または2人室において、施設サービスを提供</t>
    <rPh sb="20" eb="22">
      <t>テイキョウ</t>
    </rPh>
    <phoneticPr fontId="3"/>
  </si>
  <si>
    <t>個室:300単位、2人室:150単位</t>
    <phoneticPr fontId="3"/>
  </si>
  <si>
    <t>重症皮膚潰瘍管理指導</t>
  </si>
  <si>
    <t>「褥瘡対策指導管理」の基準に適合</t>
    <rPh sb="14" eb="16">
      <t>テキゴウ</t>
    </rPh>
    <phoneticPr fontId="3"/>
  </si>
  <si>
    <t>【18単位/日】</t>
    <rPh sb="3" eb="5">
      <t>タンイ</t>
    </rPh>
    <rPh sb="6" eb="7">
      <t>ニチ</t>
    </rPh>
    <phoneticPr fontId="3"/>
  </si>
  <si>
    <t>皮膚泌尿器科、皮膚科または形成外科を標榜</t>
  </si>
  <si>
    <t>重症皮膚潰瘍（sheaの分類Ⅲ度以上のものに限る。）を有する入所者が対象</t>
  </si>
  <si>
    <t>薬剤管理指導</t>
    <phoneticPr fontId="3"/>
  </si>
  <si>
    <t>常勤の薬剤師を2人以上配置</t>
  </si>
  <si>
    <t>【350単位】</t>
    <phoneticPr fontId="3"/>
  </si>
  <si>
    <t>医薬品情報の収集および伝達を行うための専用施設（医薬品情報管理室）を有する。</t>
    <phoneticPr fontId="3"/>
  </si>
  <si>
    <t>医薬品情報管理室には、常勤の薬剤師を1人以上配置
※薬剤師は、有効性、安全性等薬学的情報を管理し、医師等に対して情報提供を行っていること。</t>
    <phoneticPr fontId="3"/>
  </si>
  <si>
    <t>薬剤師は過去の投薬・注射および副作用発現状況等を入所者に面接・聴取し、当該医療機関および可能な限り他の医療機関における投薬および注射に関する基礎的事項を把握しているか。</t>
    <rPh sb="0" eb="3">
      <t>ヤクザイシ</t>
    </rPh>
    <rPh sb="4" eb="6">
      <t>カコ</t>
    </rPh>
    <rPh sb="7" eb="9">
      <t>トウヤク</t>
    </rPh>
    <rPh sb="10" eb="12">
      <t>チュウシャ</t>
    </rPh>
    <rPh sb="15" eb="18">
      <t>フクサヨウ</t>
    </rPh>
    <rPh sb="18" eb="20">
      <t>ハツゲン</t>
    </rPh>
    <rPh sb="20" eb="23">
      <t>ジョウキョウトウ</t>
    </rPh>
    <rPh sb="28" eb="30">
      <t>メンセツ</t>
    </rPh>
    <rPh sb="31" eb="33">
      <t>チョウシュ</t>
    </rPh>
    <rPh sb="35" eb="37">
      <t>トウガイ</t>
    </rPh>
    <rPh sb="37" eb="39">
      <t>イリョウ</t>
    </rPh>
    <rPh sb="39" eb="41">
      <t>キカン</t>
    </rPh>
    <rPh sb="44" eb="46">
      <t>カノウ</t>
    </rPh>
    <rPh sb="47" eb="48">
      <t>カギ</t>
    </rPh>
    <rPh sb="49" eb="50">
      <t>タ</t>
    </rPh>
    <rPh sb="51" eb="53">
      <t>イリョウ</t>
    </rPh>
    <rPh sb="53" eb="55">
      <t>キカン</t>
    </rPh>
    <rPh sb="59" eb="61">
      <t>トウヤク</t>
    </rPh>
    <rPh sb="64" eb="66">
      <t>チュウシャ</t>
    </rPh>
    <rPh sb="67" eb="68">
      <t>カン</t>
    </rPh>
    <rPh sb="70" eb="73">
      <t>キソテキ</t>
    </rPh>
    <rPh sb="73" eb="75">
      <t>ジコウ</t>
    </rPh>
    <rPh sb="76" eb="78">
      <t>ハアク</t>
    </rPh>
    <phoneticPr fontId="3"/>
  </si>
  <si>
    <t>入所者ごとに薬剤管理指導記録の整備</t>
    <rPh sb="15" eb="17">
      <t>セイビ</t>
    </rPh>
    <phoneticPr fontId="3"/>
  </si>
  <si>
    <t>最後の記入の日から最低３年間保存</t>
    <rPh sb="0" eb="2">
      <t>サイゴ</t>
    </rPh>
    <rPh sb="3" eb="5">
      <t>キニュウ</t>
    </rPh>
    <rPh sb="6" eb="7">
      <t>ヒ</t>
    </rPh>
    <rPh sb="9" eb="11">
      <t>サイテイ</t>
    </rPh>
    <rPh sb="12" eb="14">
      <t>ネンカン</t>
    </rPh>
    <rPh sb="14" eb="16">
      <t>ホゾン</t>
    </rPh>
    <phoneticPr fontId="3"/>
  </si>
  <si>
    <t>薬剤管理指導記録の内容
○入所者の氏名、○生年月日、○性別、○入所年月日、○退院年月日、○要介護度、○診療録の番号、○投薬・注射歴、○副作用歴、○アレルギー歴、○薬剤的管理の内容（重複投薬、配合禁忌等に関するチェック等を含む。）、○入所者への指導・相談事項（退院時を含む。）、○指導の実施日、○記録の作成日、○その他</t>
    <rPh sb="9" eb="11">
      <t>ナイヨウ</t>
    </rPh>
    <phoneticPr fontId="3"/>
  </si>
  <si>
    <t>薬剤師が医師の同意を得て、薬剤指導管理記録に基づき、直接服薬指導（服薬に関する注意および効果、副作用等に関する状況把握を含む。）を行った場合に算定</t>
    <rPh sb="71" eb="73">
      <t>サンテイ</t>
    </rPh>
    <phoneticPr fontId="3"/>
  </si>
  <si>
    <t>週1回、月4回が算定限度</t>
    <rPh sb="8" eb="10">
      <t>サンテイ</t>
    </rPh>
    <phoneticPr fontId="3"/>
  </si>
  <si>
    <t>※算定する日の間隔は6日以上</t>
    <phoneticPr fontId="3"/>
  </si>
  <si>
    <t>必要な医学的管理（副作用に関する状況把握を含む。）を行い、適切な入所者指導を行っているか。</t>
    <rPh sb="26" eb="27">
      <t>オコナ</t>
    </rPh>
    <rPh sb="29" eb="31">
      <t>テキセツ</t>
    </rPh>
    <rPh sb="38" eb="39">
      <t>オコナ</t>
    </rPh>
    <phoneticPr fontId="3"/>
  </si>
  <si>
    <t>原則として、注射薬についても処方せんにより行う。</t>
    <phoneticPr fontId="3"/>
  </si>
  <si>
    <t>ただし、緊急やむを得ない場合はこの限りではない。</t>
    <phoneticPr fontId="3"/>
  </si>
  <si>
    <t>投薬された医薬品について、薬剤師が以下の情報を知ったときは、速やかに当該入所者の主治医に対し、当該情報を文書により提供しているか。
①医薬品緊急安全性情報　②医薬品安全性情報</t>
  </si>
  <si>
    <t>30号告示別表6の注2の加算の算定に当たっては、薬剤指導管理記録に少なくとも次の事項に係る記載を行っているか。
ア  麻薬に係る薬学的管理の内容（麻薬の服薬状況、疼痛緩和の状況等）
イ  麻薬に係る入所者への指導・相談事項（退院時を含む）
ウ  その他麻薬に係る事項</t>
  </si>
  <si>
    <t>医学情報提供</t>
    <phoneticPr fontId="3"/>
  </si>
  <si>
    <t>「診療所→診療所」または「病院→病院」の場合は220単位を算定</t>
    <phoneticPr fontId="3"/>
  </si>
  <si>
    <t>「診療所→病院」または「病院→診療所」の場合は290単位を算定</t>
    <phoneticPr fontId="3"/>
  </si>
  <si>
    <t>入所者の同意を得ているか。</t>
    <rPh sb="7" eb="8">
      <t>エ</t>
    </rPh>
    <phoneticPr fontId="3"/>
  </si>
  <si>
    <t>情報提供には所定の様式またはこれに準じた様式を使用</t>
    <rPh sb="17" eb="18">
      <t>ジュン</t>
    </rPh>
    <rPh sb="20" eb="22">
      <t>ヨウシキ</t>
    </rPh>
    <phoneticPr fontId="3"/>
  </si>
  <si>
    <t>診療情報の提供に当たって交付した文書の写しを診療録に添付</t>
    <phoneticPr fontId="3"/>
  </si>
  <si>
    <t>提供される内容が、入所者に交付された診断書等であり、当該入所者から自費を徴収している場合または意見書等であり、意見書の交付について診療報酬、公費で既に相応の評価が行われている場合は算定していないか。</t>
  </si>
  <si>
    <t>１退院につき1回限り算定</t>
    <phoneticPr fontId="3"/>
  </si>
  <si>
    <t>リハビリテーション
通則</t>
    <rPh sb="10" eb="12">
      <t>ツウソク</t>
    </rPh>
    <phoneticPr fontId="3"/>
  </si>
  <si>
    <t>理学療法、作業療法、言語聴覚療法は、入所者1人につき1日合計4回に限り算定し、集団コミュニケーション療法は1日につき3回、摂食機能療法は、1日につき1回のみ算定。
※リハビリテーションの実施に当たっては、医師、理学療法士もしくは作業療法士または言語聴覚士（理学療法士または作業療法士に加えて配置されている場合に限る。）の指導のもとに計画的に行い、特に訓練の目標を設定し、定期的に評価を行うことにより、効果的な機能訓練を行う。</t>
    <rPh sb="33" eb="34">
      <t>カギ</t>
    </rPh>
    <rPh sb="35" eb="37">
      <t>サンテイ</t>
    </rPh>
    <rPh sb="39" eb="41">
      <t>シュウダン</t>
    </rPh>
    <rPh sb="50" eb="52">
      <t>リョウホウ</t>
    </rPh>
    <rPh sb="54" eb="55">
      <t>ヒ</t>
    </rPh>
    <rPh sb="59" eb="60">
      <t>カイ</t>
    </rPh>
    <rPh sb="61" eb="63">
      <t>セッショク</t>
    </rPh>
    <rPh sb="63" eb="65">
      <t>キノウ</t>
    </rPh>
    <rPh sb="65" eb="67">
      <t>リョウホウ</t>
    </rPh>
    <rPh sb="70" eb="71">
      <t>ヒ</t>
    </rPh>
    <rPh sb="75" eb="76">
      <t>カイ</t>
    </rPh>
    <rPh sb="78" eb="80">
      <t>サンテイ</t>
    </rPh>
    <phoneticPr fontId="3"/>
  </si>
  <si>
    <t>医師、理学療法士、作業療法士、言語聴覚士その他の職種が共同して、入所者ごとのリハビリテーション実施計画を作成しているか。</t>
    <rPh sb="0" eb="2">
      <t>イシ</t>
    </rPh>
    <rPh sb="3" eb="5">
      <t>リガク</t>
    </rPh>
    <rPh sb="5" eb="8">
      <t>リョウホウシ</t>
    </rPh>
    <rPh sb="9" eb="11">
      <t>サギョウ</t>
    </rPh>
    <rPh sb="11" eb="14">
      <t>リョウホウシ</t>
    </rPh>
    <rPh sb="15" eb="17">
      <t>ゲンゴ</t>
    </rPh>
    <rPh sb="17" eb="19">
      <t>チョウカク</t>
    </rPh>
    <rPh sb="19" eb="20">
      <t>シ</t>
    </rPh>
    <rPh sb="22" eb="23">
      <t>タ</t>
    </rPh>
    <rPh sb="24" eb="26">
      <t>ショクシュ</t>
    </rPh>
    <rPh sb="27" eb="29">
      <t>キョウドウ</t>
    </rPh>
    <rPh sb="32" eb="35">
      <t>ニュウショシャ</t>
    </rPh>
    <rPh sb="47" eb="49">
      <t>ジッシ</t>
    </rPh>
    <rPh sb="49" eb="51">
      <t>ケイカク</t>
    </rPh>
    <rPh sb="52" eb="54">
      <t>サクセイ</t>
    </rPh>
    <phoneticPr fontId="3"/>
  </si>
  <si>
    <t>リハビリテーション実施計画に相当する内容を施設サービス計画の中に記載する場合は、その記載をもってリハビリテーション実施計画に代えることができる。</t>
    <rPh sb="9" eb="11">
      <t>ジッシ</t>
    </rPh>
    <rPh sb="11" eb="13">
      <t>ケイカク</t>
    </rPh>
    <rPh sb="14" eb="16">
      <t>ソウトウ</t>
    </rPh>
    <rPh sb="18" eb="20">
      <t>ナイヨウ</t>
    </rPh>
    <rPh sb="21" eb="23">
      <t>シセツ</t>
    </rPh>
    <rPh sb="27" eb="29">
      <t>ケイカク</t>
    </rPh>
    <rPh sb="30" eb="31">
      <t>ナカ</t>
    </rPh>
    <rPh sb="32" eb="34">
      <t>キサイ</t>
    </rPh>
    <rPh sb="36" eb="38">
      <t>バアイ</t>
    </rPh>
    <rPh sb="42" eb="44">
      <t>キサイ</t>
    </rPh>
    <rPh sb="62" eb="63">
      <t>カ</t>
    </rPh>
    <phoneticPr fontId="3"/>
  </si>
  <si>
    <t>入所者ごとのリハビリテーション実施計画に従い医師または医師の指示を受けた理学療法士、作業療法士または言語聴覚士がリハビリテーションを行っているか。</t>
    <rPh sb="0" eb="3">
      <t>ニュウショシャ</t>
    </rPh>
    <rPh sb="15" eb="17">
      <t>ジッシ</t>
    </rPh>
    <rPh sb="17" eb="19">
      <t>ケイカク</t>
    </rPh>
    <rPh sb="20" eb="21">
      <t>シタガ</t>
    </rPh>
    <rPh sb="22" eb="24">
      <t>イシ</t>
    </rPh>
    <rPh sb="27" eb="29">
      <t>イシ</t>
    </rPh>
    <rPh sb="30" eb="32">
      <t>シジ</t>
    </rPh>
    <rPh sb="33" eb="34">
      <t>ウ</t>
    </rPh>
    <rPh sb="36" eb="38">
      <t>リガク</t>
    </rPh>
    <rPh sb="38" eb="41">
      <t>リョウホウシ</t>
    </rPh>
    <rPh sb="42" eb="44">
      <t>サギョウ</t>
    </rPh>
    <rPh sb="44" eb="47">
      <t>リョウホウシ</t>
    </rPh>
    <rPh sb="50" eb="52">
      <t>ゲンゴ</t>
    </rPh>
    <rPh sb="52" eb="54">
      <t>チョウカク</t>
    </rPh>
    <rPh sb="54" eb="55">
      <t>シ</t>
    </rPh>
    <rPh sb="66" eb="67">
      <t>オコナ</t>
    </rPh>
    <phoneticPr fontId="3"/>
  </si>
  <si>
    <t>入所者の状態を定期的に記録</t>
    <rPh sb="0" eb="3">
      <t>ニュウショシャ</t>
    </rPh>
    <rPh sb="4" eb="6">
      <t>ジョウタイ</t>
    </rPh>
    <rPh sb="7" eb="10">
      <t>テイキテキ</t>
    </rPh>
    <rPh sb="11" eb="13">
      <t>キロク</t>
    </rPh>
    <phoneticPr fontId="3"/>
  </si>
  <si>
    <t>入所者ごとのリハビリテーション実施計画の進捗状況を定期的に評価し、必要に応じて見直すとともに、その内容を入所者またはその家族に説明し、その同意を得ているか。</t>
    <rPh sb="0" eb="3">
      <t>ニュウショシャ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ミナオ</t>
    </rPh>
    <rPh sb="49" eb="51">
      <t>ナイヨウ</t>
    </rPh>
    <rPh sb="60" eb="62">
      <t>カゾク</t>
    </rPh>
    <rPh sb="63" eb="65">
      <t>セツメイ</t>
    </rPh>
    <rPh sb="69" eb="71">
      <t>ドウイ</t>
    </rPh>
    <rPh sb="72" eb="73">
      <t>エ</t>
    </rPh>
    <phoneticPr fontId="3"/>
  </si>
  <si>
    <t>リハビリテーションを行う医師、理学療法士、作業療法士、または言語聴覚士が、看護職員、介護職員その他の職種の者に対し、リハビリテーションの観点から、日常生活上の留意点、介護の工夫等の情報を伝達しているか。</t>
    <rPh sb="10" eb="11">
      <t>オコナ</t>
    </rPh>
    <rPh sb="12" eb="14">
      <t>イシ</t>
    </rPh>
    <rPh sb="15" eb="17">
      <t>リガク</t>
    </rPh>
    <rPh sb="17" eb="20">
      <t>リョウホウシ</t>
    </rPh>
    <rPh sb="21" eb="23">
      <t>サギョウ</t>
    </rPh>
    <rPh sb="23" eb="26">
      <t>リョウホウシ</t>
    </rPh>
    <rPh sb="30" eb="32">
      <t>ゲンゴ</t>
    </rPh>
    <rPh sb="32" eb="34">
      <t>チョウカク</t>
    </rPh>
    <rPh sb="34" eb="35">
      <t>シ</t>
    </rPh>
    <rPh sb="37" eb="39">
      <t>カンゴ</t>
    </rPh>
    <rPh sb="39" eb="41">
      <t>ショクイン</t>
    </rPh>
    <rPh sb="42" eb="44">
      <t>カイゴ</t>
    </rPh>
    <rPh sb="44" eb="46">
      <t>ショクイン</t>
    </rPh>
    <rPh sb="48" eb="49">
      <t>タ</t>
    </rPh>
    <rPh sb="50" eb="52">
      <t>ショクシュ</t>
    </rPh>
    <rPh sb="53" eb="54">
      <t>モノ</t>
    </rPh>
    <rPh sb="55" eb="56">
      <t>タイ</t>
    </rPh>
    <rPh sb="68" eb="70">
      <t>カンテン</t>
    </rPh>
    <rPh sb="73" eb="75">
      <t>ニチジョウ</t>
    </rPh>
    <rPh sb="75" eb="77">
      <t>セイカツ</t>
    </rPh>
    <rPh sb="77" eb="78">
      <t>ジョウ</t>
    </rPh>
    <rPh sb="79" eb="81">
      <t>リュウイ</t>
    </rPh>
    <rPh sb="81" eb="82">
      <t>テン</t>
    </rPh>
    <rPh sb="83" eb="85">
      <t>カイゴ</t>
    </rPh>
    <rPh sb="86" eb="88">
      <t>クフウ</t>
    </rPh>
    <rPh sb="88" eb="89">
      <t>トウ</t>
    </rPh>
    <rPh sb="90" eb="92">
      <t>ジョウホウ</t>
    </rPh>
    <rPh sb="93" eb="95">
      <t>デンタツ</t>
    </rPh>
    <phoneticPr fontId="3"/>
  </si>
  <si>
    <t>リハビリテーションの利用の開始または入所した日から起算して4月を超えた期間において、1月に合計11回以上行った場合は、11回目以降のものについては、所定単位数の70/100に相当する単位数を算定</t>
  </si>
  <si>
    <t>理学療法(Ⅰ)</t>
    <phoneticPr fontId="3"/>
  </si>
  <si>
    <t>専任の常勤医師が1人以上配置されているか。</t>
    <phoneticPr fontId="3"/>
  </si>
  <si>
    <t>【123単位/回】</t>
    <rPh sb="4" eb="6">
      <t>タンイ</t>
    </rPh>
    <rPh sb="7" eb="8">
      <t>カイ</t>
    </rPh>
    <phoneticPr fontId="3"/>
  </si>
  <si>
    <t>常勤専従の理学療法士が1人以上配置されているか。
※医療保険の回復期リハビリテーション病棟における常勤理学療法士との兼務を行うことはできない。</t>
    <phoneticPr fontId="3"/>
  </si>
  <si>
    <t>理学療法に要する専用の施設の広さが、病院においては100㎡以上、診療所においては45㎡以上となっているか。</t>
    <rPh sb="18" eb="20">
      <t>ビョウイン</t>
    </rPh>
    <rPh sb="32" eb="34">
      <t>シンリョウ</t>
    </rPh>
    <rPh sb="34" eb="35">
      <t>ショ</t>
    </rPh>
    <rPh sb="43" eb="45">
      <t>イジョウ</t>
    </rPh>
    <phoneticPr fontId="3"/>
  </si>
  <si>
    <t>訓練を行うのに必要な器械、器具を具備しているか。（作業療法に係る訓練室と連続した構造の場合は共有としても構わない。）</t>
    <phoneticPr fontId="3"/>
  </si>
  <si>
    <t>※必要な器械、器具については、老企第58号を参照</t>
  </si>
  <si>
    <t>1人の理学療法士が1人の入所者に対して重点的に個別的訓練を20分以上行った場合に算定
※1日に行われる理学療法が複数回にわたる場合であっても、そのうち2回分の合計が20分を超える場合については、1回として算定することができる。</t>
    <rPh sb="1" eb="2">
      <t>ヒト</t>
    </rPh>
    <rPh sb="3" eb="5">
      <t>リガク</t>
    </rPh>
    <rPh sb="5" eb="8">
      <t>リョウホウシ</t>
    </rPh>
    <rPh sb="9" eb="11">
      <t>ヒトリ</t>
    </rPh>
    <rPh sb="19" eb="22">
      <t>ジュウテンテキ</t>
    </rPh>
    <rPh sb="25" eb="26">
      <t>テキ</t>
    </rPh>
    <rPh sb="26" eb="28">
      <t>クンレン</t>
    </rPh>
    <rPh sb="34" eb="35">
      <t>オコナ</t>
    </rPh>
    <phoneticPr fontId="3"/>
  </si>
  <si>
    <t>医師が定期的な運動機能検査をもとに、理学療法の効果判定を行い、理学療法実施計画を作成しているか。</t>
    <phoneticPr fontId="3"/>
  </si>
  <si>
    <t>理学療法実施計画はリハビリテーション実施計画に代えることができる。</t>
    <rPh sb="23" eb="24">
      <t>カ</t>
    </rPh>
    <phoneticPr fontId="3"/>
  </si>
  <si>
    <t>理学療法を開始時およびその後3ヶ月に1回以上、入所者に対して当該理学療法実施計画の内容を説明し、その内容の要点を診療録に記録</t>
    <rPh sb="60" eb="62">
      <t>キロク</t>
    </rPh>
    <phoneticPr fontId="3"/>
  </si>
  <si>
    <t>リハビリテーションに関する記録（実施時間、訓練内容、担当者名等）は入所者ごとに同一ファイルとして保管され、常に医療従事者により閲覧が可能であるか。</t>
  </si>
  <si>
    <t>理学療法(Ⅱ)
　　　　【73単位/回】</t>
    <rPh sb="15" eb="17">
      <t>タンイ</t>
    </rPh>
    <rPh sb="18" eb="19">
      <t>カイ</t>
    </rPh>
    <phoneticPr fontId="3"/>
  </si>
  <si>
    <t>理学療法Ⅰの人員配置基準および施設基準を満たしていない場合で、理学療法を実施した場合に算定しているか。</t>
    <phoneticPr fontId="3"/>
  </si>
  <si>
    <t>個別的訓練（機械・器具を用いた機能訓練、水中機能訓練、温熱療法、マッサージ等を組み合わせて行う個別的訓練を含む。）を行う必要がある入所者に対し、従業者と入所者が一対一で行った場合に算定。
※1日に行われる理学療法が複数回にわたる場合であっても、そのうち2回分の合計が20分を超える場合については、1回として算定することができる。</t>
    <rPh sb="0" eb="3">
      <t>コベツテキ</t>
    </rPh>
    <rPh sb="3" eb="5">
      <t>クンレン</t>
    </rPh>
    <rPh sb="6" eb="8">
      <t>キカイ</t>
    </rPh>
    <rPh sb="9" eb="11">
      <t>キグ</t>
    </rPh>
    <rPh sb="12" eb="13">
      <t>モチ</t>
    </rPh>
    <rPh sb="15" eb="17">
      <t>キノウ</t>
    </rPh>
    <rPh sb="17" eb="19">
      <t>クンレン</t>
    </rPh>
    <rPh sb="20" eb="22">
      <t>スイチュウ</t>
    </rPh>
    <rPh sb="22" eb="24">
      <t>キノウ</t>
    </rPh>
    <rPh sb="24" eb="26">
      <t>クンレン</t>
    </rPh>
    <rPh sb="27" eb="29">
      <t>オンネツ</t>
    </rPh>
    <rPh sb="29" eb="31">
      <t>リョウホウ</t>
    </rPh>
    <rPh sb="37" eb="38">
      <t>トウ</t>
    </rPh>
    <rPh sb="39" eb="40">
      <t>ク</t>
    </rPh>
    <rPh sb="41" eb="42">
      <t>ア</t>
    </rPh>
    <rPh sb="45" eb="46">
      <t>オコナ</t>
    </rPh>
    <rPh sb="47" eb="50">
      <t>コベツテキ</t>
    </rPh>
    <rPh sb="50" eb="52">
      <t>クンレン</t>
    </rPh>
    <rPh sb="53" eb="54">
      <t>フク</t>
    </rPh>
    <rPh sb="58" eb="59">
      <t>オコナ</t>
    </rPh>
    <rPh sb="60" eb="62">
      <t>ヒツヨウ</t>
    </rPh>
    <rPh sb="69" eb="70">
      <t>タイ</t>
    </rPh>
    <rPh sb="72" eb="75">
      <t>ジュウギョウシャ</t>
    </rPh>
    <rPh sb="80" eb="82">
      <t>イッタイ</t>
    </rPh>
    <rPh sb="82" eb="83">
      <t>イチ</t>
    </rPh>
    <rPh sb="84" eb="85">
      <t>オコナ</t>
    </rPh>
    <phoneticPr fontId="3"/>
  </si>
  <si>
    <t>作業療法</t>
    <phoneticPr fontId="3"/>
  </si>
  <si>
    <t>常勤専従の作業療法士が1人以上配置されているか。
※  医療保険の回復期リハビリテーション病棟における常勤作業療法士との兼務を行うことはできない。</t>
    <rPh sb="53" eb="55">
      <t>サギョウ</t>
    </rPh>
    <phoneticPr fontId="3"/>
  </si>
  <si>
    <t>作業療法に要する専用の施設の広さが75㎡以上となっているか。</t>
    <phoneticPr fontId="3"/>
  </si>
  <si>
    <t>訓練を行うのに必要な器械、器具を具備しているか。（理学療法に係る訓練室と連続した構造の場合は共有としても構わない。）</t>
    <phoneticPr fontId="3"/>
  </si>
  <si>
    <t>※必要な器械、器具については、老企第58号を参照</t>
    <phoneticPr fontId="3"/>
  </si>
  <si>
    <t>1人の作業療法士が1人の入所者に対して重点的に個別的訓練を20分以上行った場合に算定。
※1日に行われる作業療法が複数回にわたる場合であっても、そのうち2回分の合計が20分を超える場合については、1回として算定することができる。</t>
    <rPh sb="1" eb="2">
      <t>ヒト</t>
    </rPh>
    <rPh sb="5" eb="8">
      <t>リョウホウシ</t>
    </rPh>
    <rPh sb="9" eb="11">
      <t>ヒトリ</t>
    </rPh>
    <rPh sb="19" eb="22">
      <t>ジュウテンテキ</t>
    </rPh>
    <rPh sb="25" eb="26">
      <t>テキ</t>
    </rPh>
    <rPh sb="26" eb="28">
      <t>クンレン</t>
    </rPh>
    <rPh sb="34" eb="35">
      <t>オコナ</t>
    </rPh>
    <rPh sb="52" eb="54">
      <t>サギョウ</t>
    </rPh>
    <phoneticPr fontId="3"/>
  </si>
  <si>
    <t>医師が定期的な作業能力検査をもとに、作業療法の効果判定を行い、作業療法実施計画を作成しているか。</t>
    <rPh sb="7" eb="9">
      <t>サギョウ</t>
    </rPh>
    <rPh sb="9" eb="10">
      <t>ノウ</t>
    </rPh>
    <rPh sb="10" eb="11">
      <t>チカラ</t>
    </rPh>
    <rPh sb="18" eb="20">
      <t>サギョウ</t>
    </rPh>
    <rPh sb="31" eb="33">
      <t>サギョウ</t>
    </rPh>
    <phoneticPr fontId="3"/>
  </si>
  <si>
    <t>作業療法実施計画はリハビリテーション実施計画に代えることができる。</t>
    <phoneticPr fontId="3"/>
  </si>
  <si>
    <t>作業療法を開始時およびその後3ヶ月に1回以上、入所者に対して当該作業療法実施計画の内容を説明し、その内容の要点を診療録に記載しているか。</t>
    <rPh sb="0" eb="2">
      <t>サギョウ</t>
    </rPh>
    <rPh sb="32" eb="34">
      <t>サギョウ</t>
    </rPh>
    <phoneticPr fontId="3"/>
  </si>
  <si>
    <t>理学療法および作業療法に係る加算</t>
    <phoneticPr fontId="3"/>
  </si>
  <si>
    <t xml:space="preserve">① リハビリテーション計画加算【短期のみ】
　　　　 【+480単位】
</t>
    <rPh sb="32" eb="34">
      <t>タンイ</t>
    </rPh>
    <phoneticPr fontId="3"/>
  </si>
  <si>
    <t>医師、看護師、理学療法士（作業療法士）が共同してリハビリテーション実施計画を策定し、当該リハビリテーション計画に基づき理学療法（作業療法）を行った場合に、発症の月に限り算定しているか。</t>
    <phoneticPr fontId="3"/>
  </si>
  <si>
    <t>リハビリテーション実施計画について、入所者またはその家族に説明し、その同意を得ているか。</t>
    <rPh sb="9" eb="11">
      <t>ジッシ</t>
    </rPh>
    <rPh sb="11" eb="13">
      <t>ケイカク</t>
    </rPh>
    <rPh sb="26" eb="28">
      <t>カゾク</t>
    </rPh>
    <rPh sb="29" eb="31">
      <t>セツメイ</t>
    </rPh>
    <rPh sb="35" eb="37">
      <t>ドウイ</t>
    </rPh>
    <rPh sb="38" eb="39">
      <t>エ</t>
    </rPh>
    <phoneticPr fontId="3"/>
  </si>
  <si>
    <t xml:space="preserve"> 1人の入所者に対して、理学療法および作業療法のいずれも実施する場合は、当該加算はいずれかの療養に対してのみ加算しているか。</t>
  </si>
  <si>
    <t>②日常動作訓練指導加算【短期のみ】
　　　　 【+300単位】</t>
    <rPh sb="28" eb="30">
      <t>タンイ</t>
    </rPh>
    <phoneticPr fontId="3"/>
  </si>
  <si>
    <t>理学療法士（作業療法士）が入所者に対して、看護職員または介護職員と共同して、月2回以上の日常生活の自立に必要な起居、食事、整容、移動等の日常動作の訓練および指導（入所生活リハビリテーション）を行っているか。</t>
  </si>
  <si>
    <t>算定日</t>
    <rPh sb="0" eb="2">
      <t>サンテイ</t>
    </rPh>
    <rPh sb="2" eb="3">
      <t>ビ</t>
    </rPh>
    <phoneticPr fontId="3"/>
  </si>
  <si>
    <t>月に１回を限度</t>
    <rPh sb="0" eb="1">
      <t>ツキ</t>
    </rPh>
    <rPh sb="3" eb="4">
      <t>カイ</t>
    </rPh>
    <rPh sb="5" eb="7">
      <t>ゲンド</t>
    </rPh>
    <phoneticPr fontId="3"/>
  </si>
  <si>
    <t>1人の入所者に対して、理学療法および作業療法のいずれも実施する場合は、当該加算はいずれかの療養に対してのみ加算</t>
  </si>
  <si>
    <t>当該加算の対象となる訓練および指導を行った日については、所定単位数を算定していないか。</t>
    <phoneticPr fontId="3"/>
  </si>
  <si>
    <t>③常勤職員の配置加算
　　　 【+35単位/回】</t>
    <rPh sb="19" eb="21">
      <t>タンイ</t>
    </rPh>
    <rPh sb="22" eb="23">
      <t>カイ</t>
    </rPh>
    <phoneticPr fontId="3"/>
  </si>
  <si>
    <t>理学療法、作業療法または言語聴覚療法を行う場合、それぞれの療法に専従する常勤の理学療法士、作業療法士、言語聴覚士を2名以上配置しているか。</t>
    <phoneticPr fontId="3"/>
  </si>
  <si>
    <t>言語聴覚療法</t>
    <phoneticPr fontId="3"/>
  </si>
  <si>
    <t>専任の常勤医師が1人以上勤務しているか。</t>
    <phoneticPr fontId="3"/>
  </si>
  <si>
    <t>【203単位/回】</t>
    <rPh sb="4" eb="6">
      <t>タンイ</t>
    </rPh>
    <rPh sb="7" eb="8">
      <t>カイ</t>
    </rPh>
    <phoneticPr fontId="3"/>
  </si>
  <si>
    <t>常勤専従の言語聴覚士が1人以上勤務しているか。</t>
    <phoneticPr fontId="3"/>
  </si>
  <si>
    <t>当該療法を行うための個別療法室（8㎡以上）を1室以上有しているか。
※言語聴覚療法以外の目的で使用するものは個別療法室に該当しない。</t>
    <phoneticPr fontId="3"/>
  </si>
  <si>
    <t>訓練を行うのに必要な器械、器具を具備しているか。</t>
    <phoneticPr fontId="3"/>
  </si>
  <si>
    <t>1人の言語聴覚士が1人の入所者に対して重点的に個別的訓練を20分以上行った場合に算定
※1日に行われる言語聴覚療法が複数回にわたる場合であっても、そのうち2回分の合計が20分を超える場合については、1回として算定することができる。</t>
    <rPh sb="1" eb="2">
      <t>ヒト</t>
    </rPh>
    <rPh sb="9" eb="11">
      <t>ヒトリ</t>
    </rPh>
    <rPh sb="19" eb="22">
      <t>ジュウテンテキ</t>
    </rPh>
    <rPh sb="25" eb="26">
      <t>テキ</t>
    </rPh>
    <rPh sb="26" eb="28">
      <t>クンレン</t>
    </rPh>
    <rPh sb="34" eb="35">
      <t>オコナ</t>
    </rPh>
    <rPh sb="51" eb="53">
      <t>ゲンゴ</t>
    </rPh>
    <rPh sb="53" eb="55">
      <t>チョウカク</t>
    </rPh>
    <phoneticPr fontId="3"/>
  </si>
  <si>
    <t>医師が定期的な言語聴覚機能検査をもとに、言語聴覚療法の効果判定を行い、言語聴覚療法実施計画を作成しているか。</t>
    <rPh sb="7" eb="9">
      <t>ゲンゴ</t>
    </rPh>
    <rPh sb="9" eb="11">
      <t>チョウカク</t>
    </rPh>
    <rPh sb="20" eb="22">
      <t>ゲンゴ</t>
    </rPh>
    <rPh sb="22" eb="24">
      <t>チョウカク</t>
    </rPh>
    <rPh sb="24" eb="26">
      <t>リョウホウ</t>
    </rPh>
    <rPh sb="32" eb="33">
      <t>オコナ</t>
    </rPh>
    <rPh sb="35" eb="37">
      <t>ゲンゴ</t>
    </rPh>
    <rPh sb="37" eb="39">
      <t>チョウカク</t>
    </rPh>
    <rPh sb="39" eb="41">
      <t>リョウホウ</t>
    </rPh>
    <rPh sb="41" eb="43">
      <t>ジッシ</t>
    </rPh>
    <phoneticPr fontId="3"/>
  </si>
  <si>
    <t>言語聴覚療法実施計画はリハビリテーション実施計画に代えることができる。</t>
    <rPh sb="0" eb="2">
      <t>ゲンゴ</t>
    </rPh>
    <rPh sb="2" eb="4">
      <t>チョウカク</t>
    </rPh>
    <phoneticPr fontId="3"/>
  </si>
  <si>
    <t>言語聴覚療法を開始時およびその後3ヶ月に1回以上、入所者に対して当該言語聴覚療法実施計画の内容を説明し、その内容の要点を診療録に記載しているか。</t>
    <rPh sb="0" eb="2">
      <t>ゲンゴ</t>
    </rPh>
    <rPh sb="2" eb="4">
      <t>チョウカク</t>
    </rPh>
    <rPh sb="34" eb="36">
      <t>ゲンゴ</t>
    </rPh>
    <rPh sb="36" eb="38">
      <t>チョウカク</t>
    </rPh>
    <rPh sb="38" eb="40">
      <t>リョウホウ</t>
    </rPh>
    <phoneticPr fontId="3"/>
  </si>
  <si>
    <t>集団コミュニケーション療法　【50単位/回】</t>
    <rPh sb="0" eb="2">
      <t>シュウダン</t>
    </rPh>
    <rPh sb="11" eb="13">
      <t>リョウホウ</t>
    </rPh>
    <rPh sb="17" eb="19">
      <t>タンイ</t>
    </rPh>
    <rPh sb="20" eb="21">
      <t>カイ</t>
    </rPh>
    <phoneticPr fontId="3"/>
  </si>
  <si>
    <t>専従の常勤言語聴覚士を1人以上配置</t>
    <rPh sb="3" eb="5">
      <t>ジョウキン</t>
    </rPh>
    <rPh sb="5" eb="7">
      <t>ゲンゴ</t>
    </rPh>
    <rPh sb="7" eb="9">
      <t>チョウカク</t>
    </rPh>
    <rPh sb="9" eb="10">
      <t>シ</t>
    </rPh>
    <phoneticPr fontId="3"/>
  </si>
  <si>
    <t>集団コミュニケーション療法室（8㎡以上）を1室以上有しているか。
※集団コミュニケーション療法以外の目的で使用するものは集団コミュニケーション療法室に該当しない。ただし、言語聴覚療法による個別療法室と集団コミュニケーション療法室の共用は可能</t>
    <rPh sb="0" eb="2">
      <t>シュウダン</t>
    </rPh>
    <rPh sb="85" eb="87">
      <t>ゲンゴ</t>
    </rPh>
    <rPh sb="87" eb="89">
      <t>チョウカク</t>
    </rPh>
    <rPh sb="89" eb="91">
      <t>リョウホウ</t>
    </rPh>
    <rPh sb="94" eb="96">
      <t>コベツ</t>
    </rPh>
    <rPh sb="96" eb="98">
      <t>リョウホウ</t>
    </rPh>
    <rPh sb="98" eb="99">
      <t>シツ</t>
    </rPh>
    <rPh sb="100" eb="102">
      <t>シュウダン</t>
    </rPh>
    <rPh sb="111" eb="113">
      <t>リョウホウ</t>
    </rPh>
    <rPh sb="113" eb="114">
      <t>シツ</t>
    </rPh>
    <rPh sb="115" eb="117">
      <t>キョウヨウ</t>
    </rPh>
    <rPh sb="118" eb="120">
      <t>カノウ</t>
    </rPh>
    <phoneticPr fontId="3"/>
  </si>
  <si>
    <t>失語症、構音障害、難聴に伴う聴覚・言語機能の障害又は人工内耳埋込術後等の言語聴覚機能に障害を持つ複数の入所者に対し、集団で言語機能または聴覚機能に係る訓練を行った場合に算定</t>
    <rPh sb="0" eb="3">
      <t>シツゴショウ</t>
    </rPh>
    <rPh sb="4" eb="5">
      <t>カマエ</t>
    </rPh>
    <rPh sb="5" eb="6">
      <t>オン</t>
    </rPh>
    <rPh sb="6" eb="8">
      <t>ショウガイ</t>
    </rPh>
    <rPh sb="9" eb="11">
      <t>ナンチョウ</t>
    </rPh>
    <rPh sb="12" eb="13">
      <t>トモナ</t>
    </rPh>
    <rPh sb="14" eb="16">
      <t>チョウカク</t>
    </rPh>
    <rPh sb="17" eb="19">
      <t>ゲンゴ</t>
    </rPh>
    <rPh sb="19" eb="21">
      <t>キノウ</t>
    </rPh>
    <rPh sb="22" eb="24">
      <t>ショウガイ</t>
    </rPh>
    <rPh sb="24" eb="25">
      <t>マタ</t>
    </rPh>
    <rPh sb="26" eb="28">
      <t>ジンコウ</t>
    </rPh>
    <rPh sb="28" eb="30">
      <t>ナイジ</t>
    </rPh>
    <rPh sb="30" eb="31">
      <t>マイ</t>
    </rPh>
    <rPh sb="31" eb="32">
      <t>コミ</t>
    </rPh>
    <rPh sb="32" eb="34">
      <t>ジュツゴ</t>
    </rPh>
    <rPh sb="34" eb="35">
      <t>トウ</t>
    </rPh>
    <rPh sb="36" eb="38">
      <t>ゲンゴ</t>
    </rPh>
    <rPh sb="38" eb="40">
      <t>チョウカク</t>
    </rPh>
    <rPh sb="40" eb="42">
      <t>キノウ</t>
    </rPh>
    <rPh sb="43" eb="45">
      <t>ショウガイ</t>
    </rPh>
    <rPh sb="46" eb="47">
      <t>モ</t>
    </rPh>
    <rPh sb="48" eb="50">
      <t>フクスウ</t>
    </rPh>
    <rPh sb="55" eb="56">
      <t>タイ</t>
    </rPh>
    <rPh sb="58" eb="60">
      <t>シュウダン</t>
    </rPh>
    <rPh sb="61" eb="63">
      <t>ゲンゴ</t>
    </rPh>
    <rPh sb="63" eb="65">
      <t>キノウ</t>
    </rPh>
    <rPh sb="68" eb="70">
      <t>チョウカク</t>
    </rPh>
    <rPh sb="70" eb="72">
      <t>キノウ</t>
    </rPh>
    <rPh sb="73" eb="74">
      <t>カカ</t>
    </rPh>
    <rPh sb="75" eb="77">
      <t>クンレン</t>
    </rPh>
    <rPh sb="78" eb="79">
      <t>オコナ</t>
    </rPh>
    <rPh sb="81" eb="83">
      <t>バアイ</t>
    </rPh>
    <rPh sb="84" eb="86">
      <t>サンテイ</t>
    </rPh>
    <phoneticPr fontId="3"/>
  </si>
  <si>
    <t>医師または言語聴覚士の監視下で行われるものについて算定</t>
    <rPh sb="0" eb="2">
      <t>イシ</t>
    </rPh>
    <rPh sb="5" eb="7">
      <t>ゲンゴ</t>
    </rPh>
    <rPh sb="7" eb="9">
      <t>チョウカク</t>
    </rPh>
    <rPh sb="9" eb="10">
      <t>シ</t>
    </rPh>
    <rPh sb="11" eb="14">
      <t>カンシカ</t>
    </rPh>
    <rPh sb="15" eb="16">
      <t>オコナ</t>
    </rPh>
    <rPh sb="25" eb="27">
      <t>サンテイ</t>
    </rPh>
    <phoneticPr fontId="3"/>
  </si>
  <si>
    <t>1人の言語聴覚士が複数の入所者に対して訓練を行うことができる程度の症状の入所者であって、特に集団で行う言語聴覚療法である集団コミュニケーション療法が有効であると期待できる入所者に対し、言語聴覚士が複数の入所者に対して訓練を行った場合に算定
※1日に行われる理学療法が複数回にわたる場合であっても、そのうち2回分の合計が20分を超える場合については、1回として算定することができる。</t>
    <rPh sb="0" eb="2">
      <t>ヒトリ</t>
    </rPh>
    <rPh sb="3" eb="5">
      <t>ゲンゴ</t>
    </rPh>
    <rPh sb="5" eb="7">
      <t>チョウカク</t>
    </rPh>
    <rPh sb="7" eb="8">
      <t>シ</t>
    </rPh>
    <rPh sb="9" eb="11">
      <t>フクスウ</t>
    </rPh>
    <rPh sb="16" eb="17">
      <t>タイ</t>
    </rPh>
    <rPh sb="19" eb="21">
      <t>クンレン</t>
    </rPh>
    <rPh sb="22" eb="23">
      <t>オコナ</t>
    </rPh>
    <rPh sb="30" eb="32">
      <t>テイド</t>
    </rPh>
    <rPh sb="33" eb="35">
      <t>ショウジョウ</t>
    </rPh>
    <rPh sb="44" eb="45">
      <t>トク</t>
    </rPh>
    <rPh sb="46" eb="48">
      <t>シュウダン</t>
    </rPh>
    <rPh sb="49" eb="50">
      <t>オコナ</t>
    </rPh>
    <rPh sb="51" eb="53">
      <t>ゲンゴ</t>
    </rPh>
    <rPh sb="53" eb="55">
      <t>チョウカク</t>
    </rPh>
    <rPh sb="55" eb="57">
      <t>リョウホウ</t>
    </rPh>
    <rPh sb="60" eb="62">
      <t>シュウダン</t>
    </rPh>
    <rPh sb="71" eb="73">
      <t>リョウホウ</t>
    </rPh>
    <rPh sb="74" eb="76">
      <t>ユウコウ</t>
    </rPh>
    <rPh sb="80" eb="82">
      <t>キタイ</t>
    </rPh>
    <rPh sb="89" eb="90">
      <t>タイ</t>
    </rPh>
    <rPh sb="108" eb="110">
      <t>クンレン</t>
    </rPh>
    <rPh sb="111" eb="112">
      <t>オコナ</t>
    </rPh>
    <rPh sb="114" eb="116">
      <t>バアイ</t>
    </rPh>
    <rPh sb="117" eb="119">
      <t>サンテイ</t>
    </rPh>
    <phoneticPr fontId="3"/>
  </si>
  <si>
    <t>医師が定期的な言語聴覚機能能力に係る検査をもとに効果判定を行い、集団コミュニケーション療法実施計画を作成しているか。</t>
    <rPh sb="7" eb="9">
      <t>ゲンゴ</t>
    </rPh>
    <rPh sb="9" eb="11">
      <t>チョウカク</t>
    </rPh>
    <rPh sb="13" eb="15">
      <t>ノウリョク</t>
    </rPh>
    <rPh sb="16" eb="17">
      <t>カカ</t>
    </rPh>
    <rPh sb="32" eb="34">
      <t>シュウダン</t>
    </rPh>
    <rPh sb="43" eb="45">
      <t>リョウホウ</t>
    </rPh>
    <rPh sb="45" eb="47">
      <t>ジッシ</t>
    </rPh>
    <phoneticPr fontId="3"/>
  </si>
  <si>
    <t>集団コミュニケーション療法実施計画はリハビリテーション実施計画に代えることができる。</t>
    <phoneticPr fontId="3"/>
  </si>
  <si>
    <t>集団コミュニケーション療法を開始時およびその後3ヶ月に1回以上、入所者に対して当該集団コミュニケーション療法実施計画の内容を説明し、その内容の要点を診療録に記載しているか。</t>
    <rPh sb="54" eb="56">
      <t>ジッシ</t>
    </rPh>
    <phoneticPr fontId="3"/>
  </si>
  <si>
    <t>摂食機能療法
　　　 【208単位/日】</t>
    <rPh sb="15" eb="17">
      <t>タンイ</t>
    </rPh>
    <rPh sb="18" eb="19">
      <t>ニチ</t>
    </rPh>
    <phoneticPr fontId="3"/>
  </si>
  <si>
    <t>摂食機能障害を有する入所者に対して、個々の入所者の状態像に対応した診療計画書に基づき、医師または歯科医師の指示の下に言語聴覚士、看護師、准看護師、歯科衛生士、理学療法士または作業療法士が1回につき30分以上訓練指導を行った場合に限り算定
※「摂食機能障害を有する者」とは、発達遅滞、顎切除および舌切除の手術または脳血管疾患等による後遺症により摂食機能に障害がある者のことをいう。</t>
    <rPh sb="0" eb="2">
      <t>セッショク</t>
    </rPh>
    <rPh sb="2" eb="4">
      <t>キノウ</t>
    </rPh>
    <rPh sb="4" eb="6">
      <t>ショウガイ</t>
    </rPh>
    <rPh sb="7" eb="8">
      <t>ユウ</t>
    </rPh>
    <rPh sb="14" eb="15">
      <t>タイ</t>
    </rPh>
    <rPh sb="18" eb="20">
      <t>ココ</t>
    </rPh>
    <rPh sb="25" eb="27">
      <t>ジョウタイ</t>
    </rPh>
    <rPh sb="27" eb="28">
      <t>ゾウ</t>
    </rPh>
    <rPh sb="29" eb="30">
      <t>タイ</t>
    </rPh>
    <rPh sb="30" eb="31">
      <t>オウ</t>
    </rPh>
    <rPh sb="33" eb="35">
      <t>シンリョウ</t>
    </rPh>
    <rPh sb="35" eb="38">
      <t>ケイカクショ</t>
    </rPh>
    <rPh sb="39" eb="40">
      <t>モト</t>
    </rPh>
    <rPh sb="43" eb="45">
      <t>イシ</t>
    </rPh>
    <rPh sb="48" eb="50">
      <t>シカ</t>
    </rPh>
    <rPh sb="50" eb="52">
      <t>イシ</t>
    </rPh>
    <rPh sb="53" eb="55">
      <t>シジ</t>
    </rPh>
    <rPh sb="56" eb="57">
      <t>シタ</t>
    </rPh>
    <rPh sb="58" eb="60">
      <t>ゲンゴ</t>
    </rPh>
    <rPh sb="60" eb="62">
      <t>チョウカク</t>
    </rPh>
    <rPh sb="62" eb="63">
      <t>シ</t>
    </rPh>
    <rPh sb="64" eb="66">
      <t>カンゴ</t>
    </rPh>
    <rPh sb="66" eb="67">
      <t>シ</t>
    </rPh>
    <rPh sb="68" eb="69">
      <t>ジュン</t>
    </rPh>
    <rPh sb="69" eb="71">
      <t>カンゴ</t>
    </rPh>
    <rPh sb="71" eb="72">
      <t>シ</t>
    </rPh>
    <rPh sb="73" eb="75">
      <t>シカ</t>
    </rPh>
    <rPh sb="75" eb="78">
      <t>エイセイシ</t>
    </rPh>
    <rPh sb="79" eb="81">
      <t>リガク</t>
    </rPh>
    <rPh sb="81" eb="84">
      <t>リョウホウシ</t>
    </rPh>
    <rPh sb="87" eb="89">
      <t>サギョウ</t>
    </rPh>
    <rPh sb="89" eb="92">
      <t>リョウホウシ</t>
    </rPh>
    <rPh sb="94" eb="95">
      <t>カイ</t>
    </rPh>
    <rPh sb="100" eb="101">
      <t>フン</t>
    </rPh>
    <rPh sb="101" eb="103">
      <t>イジョウ</t>
    </rPh>
    <rPh sb="103" eb="105">
      <t>クンレン</t>
    </rPh>
    <rPh sb="105" eb="107">
      <t>シドウ</t>
    </rPh>
    <rPh sb="108" eb="109">
      <t>オコナ</t>
    </rPh>
    <rPh sb="111" eb="113">
      <t>バアイ</t>
    </rPh>
    <rPh sb="114" eb="115">
      <t>カギ</t>
    </rPh>
    <rPh sb="116" eb="118">
      <t>サンテイ</t>
    </rPh>
    <phoneticPr fontId="3"/>
  </si>
  <si>
    <t>1回につき30分以上の訓練指導を実施しているか。</t>
    <rPh sb="1" eb="2">
      <t>カイ</t>
    </rPh>
    <rPh sb="7" eb="10">
      <t>フンイジョウ</t>
    </rPh>
    <rPh sb="11" eb="13">
      <t>クンレン</t>
    </rPh>
    <rPh sb="13" eb="15">
      <t>シドウ</t>
    </rPh>
    <rPh sb="16" eb="18">
      <t>ジッシ</t>
    </rPh>
    <phoneticPr fontId="3"/>
  </si>
  <si>
    <t>算定可能回数</t>
    <rPh sb="0" eb="2">
      <t>サンテイ</t>
    </rPh>
    <rPh sb="2" eb="4">
      <t>カノウ</t>
    </rPh>
    <rPh sb="4" eb="6">
      <t>カイスウ</t>
    </rPh>
    <phoneticPr fontId="3"/>
  </si>
  <si>
    <t>月に4回を限度</t>
    <rPh sb="0" eb="1">
      <t>ツキ</t>
    </rPh>
    <rPh sb="3" eb="4">
      <t>カイ</t>
    </rPh>
    <rPh sb="5" eb="7">
      <t>ゲンド</t>
    </rPh>
    <phoneticPr fontId="3"/>
  </si>
  <si>
    <t>短期集中リハビリテーション
　　　 【240単位/日】</t>
    <rPh sb="22" eb="24">
      <t>タンイ</t>
    </rPh>
    <rPh sb="25" eb="26">
      <t>ニチ</t>
    </rPh>
    <phoneticPr fontId="3"/>
  </si>
  <si>
    <t>入所（起算）日より３月以内に実施</t>
    <rPh sb="0" eb="2">
      <t>ニュウショ</t>
    </rPh>
    <rPh sb="3" eb="5">
      <t>キサン</t>
    </rPh>
    <rPh sb="6" eb="7">
      <t>ヒ</t>
    </rPh>
    <rPh sb="10" eb="11">
      <t>ツキ</t>
    </rPh>
    <rPh sb="11" eb="13">
      <t>イナイ</t>
    </rPh>
    <rPh sb="14" eb="16">
      <t>ジッシ</t>
    </rPh>
    <phoneticPr fontId="3"/>
  </si>
  <si>
    <t>３月以内</t>
    <rPh sb="1" eb="2">
      <t>ツキ</t>
    </rPh>
    <rPh sb="2" eb="4">
      <t>イナイ</t>
    </rPh>
    <phoneticPr fontId="3"/>
  </si>
  <si>
    <t>実施日</t>
    <rPh sb="0" eb="2">
      <t>ジッシ</t>
    </rPh>
    <rPh sb="2" eb="3">
      <t>ヒ</t>
    </rPh>
    <phoneticPr fontId="3"/>
  </si>
  <si>
    <t>概ね週に３回以上</t>
    <rPh sb="0" eb="1">
      <t>オオム</t>
    </rPh>
    <rPh sb="2" eb="3">
      <t>シュウ</t>
    </rPh>
    <rPh sb="5" eb="6">
      <t>カイ</t>
    </rPh>
    <rPh sb="6" eb="8">
      <t>イジョウ</t>
    </rPh>
    <phoneticPr fontId="3"/>
  </si>
  <si>
    <t>過去３月以内に当該施設に入所していないか。</t>
    <rPh sb="0" eb="2">
      <t>カコ</t>
    </rPh>
    <rPh sb="3" eb="4">
      <t>ツキ</t>
    </rPh>
    <rPh sb="4" eb="6">
      <t>イナイ</t>
    </rPh>
    <rPh sb="7" eb="9">
      <t>トウガイ</t>
    </rPh>
    <rPh sb="9" eb="11">
      <t>シセツ</t>
    </rPh>
    <rPh sb="12" eb="14">
      <t>ニュウショ</t>
    </rPh>
    <phoneticPr fontId="3"/>
  </si>
  <si>
    <t>理学療法、作業療法、言語聴覚療法または摂食機能療法を算定していないか。</t>
    <rPh sb="19" eb="21">
      <t>セッショク</t>
    </rPh>
    <rPh sb="21" eb="23">
      <t>キノウ</t>
    </rPh>
    <rPh sb="23" eb="25">
      <t>リョウホウ</t>
    </rPh>
    <rPh sb="26" eb="28">
      <t>サンテイ</t>
    </rPh>
    <phoneticPr fontId="3"/>
  </si>
  <si>
    <t>認知症短期集中リハビリテーション
　　　 【240単位/日】</t>
    <rPh sb="25" eb="27">
      <t>タンイ</t>
    </rPh>
    <rPh sb="28" eb="29">
      <t>ニチ</t>
    </rPh>
    <phoneticPr fontId="3"/>
  </si>
  <si>
    <t>当該リハビリテーションに関わる医師または精神科医師または神経内科医を除き、認知症に対するリハビリテーションに関する研修を修了しているか。</t>
    <rPh sb="0" eb="2">
      <t>トウガイ</t>
    </rPh>
    <rPh sb="12" eb="13">
      <t>カカ</t>
    </rPh>
    <rPh sb="15" eb="17">
      <t>イシ</t>
    </rPh>
    <rPh sb="20" eb="22">
      <t>セイシン</t>
    </rPh>
    <rPh sb="22" eb="23">
      <t>カ</t>
    </rPh>
    <rPh sb="23" eb="25">
      <t>イシ</t>
    </rPh>
    <rPh sb="28" eb="30">
      <t>シンケイ</t>
    </rPh>
    <rPh sb="30" eb="33">
      <t>ナイカイ</t>
    </rPh>
    <rPh sb="34" eb="35">
      <t>ノゾ</t>
    </rPh>
    <rPh sb="37" eb="39">
      <t>ニンチ</t>
    </rPh>
    <rPh sb="39" eb="40">
      <t>ショウ</t>
    </rPh>
    <rPh sb="41" eb="42">
      <t>タイ</t>
    </rPh>
    <rPh sb="54" eb="55">
      <t>カン</t>
    </rPh>
    <rPh sb="57" eb="59">
      <t>ケンシュウ</t>
    </rPh>
    <rPh sb="60" eb="62">
      <t>シュウリョウ</t>
    </rPh>
    <phoneticPr fontId="3"/>
  </si>
  <si>
    <t>※平成21年4月改定関係Ｑ＆Ａ Vol.2　Ｑ.108を参照</t>
    <rPh sb="1" eb="3">
      <t>ヘイセイ</t>
    </rPh>
    <rPh sb="5" eb="6">
      <t>ネン</t>
    </rPh>
    <rPh sb="7" eb="8">
      <t>ガツ</t>
    </rPh>
    <rPh sb="8" eb="10">
      <t>カイテイ</t>
    </rPh>
    <rPh sb="10" eb="12">
      <t>カンケイ</t>
    </rPh>
    <rPh sb="28" eb="30">
      <t>サンショウ</t>
    </rPh>
    <phoneticPr fontId="3"/>
  </si>
  <si>
    <t>MMSE(Mini Mental State Examination)またはHDS-R(改訂長谷川式簡易知能評価スケール)において概ね5点～25点に相当する入所者が対象</t>
    <rPh sb="44" eb="46">
      <t>カイテイ</t>
    </rPh>
    <rPh sb="46" eb="49">
      <t>ハセガワ</t>
    </rPh>
    <rPh sb="49" eb="50">
      <t>シキ</t>
    </rPh>
    <rPh sb="50" eb="52">
      <t>カンイ</t>
    </rPh>
    <rPh sb="52" eb="54">
      <t>チノウ</t>
    </rPh>
    <rPh sb="54" eb="56">
      <t>ヒョウカ</t>
    </rPh>
    <rPh sb="65" eb="66">
      <t>オオム</t>
    </rPh>
    <rPh sb="68" eb="69">
      <t>テン</t>
    </rPh>
    <rPh sb="72" eb="73">
      <t>テン</t>
    </rPh>
    <rPh sb="74" eb="76">
      <t>ソウトウ</t>
    </rPh>
    <rPh sb="78" eb="81">
      <t>ニュウショシャ</t>
    </rPh>
    <rPh sb="82" eb="84">
      <t>タイショウ</t>
    </rPh>
    <phoneticPr fontId="3"/>
  </si>
  <si>
    <t>リハビリテーション実施計画に基づき、医師または医師の指示を受けた理学療法士、作業療法士または言語聴覚士が記憶の訓練、日常生活活動の訓練等を組み合わせたプログラムを実施した場合に算定</t>
    <rPh sb="9" eb="11">
      <t>ジッシ</t>
    </rPh>
    <rPh sb="11" eb="13">
      <t>ケイカク</t>
    </rPh>
    <rPh sb="14" eb="15">
      <t>モト</t>
    </rPh>
    <rPh sb="18" eb="20">
      <t>イシ</t>
    </rPh>
    <rPh sb="23" eb="25">
      <t>イシ</t>
    </rPh>
    <rPh sb="26" eb="28">
      <t>シジ</t>
    </rPh>
    <rPh sb="29" eb="30">
      <t>ウ</t>
    </rPh>
    <rPh sb="32" eb="34">
      <t>リガク</t>
    </rPh>
    <rPh sb="34" eb="37">
      <t>リョウホウシ</t>
    </rPh>
    <rPh sb="38" eb="40">
      <t>サギョウ</t>
    </rPh>
    <rPh sb="40" eb="43">
      <t>リョウホウシ</t>
    </rPh>
    <rPh sb="46" eb="48">
      <t>ゲンゴ</t>
    </rPh>
    <rPh sb="48" eb="50">
      <t>チョウカク</t>
    </rPh>
    <rPh sb="50" eb="51">
      <t>シ</t>
    </rPh>
    <rPh sb="52" eb="54">
      <t>キオク</t>
    </rPh>
    <rPh sb="55" eb="57">
      <t>クンレン</t>
    </rPh>
    <rPh sb="58" eb="60">
      <t>ニチジョウ</t>
    </rPh>
    <rPh sb="60" eb="62">
      <t>セイカツ</t>
    </rPh>
    <rPh sb="62" eb="64">
      <t>カツドウ</t>
    </rPh>
    <rPh sb="65" eb="67">
      <t>クンレン</t>
    </rPh>
    <rPh sb="67" eb="68">
      <t>トウ</t>
    </rPh>
    <rPh sb="69" eb="70">
      <t>ク</t>
    </rPh>
    <rPh sb="71" eb="72">
      <t>ア</t>
    </rPh>
    <rPh sb="81" eb="83">
      <t>ジッシ</t>
    </rPh>
    <rPh sb="85" eb="87">
      <t>バアイ</t>
    </rPh>
    <rPh sb="88" eb="90">
      <t>サンテイ</t>
    </rPh>
    <phoneticPr fontId="3"/>
  </si>
  <si>
    <t>週3回実施することを標準とする</t>
    <rPh sb="2" eb="3">
      <t>カイ</t>
    </rPh>
    <rPh sb="3" eb="5">
      <t>ジッシ</t>
    </rPh>
    <rPh sb="10" eb="12">
      <t>ヒョウジュン</t>
    </rPh>
    <phoneticPr fontId="3"/>
  </si>
  <si>
    <t>短期集中リハビリテーション実施加算を算定している場合であっても、別途当該リハビリテーションを実施した場合は算定可能。</t>
    <phoneticPr fontId="3"/>
  </si>
  <si>
    <t>1人に医師または理学療法士等が1人の入所者に対して個別に20分以上当該リハビリテーションを実施した場合に算定</t>
    <rPh sb="1" eb="2">
      <t>ヒト</t>
    </rPh>
    <rPh sb="3" eb="5">
      <t>イシ</t>
    </rPh>
    <rPh sb="8" eb="10">
      <t>リガク</t>
    </rPh>
    <rPh sb="10" eb="13">
      <t>リョウホウシ</t>
    </rPh>
    <rPh sb="13" eb="14">
      <t>トウ</t>
    </rPh>
    <rPh sb="16" eb="17">
      <t>ヒト</t>
    </rPh>
    <rPh sb="22" eb="23">
      <t>タイ</t>
    </rPh>
    <rPh sb="25" eb="27">
      <t>コベツ</t>
    </rPh>
    <rPh sb="30" eb="31">
      <t>フン</t>
    </rPh>
    <rPh sb="31" eb="33">
      <t>イジョウ</t>
    </rPh>
    <rPh sb="33" eb="35">
      <t>トウガイ</t>
    </rPh>
    <rPh sb="45" eb="47">
      <t>ジッシ</t>
    </rPh>
    <rPh sb="49" eb="51">
      <t>バアイ</t>
    </rPh>
    <rPh sb="52" eb="54">
      <t>サンテイ</t>
    </rPh>
    <phoneticPr fontId="3"/>
  </si>
  <si>
    <t>当該リハビリテーションに関する記録（実施時間、訓練内容、訓練評価、担当者等）を入所者ごとに保管しているか。</t>
    <rPh sb="0" eb="2">
      <t>トウガイ</t>
    </rPh>
    <rPh sb="12" eb="13">
      <t>カカ</t>
    </rPh>
    <rPh sb="15" eb="17">
      <t>キロク</t>
    </rPh>
    <rPh sb="18" eb="20">
      <t>ジッシ</t>
    </rPh>
    <rPh sb="20" eb="22">
      <t>ジカン</t>
    </rPh>
    <rPh sb="23" eb="25">
      <t>クンレン</t>
    </rPh>
    <rPh sb="25" eb="27">
      <t>ナイヨウ</t>
    </rPh>
    <rPh sb="28" eb="30">
      <t>クンレン</t>
    </rPh>
    <rPh sb="30" eb="32">
      <t>ヒョウカ</t>
    </rPh>
    <rPh sb="33" eb="37">
      <t>タントウシャナド</t>
    </rPh>
    <rPh sb="45" eb="47">
      <t>ホカン</t>
    </rPh>
    <phoneticPr fontId="3"/>
  </si>
  <si>
    <t>当該入所者が過去３月間の間に、当該リハビリテーション加算を算定したことがない場合に限り算定</t>
    <rPh sb="0" eb="2">
      <t>トウガイ</t>
    </rPh>
    <rPh sb="6" eb="8">
      <t>カコ</t>
    </rPh>
    <rPh sb="9" eb="11">
      <t>ゲッカン</t>
    </rPh>
    <rPh sb="12" eb="13">
      <t>アイダ</t>
    </rPh>
    <rPh sb="15" eb="17">
      <t>トウガイ</t>
    </rPh>
    <rPh sb="26" eb="28">
      <t>カサン</t>
    </rPh>
    <rPh sb="29" eb="31">
      <t>サンテイ</t>
    </rPh>
    <rPh sb="38" eb="40">
      <t>バアイ</t>
    </rPh>
    <rPh sb="41" eb="42">
      <t>カギ</t>
    </rPh>
    <rPh sb="43" eb="45">
      <t>サンテイ</t>
    </rPh>
    <phoneticPr fontId="3"/>
  </si>
  <si>
    <t>(1) 精神科作業療法</t>
    <phoneticPr fontId="3"/>
  </si>
  <si>
    <t>専従の作業療法士を1人以上配置</t>
    <phoneticPr fontId="3"/>
  </si>
  <si>
    <t>【220単位/日】</t>
    <rPh sb="4" eb="6">
      <t>タンイ</t>
    </rPh>
    <rPh sb="7" eb="8">
      <t>ニチ</t>
    </rPh>
    <phoneticPr fontId="3"/>
  </si>
  <si>
    <t>作業療法に要する専用の施設の広さ　75㎡以上</t>
    <phoneticPr fontId="3"/>
  </si>
  <si>
    <t>訓練を行うのに必要な器械、器具を具備。（理学療法に係る訓練室と連続した構造の場合は共有としても構わない。）</t>
    <phoneticPr fontId="3"/>
  </si>
  <si>
    <t>精神科を標榜</t>
    <phoneticPr fontId="3"/>
  </si>
  <si>
    <t>1人の作業療法士が、1人以上の助手とともに当該療法を実施</t>
    <phoneticPr fontId="3"/>
  </si>
  <si>
    <t>取扱い入所者数は、概ね25人を1単位として、1人の作業療法士において1日3単位75人以内を標準</t>
    <rPh sb="0" eb="2">
      <t>トリアツカ</t>
    </rPh>
    <rPh sb="9" eb="10">
      <t>オオム</t>
    </rPh>
    <rPh sb="13" eb="14">
      <t>ニン</t>
    </rPh>
    <rPh sb="16" eb="18">
      <t>タンイ</t>
    </rPh>
    <rPh sb="23" eb="24">
      <t>ヒト</t>
    </rPh>
    <rPh sb="25" eb="27">
      <t>サギョウ</t>
    </rPh>
    <rPh sb="27" eb="30">
      <t>リョウホウシ</t>
    </rPh>
    <rPh sb="37" eb="39">
      <t>タンイ</t>
    </rPh>
    <rPh sb="41" eb="42">
      <t>ニン</t>
    </rPh>
    <rPh sb="42" eb="44">
      <t>イナイ</t>
    </rPh>
    <phoneticPr fontId="3"/>
  </si>
  <si>
    <t>実施時間は、入所者1人当たり、1日につき2時間を標準</t>
  </si>
  <si>
    <t>精神科作業療法を実施した場合は、その要点を個々の診療録に記載</t>
    <rPh sb="8" eb="10">
      <t>ジッシ</t>
    </rPh>
    <rPh sb="12" eb="14">
      <t>バアイ</t>
    </rPh>
    <rPh sb="18" eb="20">
      <t>ヨウテン</t>
    </rPh>
    <rPh sb="21" eb="23">
      <t>ココ</t>
    </rPh>
    <rPh sb="24" eb="27">
      <t>シンリョウロク</t>
    </rPh>
    <rPh sb="28" eb="30">
      <t>キサイ</t>
    </rPh>
    <phoneticPr fontId="3"/>
  </si>
  <si>
    <t>当該療法に要する消耗材料および作業衣等を入所者に負担させていないか。</t>
    <rPh sb="24" eb="26">
      <t>フタン</t>
    </rPh>
    <phoneticPr fontId="3"/>
  </si>
  <si>
    <t>(2) 認知症老人入所精神療法
　　　 【330単位/週】</t>
    <rPh sb="24" eb="26">
      <t>タンイ</t>
    </rPh>
    <rPh sb="27" eb="28">
      <t>シュウ</t>
    </rPh>
    <phoneticPr fontId="3"/>
  </si>
  <si>
    <t>精神科医師の診療に基づき、対象となる入所者ごとに治療計画を作成し、当該計画に従って行うものであって、定期的な評価を行う等の計画的な医学的管理に基づいて実施する場合に算定</t>
    <rPh sb="67" eb="68">
      <t>テキ</t>
    </rPh>
    <phoneticPr fontId="3"/>
  </si>
  <si>
    <t>精神科を担当する１人の医師および１人の臨床心理技術者等の従事者により構成される少なくとも合計２人の従事者が行った場合に限り算定（この場合、精神科を担当する医師が必ず1人以上従事）</t>
    <phoneticPr fontId="3"/>
  </si>
  <si>
    <t>１回に概ね１０人以内の入所者を対象</t>
  </si>
  <si>
    <t>１時間を標準として実施</t>
    <phoneticPr fontId="3"/>
  </si>
  <si>
    <t>6-1　従業者の勤務の体制及び勤務形態一覧表　</t>
    <phoneticPr fontId="3"/>
  </si>
  <si>
    <t>サービス種別（</t>
    <rPh sb="4" eb="6">
      <t>シュベツ</t>
    </rPh>
    <phoneticPr fontId="49"/>
  </si>
  <si>
    <t>介護医療院（従来型）</t>
    <rPh sb="0" eb="2">
      <t>カイゴ</t>
    </rPh>
    <rPh sb="2" eb="4">
      <t>イリョウ</t>
    </rPh>
    <rPh sb="4" eb="5">
      <t>イン</t>
    </rPh>
    <rPh sb="6" eb="8">
      <t>ジュウライ</t>
    </rPh>
    <rPh sb="8" eb="9">
      <t>ガタ</t>
    </rPh>
    <phoneticPr fontId="49"/>
  </si>
  <si>
    <t>）</t>
    <phoneticPr fontId="49"/>
  </si>
  <si>
    <t>令和</t>
    <rPh sb="0" eb="2">
      <t>レイワ</t>
    </rPh>
    <phoneticPr fontId="49"/>
  </si>
  <si>
    <t>(</t>
    <phoneticPr fontId="49"/>
  </si>
  <si>
    <t>)</t>
    <phoneticPr fontId="49"/>
  </si>
  <si>
    <t>年</t>
    <rPh sb="0" eb="1">
      <t>ネン</t>
    </rPh>
    <phoneticPr fontId="49"/>
  </si>
  <si>
    <t>月</t>
    <rPh sb="0" eb="1">
      <t>ゲツ</t>
    </rPh>
    <phoneticPr fontId="49"/>
  </si>
  <si>
    <t>事業所名（</t>
    <rPh sb="0" eb="3">
      <t>ジギョウショ</t>
    </rPh>
    <rPh sb="3" eb="4">
      <t>メイ</t>
    </rPh>
    <phoneticPr fontId="49"/>
  </si>
  <si>
    <t>○○○○</t>
    <phoneticPr fontId="49"/>
  </si>
  <si>
    <t>(1)</t>
    <phoneticPr fontId="49"/>
  </si>
  <si>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</si>
  <si>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</si>
  <si>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(2)</t>
    <phoneticPr fontId="49"/>
  </si>
  <si>
    <t>実績</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</si>
  <si>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9"/>
  </si>
  <si>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</si>
  <si>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</si>
  <si>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</si>
  <si>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</si>
  <si>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(4) 入所者数</t>
    <rPh sb="4" eb="7">
      <t>ニュウショシャ</t>
    </rPh>
    <rPh sb="7" eb="8">
      <t>スウ</t>
    </rPh>
    <phoneticPr fontId="49"/>
  </si>
  <si>
    <t>（前年度の平均値または推定数）</t>
    <rPh sb="1" eb="4">
      <t>ゼンネンド</t>
    </rPh>
    <rPh sb="5" eb="8">
      <t>ヘイキンチ</t>
    </rPh>
    <rPh sb="11" eb="14">
      <t>スイテイスウ</t>
    </rPh>
    <phoneticPr fontId="49"/>
  </si>
  <si>
    <t>Ⅰ型</t>
    <rPh sb="1" eb="2">
      <t>ガタ</t>
    </rPh>
    <phoneticPr fontId="49"/>
  </si>
  <si>
    <t>人</t>
    <rPh sb="0" eb="1">
      <t>ニン</t>
    </rPh>
    <phoneticPr fontId="49"/>
  </si>
  <si>
    <t>Ⅱ型</t>
    <rPh sb="1" eb="2">
      <t>ガタ</t>
    </rPh>
    <phoneticPr fontId="49"/>
  </si>
  <si>
    <t>No</t>
    <phoneticPr fontId="49"/>
  </si>
  <si>
    <t>(5) 
職種</t>
    <phoneticPr fontId="3"/>
  </si>
  <si>
    <t>(6)
勤務
形態</t>
    <phoneticPr fontId="3"/>
  </si>
  <si>
    <t>(7) 資格</t>
    <rPh sb="4" eb="6">
      <t>シカク</t>
    </rPh>
    <phoneticPr fontId="49"/>
  </si>
  <si>
    <t>(8) 氏　名</t>
    <phoneticPr fontId="3"/>
  </si>
  <si>
    <t>(9)</t>
    <phoneticPr fontId="49"/>
  </si>
  <si>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</si>
  <si>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</si>
  <si>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</si>
  <si>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</si>
  <si>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</si>
  <si>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</si>
  <si>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</si>
  <si>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シフト記号</t>
    <rPh sb="3" eb="5">
      <t>キゴウ</t>
    </rPh>
    <phoneticPr fontId="51"/>
  </si>
  <si>
    <t>勤務時間数</t>
    <rPh sb="0" eb="2">
      <t>キンム</t>
    </rPh>
    <rPh sb="2" eb="5">
      <t>ジカンスウ</t>
    </rPh>
    <phoneticPr fontId="49"/>
  </si>
  <si>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49"/>
  </si>
  <si>
    <t>①医師</t>
    <rPh sb="1" eb="3">
      <t>イシ</t>
    </rPh>
    <phoneticPr fontId="49"/>
  </si>
  <si>
    <t>②薬剤師</t>
    <rPh sb="1" eb="4">
      <t>ヤクザイシ</t>
    </rPh>
    <phoneticPr fontId="49"/>
  </si>
  <si>
    <t>（勤務形態の記号）</t>
    <rPh sb="1" eb="3">
      <t>キンム</t>
    </rPh>
    <rPh sb="3" eb="5">
      <t>ケイタイ</t>
    </rPh>
    <rPh sb="6" eb="8">
      <t>キゴウ</t>
    </rPh>
    <phoneticPr fontId="49"/>
  </si>
  <si>
    <t>勤務形態</t>
    <rPh sb="0" eb="2">
      <t>キンム</t>
    </rPh>
    <rPh sb="2" eb="4">
      <t>ケイタイ</t>
    </rPh>
    <phoneticPr fontId="49"/>
  </si>
  <si>
    <t>勤務時間数合計</t>
    <rPh sb="0" eb="2">
      <t>キンム</t>
    </rPh>
    <rPh sb="2" eb="5">
      <t>ジカンスウ</t>
    </rPh>
    <rPh sb="5" eb="7">
      <t>ゴウケイ</t>
    </rPh>
    <phoneticPr fontId="49"/>
  </si>
  <si>
    <t>常勤換算の対象時間数</t>
    <rPh sb="0" eb="2">
      <t>ジョウキン</t>
    </rPh>
    <rPh sb="2" eb="4">
      <t>カンサン</t>
    </rPh>
    <rPh sb="5" eb="7">
      <t>タイショウ</t>
    </rPh>
    <rPh sb="7" eb="9">
      <t>ジカン</t>
    </rPh>
    <rPh sb="9" eb="10">
      <t>スウ</t>
    </rPh>
    <phoneticPr fontId="49"/>
  </si>
  <si>
    <t>常勤換算方法対象外の</t>
    <rPh sb="0" eb="2">
      <t>ジョウキン</t>
    </rPh>
    <rPh sb="2" eb="4">
      <t>カンサン</t>
    </rPh>
    <rPh sb="4" eb="6">
      <t>ホウホウ</t>
    </rPh>
    <rPh sb="6" eb="9">
      <t>タイショウガイ</t>
    </rPh>
    <phoneticPr fontId="49"/>
  </si>
  <si>
    <t>記号</t>
    <rPh sb="0" eb="2">
      <t>キゴウ</t>
    </rPh>
    <phoneticPr fontId="49"/>
  </si>
  <si>
    <t>区分</t>
    <rPh sb="0" eb="2">
      <t>クブン</t>
    </rPh>
    <phoneticPr fontId="49"/>
  </si>
  <si>
    <t>当月合計</t>
    <rPh sb="0" eb="2">
      <t>トウゲツ</t>
    </rPh>
    <rPh sb="2" eb="4">
      <t>ゴウケイ</t>
    </rPh>
    <phoneticPr fontId="49"/>
  </si>
  <si>
    <t>週平均</t>
    <rPh sb="0" eb="3">
      <t>シュウヘイキン</t>
    </rPh>
    <phoneticPr fontId="49"/>
  </si>
  <si>
    <t>常勤の従業者の人数</t>
    <rPh sb="0" eb="2">
      <t>ジョウキン</t>
    </rPh>
    <rPh sb="3" eb="6">
      <t>ジュウギョウシャ</t>
    </rPh>
    <rPh sb="7" eb="9">
      <t>ニンズウ</t>
    </rPh>
    <phoneticPr fontId="49"/>
  </si>
  <si>
    <t>A</t>
    <phoneticPr fontId="49"/>
  </si>
  <si>
    <t>常勤で専従</t>
    <rPh sb="0" eb="2">
      <t>ジョウキン</t>
    </rPh>
    <rPh sb="3" eb="5">
      <t>センジュウ</t>
    </rPh>
    <phoneticPr fontId="49"/>
  </si>
  <si>
    <t>B</t>
    <phoneticPr fontId="49"/>
  </si>
  <si>
    <t>常勤で兼務</t>
    <rPh sb="0" eb="2">
      <t>ジョウキン</t>
    </rPh>
    <rPh sb="3" eb="5">
      <t>ケンム</t>
    </rPh>
    <phoneticPr fontId="49"/>
  </si>
  <si>
    <t>C</t>
    <phoneticPr fontId="49"/>
  </si>
  <si>
    <t>非常勤で専従</t>
    <rPh sb="0" eb="3">
      <t>ヒジョウキン</t>
    </rPh>
    <rPh sb="4" eb="6">
      <t>センジュウ</t>
    </rPh>
    <phoneticPr fontId="49"/>
  </si>
  <si>
    <t>-</t>
    <phoneticPr fontId="49"/>
  </si>
  <si>
    <t>D</t>
    <phoneticPr fontId="49"/>
  </si>
  <si>
    <t>非常勤で兼務</t>
    <rPh sb="0" eb="3">
      <t>ヒジョウキン</t>
    </rPh>
    <rPh sb="4" eb="6">
      <t>ケンム</t>
    </rPh>
    <phoneticPr fontId="49"/>
  </si>
  <si>
    <t>合計</t>
    <rPh sb="0" eb="2">
      <t>ゴウケイ</t>
    </rPh>
    <phoneticPr fontId="49"/>
  </si>
  <si>
    <t>■ 常勤換算方法による人数</t>
    <rPh sb="2" eb="4">
      <t>ジョウキン</t>
    </rPh>
    <rPh sb="4" eb="6">
      <t>カンサン</t>
    </rPh>
    <rPh sb="6" eb="8">
      <t>ホウホウ</t>
    </rPh>
    <rPh sb="11" eb="13">
      <t>ニンズウ</t>
    </rPh>
    <phoneticPr fontId="49"/>
  </si>
  <si>
    <t>基準：</t>
    <rPh sb="0" eb="2">
      <t>キジュン</t>
    </rPh>
    <phoneticPr fontId="49"/>
  </si>
  <si>
    <t>週</t>
  </si>
  <si>
    <t>常勤換算の</t>
    <rPh sb="0" eb="2">
      <t>ジョウキン</t>
    </rPh>
    <rPh sb="2" eb="4">
      <t>カンサン</t>
    </rPh>
    <phoneticPr fontId="49"/>
  </si>
  <si>
    <t>常勤の従業者が</t>
    <rPh sb="0" eb="2">
      <t>ジョウキン</t>
    </rPh>
    <rPh sb="3" eb="6">
      <t>ジュウギョウシャ</t>
    </rPh>
    <phoneticPr fontId="49"/>
  </si>
  <si>
    <t>常勤換算後の人数</t>
    <rPh sb="0" eb="2">
      <t>ジョウキン</t>
    </rPh>
    <rPh sb="2" eb="4">
      <t>カンサン</t>
    </rPh>
    <rPh sb="4" eb="5">
      <t>ゴ</t>
    </rPh>
    <rPh sb="6" eb="8">
      <t>ニンズウ</t>
    </rPh>
    <phoneticPr fontId="49"/>
  </si>
  <si>
    <t>÷</t>
    <phoneticPr fontId="49"/>
  </si>
  <si>
    <t>＝</t>
    <phoneticPr fontId="49"/>
  </si>
  <si>
    <t>（小数点第2位以下切り捨て）</t>
    <rPh sb="1" eb="4">
      <t>ショウスウテン</t>
    </rPh>
    <rPh sb="4" eb="5">
      <t>ダイ</t>
    </rPh>
    <rPh sb="6" eb="7">
      <t>イ</t>
    </rPh>
    <rPh sb="7" eb="9">
      <t>イカ</t>
    </rPh>
    <rPh sb="9" eb="10">
      <t>キ</t>
    </rPh>
    <rPh sb="11" eb="12">
      <t>ス</t>
    </rPh>
    <phoneticPr fontId="49"/>
  </si>
  <si>
    <t>■ 医師の常勤換算方法による人数</t>
    <rPh sb="2" eb="4">
      <t>イシ</t>
    </rPh>
    <rPh sb="5" eb="7">
      <t>ジョウキン</t>
    </rPh>
    <rPh sb="7" eb="9">
      <t>カンサン</t>
    </rPh>
    <rPh sb="9" eb="11">
      <t>ホウホウ</t>
    </rPh>
    <rPh sb="14" eb="16">
      <t>ニンズウ</t>
    </rPh>
    <phoneticPr fontId="49"/>
  </si>
  <si>
    <t>■ 薬剤師の常勤換算方法による人数</t>
    <rPh sb="2" eb="5">
      <t>ヤクザイシ</t>
    </rPh>
    <rPh sb="6" eb="8">
      <t>ジョウキン</t>
    </rPh>
    <rPh sb="8" eb="10">
      <t>カンサン</t>
    </rPh>
    <rPh sb="10" eb="12">
      <t>ホウホウ</t>
    </rPh>
    <rPh sb="15" eb="17">
      <t>ニンズウ</t>
    </rPh>
    <phoneticPr fontId="49"/>
  </si>
  <si>
    <t>常勤の従業者の人数</t>
  </si>
  <si>
    <t>常勤換算方法による人数</t>
    <rPh sb="0" eb="2">
      <t>ジョウキン</t>
    </rPh>
    <rPh sb="2" eb="4">
      <t>カンサン</t>
    </rPh>
    <rPh sb="4" eb="6">
      <t>ホウホウ</t>
    </rPh>
    <rPh sb="9" eb="11">
      <t>ニンズウ</t>
    </rPh>
    <phoneticPr fontId="49"/>
  </si>
  <si>
    <t>＋</t>
    <phoneticPr fontId="49"/>
  </si>
  <si>
    <t>③看護職員</t>
    <rPh sb="1" eb="3">
      <t>カンゴ</t>
    </rPh>
    <rPh sb="3" eb="5">
      <t>ショクイン</t>
    </rPh>
    <phoneticPr fontId="49"/>
  </si>
  <si>
    <t>④介護職員</t>
    <rPh sb="1" eb="3">
      <t>カイゴ</t>
    </rPh>
    <rPh sb="3" eb="5">
      <t>ショクイン</t>
    </rPh>
    <phoneticPr fontId="49"/>
  </si>
  <si>
    <t>■ 看護職員の常勤換算方法による人数</t>
    <rPh sb="2" eb="4">
      <t>カンゴ</t>
    </rPh>
    <rPh sb="4" eb="6">
      <t>ショクイン</t>
    </rPh>
    <rPh sb="7" eb="9">
      <t>ジョウキン</t>
    </rPh>
    <rPh sb="9" eb="11">
      <t>カンサン</t>
    </rPh>
    <rPh sb="11" eb="13">
      <t>ホウホウ</t>
    </rPh>
    <rPh sb="16" eb="18">
      <t>ニンズウ</t>
    </rPh>
    <phoneticPr fontId="49"/>
  </si>
  <si>
    <t>■ 介護職員の常勤換算方法による人数</t>
    <rPh sb="2" eb="4">
      <t>カイゴ</t>
    </rPh>
    <rPh sb="4" eb="6">
      <t>ショクイン</t>
    </rPh>
    <rPh sb="7" eb="9">
      <t>ジョウキン</t>
    </rPh>
    <rPh sb="9" eb="11">
      <t>カンサン</t>
    </rPh>
    <rPh sb="11" eb="13">
      <t>ホウホウ</t>
    </rPh>
    <rPh sb="16" eb="18">
      <t>ニンズウ</t>
    </rPh>
    <phoneticPr fontId="49"/>
  </si>
  <si>
    <t>介護医療院（ユニット型）</t>
    <rPh sb="0" eb="2">
      <t>カイゴ</t>
    </rPh>
    <rPh sb="2" eb="4">
      <t>イリョウ</t>
    </rPh>
    <rPh sb="4" eb="5">
      <t>イン</t>
    </rPh>
    <rPh sb="10" eb="11">
      <t>ガタ</t>
    </rPh>
    <phoneticPr fontId="49"/>
  </si>
  <si>
    <t>(5)
ユニットリーダー</t>
    <phoneticPr fontId="49"/>
  </si>
  <si>
    <t>(6)
ユニット名</t>
    <rPh sb="8" eb="9">
      <t>メイ</t>
    </rPh>
    <phoneticPr fontId="49"/>
  </si>
  <si>
    <t>(7) 
職種</t>
    <phoneticPr fontId="3"/>
  </si>
  <si>
    <t>(8)
勤務
形態</t>
    <phoneticPr fontId="3"/>
  </si>
  <si>
    <t>(9) 資格</t>
    <rPh sb="4" eb="6">
      <t>シカク</t>
    </rPh>
    <phoneticPr fontId="49"/>
  </si>
  <si>
    <t>(10) 氏　名</t>
    <phoneticPr fontId="3"/>
  </si>
  <si>
    <t>(11)</t>
    <phoneticPr fontId="49"/>
  </si>
  <si>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</si>
  <si>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</si>
  <si>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49"/>
  </si>
  <si>
    <t>≪要 提出≫</t>
    <rPh sb="1" eb="2">
      <t>ヨウ</t>
    </rPh>
    <rPh sb="3" eb="5">
      <t>テイシュツ</t>
    </rPh>
    <phoneticPr fontId="49"/>
  </si>
  <si>
    <t>■シフト記号表（勤務時間帯）</t>
    <rPh sb="4" eb="6">
      <t>キゴウ</t>
    </rPh>
    <rPh sb="6" eb="7">
      <t>ヒョウ</t>
    </rPh>
    <rPh sb="8" eb="10">
      <t>キンム</t>
    </rPh>
    <rPh sb="10" eb="13">
      <t>ジカンタイ</t>
    </rPh>
    <phoneticPr fontId="49"/>
  </si>
  <si>
    <t>※24時間表記</t>
    <rPh sb="3" eb="5">
      <t>ジカン</t>
    </rPh>
    <rPh sb="5" eb="7">
      <t>ヒョウキ</t>
    </rPh>
    <phoneticPr fontId="4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</si>
  <si>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9"/>
  </si>
  <si>
    <t>勤務時間</t>
    <rPh sb="0" eb="2">
      <t>キンム</t>
    </rPh>
    <rPh sb="2" eb="4">
      <t>ジカン</t>
    </rPh>
    <phoneticPr fontId="49"/>
  </si>
  <si>
    <t>自由記載欄</t>
    <rPh sb="0" eb="2">
      <t>ジユウ</t>
    </rPh>
    <rPh sb="2" eb="4">
      <t>キサイ</t>
    </rPh>
    <rPh sb="4" eb="5">
      <t>ラン</t>
    </rPh>
    <phoneticPr fontId="49"/>
  </si>
  <si>
    <t>始業時刻</t>
    <rPh sb="0" eb="2">
      <t>シギョウ</t>
    </rPh>
    <rPh sb="2" eb="4">
      <t>ジコク</t>
    </rPh>
    <phoneticPr fontId="49"/>
  </si>
  <si>
    <t>終業時刻</t>
    <rPh sb="0" eb="2">
      <t>シュウギョウ</t>
    </rPh>
    <rPh sb="2" eb="4">
      <t>ジコク</t>
    </rPh>
    <phoneticPr fontId="49"/>
  </si>
  <si>
    <t>うち、休憩時間</t>
    <rPh sb="3" eb="5">
      <t>キュウケイ</t>
    </rPh>
    <rPh sb="5" eb="7">
      <t>ジカン</t>
    </rPh>
    <phoneticPr fontId="49"/>
  </si>
  <si>
    <t>a</t>
    <phoneticPr fontId="49"/>
  </si>
  <si>
    <t>：</t>
    <phoneticPr fontId="49"/>
  </si>
  <si>
    <t>～</t>
    <phoneticPr fontId="49"/>
  </si>
  <si>
    <t>（</t>
    <phoneticPr fontId="49"/>
  </si>
  <si>
    <t>b</t>
    <phoneticPr fontId="49"/>
  </si>
  <si>
    <t>c</t>
    <phoneticPr fontId="49"/>
  </si>
  <si>
    <t>d</t>
    <phoneticPr fontId="49"/>
  </si>
  <si>
    <t>e</t>
    <phoneticPr fontId="49"/>
  </si>
  <si>
    <t>f</t>
    <phoneticPr fontId="49"/>
  </si>
  <si>
    <t>g</t>
    <phoneticPr fontId="49"/>
  </si>
  <si>
    <t>h</t>
    <phoneticPr fontId="49"/>
  </si>
  <si>
    <t>（夜勤）16:00～翌9:00勤務</t>
    <rPh sb="1" eb="3">
      <t>ヤキン</t>
    </rPh>
    <rPh sb="10" eb="11">
      <t>ヨク</t>
    </rPh>
    <rPh sb="15" eb="17">
      <t>キンム</t>
    </rPh>
    <phoneticPr fontId="49"/>
  </si>
  <si>
    <t>i</t>
    <phoneticPr fontId="49"/>
  </si>
  <si>
    <t>（夜勤）16:00～翌9:00勤務</t>
    <phoneticPr fontId="49"/>
  </si>
  <si>
    <t>j</t>
    <phoneticPr fontId="49"/>
  </si>
  <si>
    <t>k</t>
    <phoneticPr fontId="49"/>
  </si>
  <si>
    <t>l</t>
    <phoneticPr fontId="49"/>
  </si>
  <si>
    <t>m</t>
    <phoneticPr fontId="49"/>
  </si>
  <si>
    <t>n</t>
    <phoneticPr fontId="49"/>
  </si>
  <si>
    <t>o</t>
    <phoneticPr fontId="49"/>
  </si>
  <si>
    <t>p</t>
    <phoneticPr fontId="49"/>
  </si>
  <si>
    <t>q</t>
    <phoneticPr fontId="49"/>
  </si>
  <si>
    <t>r</t>
    <phoneticPr fontId="49"/>
  </si>
  <si>
    <t>s</t>
    <phoneticPr fontId="49"/>
  </si>
  <si>
    <t>t</t>
    <phoneticPr fontId="49"/>
  </si>
  <si>
    <t>u</t>
    <phoneticPr fontId="49"/>
  </si>
  <si>
    <t>v</t>
    <phoneticPr fontId="49"/>
  </si>
  <si>
    <t>w</t>
    <phoneticPr fontId="49"/>
  </si>
  <si>
    <t>x</t>
    <phoneticPr fontId="49"/>
  </si>
  <si>
    <t>y</t>
    <phoneticPr fontId="49"/>
  </si>
  <si>
    <t>z</t>
    <phoneticPr fontId="49"/>
  </si>
  <si>
    <t>aa</t>
    <phoneticPr fontId="49"/>
  </si>
  <si>
    <t>ab</t>
    <phoneticPr fontId="49"/>
  </si>
  <si>
    <t>ac</t>
    <phoneticPr fontId="49"/>
  </si>
  <si>
    <t>ad</t>
    <phoneticPr fontId="49"/>
  </si>
  <si>
    <t>ae</t>
    <phoneticPr fontId="49"/>
  </si>
  <si>
    <t>af</t>
    <phoneticPr fontId="49"/>
  </si>
  <si>
    <t>ag</t>
    <phoneticPr fontId="49"/>
  </si>
  <si>
    <t>1日に2回勤務する場合</t>
    <rPh sb="1" eb="2">
      <t>ニチ</t>
    </rPh>
    <rPh sb="4" eb="5">
      <t>カイ</t>
    </rPh>
    <rPh sb="5" eb="7">
      <t>キンム</t>
    </rPh>
    <rPh sb="9" eb="11">
      <t>バアイ</t>
    </rPh>
    <phoneticPr fontId="49"/>
  </si>
  <si>
    <t>ah</t>
    <phoneticPr fontId="49"/>
  </si>
  <si>
    <t>1日に2回勤務する場合</t>
    <phoneticPr fontId="49"/>
  </si>
  <si>
    <t>ai</t>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</si>
  <si>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</si>
  <si>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</si>
  <si>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（参考様式1）</t>
    <rPh sb="1" eb="3">
      <t>サンコウ</t>
    </rPh>
    <rPh sb="3" eb="5">
      <t>ヨウシキ</t>
    </rPh>
    <phoneticPr fontId="3"/>
  </si>
  <si>
    <t>従業者の勤務の体制及び勤務形態一覧表　</t>
  </si>
  <si>
    <t>管理者</t>
    <rPh sb="0" eb="3">
      <t>カンリシャ</t>
    </rPh>
    <phoneticPr fontId="49"/>
  </si>
  <si>
    <t>A</t>
  </si>
  <si>
    <t>ー</t>
  </si>
  <si>
    <t>厚労　太郎</t>
    <rPh sb="0" eb="2">
      <t>コウロウ</t>
    </rPh>
    <rPh sb="3" eb="5">
      <t>タロウ</t>
    </rPh>
    <phoneticPr fontId="49"/>
  </si>
  <si>
    <t>b</t>
  </si>
  <si>
    <t>医師</t>
    <rPh sb="0" eb="2">
      <t>イシ</t>
    </rPh>
    <phoneticPr fontId="49"/>
  </si>
  <si>
    <t>○○　A男</t>
    <rPh sb="4" eb="5">
      <t>オトコ</t>
    </rPh>
    <phoneticPr fontId="49"/>
  </si>
  <si>
    <t>○○　B子</t>
    <rPh sb="4" eb="5">
      <t>コ</t>
    </rPh>
    <phoneticPr fontId="49"/>
  </si>
  <si>
    <t>○○　C太</t>
    <rPh sb="4" eb="5">
      <t>タ</t>
    </rPh>
    <phoneticPr fontId="49"/>
  </si>
  <si>
    <t>薬剤師</t>
    <rPh sb="0" eb="3">
      <t>ヤクザイシ</t>
    </rPh>
    <phoneticPr fontId="49"/>
  </si>
  <si>
    <t>○○　D美</t>
    <rPh sb="4" eb="5">
      <t>ウツク</t>
    </rPh>
    <phoneticPr fontId="49"/>
  </si>
  <si>
    <t>○○　E夫</t>
    <phoneticPr fontId="49"/>
  </si>
  <si>
    <t>理学療法士</t>
    <rPh sb="0" eb="2">
      <t>リガク</t>
    </rPh>
    <rPh sb="2" eb="5">
      <t>リョウホウシ</t>
    </rPh>
    <phoneticPr fontId="49"/>
  </si>
  <si>
    <t>○○　F子</t>
    <phoneticPr fontId="49"/>
  </si>
  <si>
    <t>介護支援専門員</t>
    <rPh sb="0" eb="2">
      <t>カイゴ</t>
    </rPh>
    <rPh sb="2" eb="4">
      <t>シエン</t>
    </rPh>
    <rPh sb="4" eb="7">
      <t>センモンイン</t>
    </rPh>
    <phoneticPr fontId="49"/>
  </si>
  <si>
    <t>○○　G太</t>
    <rPh sb="4" eb="5">
      <t>タ</t>
    </rPh>
    <phoneticPr fontId="49"/>
  </si>
  <si>
    <t>看護職員</t>
    <rPh sb="0" eb="2">
      <t>カンゴ</t>
    </rPh>
    <rPh sb="2" eb="4">
      <t>ショクイン</t>
    </rPh>
    <phoneticPr fontId="49"/>
  </si>
  <si>
    <t>C</t>
  </si>
  <si>
    <t>看護師</t>
    <rPh sb="0" eb="3">
      <t>カンゴシ</t>
    </rPh>
    <phoneticPr fontId="24"/>
  </si>
  <si>
    <t>○○　H美</t>
    <phoneticPr fontId="49"/>
  </si>
  <si>
    <t>○○　J太郎</t>
    <rPh sb="4" eb="6">
      <t>タロウ</t>
    </rPh>
    <phoneticPr fontId="49"/>
  </si>
  <si>
    <t>○○　K子</t>
    <phoneticPr fontId="49"/>
  </si>
  <si>
    <t>○○　L太</t>
    <rPh sb="4" eb="5">
      <t>ブト</t>
    </rPh>
    <phoneticPr fontId="49"/>
  </si>
  <si>
    <t>○○　M子</t>
    <phoneticPr fontId="49"/>
  </si>
  <si>
    <t>d</t>
  </si>
  <si>
    <t>○○　N男</t>
    <phoneticPr fontId="49"/>
  </si>
  <si>
    <t>○○　P子</t>
    <phoneticPr fontId="49"/>
  </si>
  <si>
    <t>准看護師</t>
    <rPh sb="0" eb="4">
      <t>ジュンカンゴシ</t>
    </rPh>
    <phoneticPr fontId="49"/>
  </si>
  <si>
    <t>○○　R次郎</t>
    <rPh sb="4" eb="6">
      <t>ジロウ</t>
    </rPh>
    <phoneticPr fontId="49"/>
  </si>
  <si>
    <t>○○　S子</t>
    <phoneticPr fontId="49"/>
  </si>
  <si>
    <t>○○　T太</t>
    <rPh sb="4" eb="5">
      <t>ブト</t>
    </rPh>
    <phoneticPr fontId="49"/>
  </si>
  <si>
    <t>i</t>
  </si>
  <si>
    <t>介護職員</t>
    <rPh sb="0" eb="2">
      <t>カイゴ</t>
    </rPh>
    <rPh sb="2" eb="4">
      <t>ショクイン</t>
    </rPh>
    <phoneticPr fontId="49"/>
  </si>
  <si>
    <t>○○　U子</t>
    <phoneticPr fontId="49"/>
  </si>
  <si>
    <t>介護福祉士</t>
    <rPh sb="0" eb="2">
      <t>カイゴ</t>
    </rPh>
    <rPh sb="2" eb="5">
      <t>フクシシ</t>
    </rPh>
    <phoneticPr fontId="49"/>
  </si>
  <si>
    <t>○○　V男</t>
    <phoneticPr fontId="49"/>
  </si>
  <si>
    <t>○○　W子</t>
    <phoneticPr fontId="49"/>
  </si>
  <si>
    <t>○○　X太郎</t>
    <rPh sb="4" eb="6">
      <t>タロウ</t>
    </rPh>
    <phoneticPr fontId="49"/>
  </si>
  <si>
    <t>○○　Y子</t>
    <phoneticPr fontId="49"/>
  </si>
  <si>
    <t>○○　Z男</t>
    <rPh sb="4" eb="5">
      <t>オトコ</t>
    </rPh>
    <phoneticPr fontId="49"/>
  </si>
  <si>
    <t>○○　AA三郎</t>
    <rPh sb="5" eb="7">
      <t>サブロウ</t>
    </rPh>
    <phoneticPr fontId="49"/>
  </si>
  <si>
    <t>○○　BB子</t>
    <rPh sb="5" eb="6">
      <t>コ</t>
    </rPh>
    <phoneticPr fontId="49"/>
  </si>
  <si>
    <t>○○　CC次郎</t>
    <phoneticPr fontId="49"/>
  </si>
  <si>
    <t>○○　DD子</t>
    <rPh sb="5" eb="6">
      <t>コ</t>
    </rPh>
    <phoneticPr fontId="49"/>
  </si>
  <si>
    <t>≪提出不要≫</t>
    <rPh sb="1" eb="3">
      <t>テイシュツ</t>
    </rPh>
    <rPh sb="3" eb="5">
      <t>フヨウ</t>
    </rPh>
    <phoneticPr fontId="49"/>
  </si>
  <si>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</si>
  <si>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・・・直接入力する必要がある箇所です。</t>
    <rPh sb="3" eb="5">
      <t>チョクセツ</t>
    </rPh>
    <rPh sb="5" eb="7">
      <t>ニュウリョク</t>
    </rPh>
    <rPh sb="9" eb="11">
      <t>ヒツヨウ</t>
    </rPh>
    <rPh sb="14" eb="16">
      <t>カショ</t>
    </rPh>
    <phoneticPr fontId="49"/>
  </si>
  <si>
    <t>下記の記入方法に従って、入力してください。</t>
    <phoneticPr fontId="49"/>
  </si>
  <si>
    <t>・・・プルダウンから選択して入力する必要がある箇所です。</t>
    <rPh sb="10" eb="12">
      <t>センタク</t>
    </rPh>
    <rPh sb="14" eb="16">
      <t>ニュウリョク</t>
    </rPh>
    <rPh sb="18" eb="20">
      <t>ヒツヨウ</t>
    </rPh>
    <rPh sb="23" eb="25">
      <t>カショ</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</si>
  <si>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</si>
  <si>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</si>
  <si>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(1) 「４週」を選択してください。</t>
    <rPh sb="7" eb="8">
      <t>シュウ</t>
    </rPh>
    <rPh sb="10" eb="12">
      <t>センタク</t>
    </rPh>
    <phoneticPr fontId="49"/>
  </si>
  <si>
    <t>　(2) 「実績」を選択してください。</t>
    <rPh sb="6" eb="8">
      <t>ジッセキ</t>
    </rPh>
    <rPh sb="10" eb="12">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</si>
  <si>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</si>
  <si>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49"/>
  </si>
  <si>
    <t>　　  小数点第2位以下を切り上げ）とします。新規又は再開の場合は、推定数を入力してください。</t>
    <phoneticPr fontId="49"/>
  </si>
  <si>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</si>
  <si>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t>
    <rPh sb="4" eb="6">
      <t>キニュウ</t>
    </rPh>
    <rPh sb="7" eb="9">
      <t>ジュンジョ</t>
    </rPh>
    <rPh sb="11" eb="13">
      <t>ショクシュ</t>
    </rPh>
    <phoneticPr fontId="49"/>
  </si>
  <si>
    <t>職種名</t>
    <rPh sb="0" eb="2">
      <t>ショクシュ</t>
    </rPh>
    <rPh sb="2" eb="3">
      <t>メイ</t>
    </rPh>
    <phoneticPr fontId="49"/>
  </si>
  <si>
    <t>栄養士</t>
    <rPh sb="0" eb="3">
      <t>エイヨウシ</t>
    </rPh>
    <phoneticPr fontId="49"/>
  </si>
  <si>
    <t>作業療法士</t>
    <rPh sb="0" eb="2">
      <t>サギョウ</t>
    </rPh>
    <rPh sb="2" eb="5">
      <t>リョウホウシ</t>
    </rPh>
    <phoneticPr fontId="49"/>
  </si>
  <si>
    <t>言語聴覚士</t>
    <rPh sb="0" eb="2">
      <t>ゲンゴ</t>
    </rPh>
    <rPh sb="2" eb="5">
      <t>チョウカクシ</t>
    </rPh>
    <phoneticPr fontId="49"/>
  </si>
  <si>
    <t>診療放射線技師</t>
    <rPh sb="0" eb="2">
      <t>シンリョウ</t>
    </rPh>
    <rPh sb="2" eb="5">
      <t>ホウシャセン</t>
    </rPh>
    <rPh sb="5" eb="7">
      <t>ギシ</t>
    </rPh>
    <phoneticPr fontId="49"/>
  </si>
  <si>
    <t>調理員</t>
    <rPh sb="0" eb="3">
      <t>チョウリイン</t>
    </rPh>
    <phoneticPr fontId="49"/>
  </si>
  <si>
    <t>事務員</t>
    <rPh sb="0" eb="3">
      <t>ジムイン</t>
    </rPh>
    <phoneticPr fontId="49"/>
  </si>
  <si>
    <t>その他の従業者</t>
    <rPh sb="2" eb="3">
      <t>タ</t>
    </rPh>
    <rPh sb="4" eb="7">
      <t>ジュウギョウシャ</t>
    </rPh>
    <phoneticPr fontId="4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</si>
  <si>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</si>
  <si>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</si>
  <si>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非常勤で兼務</t>
    <rPh sb="0" eb="1">
      <t>ヒ</t>
    </rPh>
    <rPh sb="1" eb="3">
      <t>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</si>
  <si>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</si>
  <si>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</si>
  <si>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</si>
  <si>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</si>
  <si>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9"/>
  </si>
  <si>
    <t>　(8) 従業者の氏名を記入してください。</t>
    <rPh sb="5" eb="8">
      <t>ジュウギョウシャ</t>
    </rPh>
    <rPh sb="9" eb="11">
      <t>シメイ</t>
    </rPh>
    <rPh sb="12" eb="14">
      <t>キニュウ</t>
    </rPh>
    <phoneticPr fontId="49"/>
  </si>
  <si>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49"/>
  </si>
  <si>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</si>
  <si>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</si>
  <si>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</si>
  <si>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</si>
  <si>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</si>
  <si>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49"/>
  </si>
  <si>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9"/>
  </si>
  <si>
    <t>　　　　○ 常勤換算方法とは、非常勤の従業者について「事業所の従業者の勤務延時間数を当該事業所において常勤の従業者が勤務すべき時間数で除することにより、</t>
    <phoneticPr fontId="49"/>
  </si>
  <si>
    <t>　　　　　常勤の従業者の員数に換算する方法」であるため、常勤の従業者については常勤換算方法によらず、実人数で計算する。</t>
    <phoneticPr fontId="4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</si>
  <si>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9"/>
  </si>
  <si>
    <t>　　　　　手入力すること。</t>
    <phoneticPr fontId="4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</si>
  <si>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</si>
  <si>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</si>
  <si>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9"/>
  </si>
  <si>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</si>
  <si>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　(5) ユニットリーダーに以下の印をつけてください。</t>
    <rPh sb="14" eb="16">
      <t>イカ</t>
    </rPh>
    <rPh sb="17" eb="18">
      <t>シルシ</t>
    </rPh>
    <phoneticPr fontId="49"/>
  </si>
  <si>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9"/>
  </si>
  <si>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9"/>
  </si>
  <si>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9"/>
  </si>
  <si>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9"/>
  </si>
  <si>
    <t>　　  原則、そのユニットを並べて記載してください。</t>
    <rPh sb="4" eb="6">
      <t>ゲンソク</t>
    </rPh>
    <rPh sb="14" eb="15">
      <t>ナラ</t>
    </rPh>
    <rPh sb="17" eb="19">
      <t>キサイ</t>
    </rPh>
    <phoneticPr fontId="49"/>
  </si>
  <si>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9"/>
  </si>
  <si>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</si>
  <si>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9"/>
  </si>
  <si>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</si>
  <si>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</si>
  <si>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(10) 従業者の氏名を記入してください。</t>
    <rPh sb="6" eb="9">
      <t>ジュウギョウシャ</t>
    </rPh>
    <rPh sb="10" eb="12">
      <t>シメイ</t>
    </rPh>
    <rPh sb="13" eb="15">
      <t>キニュウ</t>
    </rPh>
    <phoneticPr fontId="49"/>
  </si>
  <si>
    <r>
      <t>　(11)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49"/>
  </si>
  <si>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</si>
  <si>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</si>
  <si>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(14)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9"/>
  </si>
  <si>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9"/>
  </si>
  <si>
    <t>≪提出不要≫</t>
  </si>
  <si>
    <t>１．サービス種別</t>
    <rPh sb="6" eb="8">
      <t>シュベツ</t>
    </rPh>
    <phoneticPr fontId="49"/>
  </si>
  <si>
    <t>サービス種別</t>
    <rPh sb="4" eb="6">
      <t>シュベツ</t>
    </rPh>
    <phoneticPr fontId="49"/>
  </si>
  <si>
    <t>介護医療院（従来型）短期入所療養介護</t>
    <rPh sb="0" eb="2">
      <t>カイゴ</t>
    </rPh>
    <rPh sb="2" eb="4">
      <t>イリョウ</t>
    </rPh>
    <rPh sb="4" eb="5">
      <t>イン</t>
    </rPh>
    <rPh sb="6" eb="9">
      <t>ジュウライガタ</t>
    </rPh>
    <rPh sb="10" eb="12">
      <t>タンキ</t>
    </rPh>
    <rPh sb="12" eb="14">
      <t>ニュウショ</t>
    </rPh>
    <rPh sb="14" eb="16">
      <t>リョウヨウ</t>
    </rPh>
    <rPh sb="16" eb="18">
      <t>カイゴ</t>
    </rPh>
    <phoneticPr fontId="49"/>
  </si>
  <si>
    <t>介護医療院（ユニット型）短期入所療養介護</t>
    <rPh sb="0" eb="2">
      <t>カイゴ</t>
    </rPh>
    <rPh sb="2" eb="4">
      <t>イリョウ</t>
    </rPh>
    <rPh sb="4" eb="5">
      <t>イン</t>
    </rPh>
    <rPh sb="10" eb="11">
      <t>ガタ</t>
    </rPh>
    <rPh sb="12" eb="14">
      <t>タンキ</t>
    </rPh>
    <rPh sb="14" eb="16">
      <t>ニュウショ</t>
    </rPh>
    <rPh sb="16" eb="18">
      <t>リョウヨウ</t>
    </rPh>
    <rPh sb="18" eb="20">
      <t>カイゴ</t>
    </rPh>
    <phoneticPr fontId="49"/>
  </si>
  <si>
    <t>ー</t>
    <phoneticPr fontId="49"/>
  </si>
  <si>
    <t>２．職種名・資格名称</t>
    <rPh sb="2" eb="4">
      <t>ショクシュ</t>
    </rPh>
    <rPh sb="4" eb="5">
      <t>メイ</t>
    </rPh>
    <rPh sb="6" eb="8">
      <t>シカク</t>
    </rPh>
    <rPh sb="8" eb="10">
      <t>メイショウ</t>
    </rPh>
    <phoneticPr fontId="49"/>
  </si>
  <si>
    <t>資格</t>
    <rPh sb="0" eb="2">
      <t>シカク</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</si>
  <si>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</si>
  <si>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22行目・・・「職種」</t>
    <rPh sb="3" eb="5">
      <t>ギョウメ</t>
    </rPh>
    <rPh sb="9" eb="11">
      <t>ショクシュ</t>
    </rPh>
    <phoneticPr fontId="49"/>
  </si>
  <si>
    <t>　C列・・・「管理者」</t>
    <rPh sb="2" eb="3">
      <t>レツ</t>
    </rPh>
    <rPh sb="7" eb="10">
      <t>カンリシャ</t>
    </rPh>
    <phoneticPr fontId="49"/>
  </si>
  <si>
    <t>　D列・・・「医師」</t>
    <rPh sb="2" eb="3">
      <t>レツ</t>
    </rPh>
    <rPh sb="7" eb="9">
      <t>イシ</t>
    </rPh>
    <phoneticPr fontId="49"/>
  </si>
  <si>
    <t>　E列・・・「薬剤師」</t>
    <rPh sb="2" eb="3">
      <t>レツ</t>
    </rPh>
    <rPh sb="7" eb="10">
      <t>ヤクザイシ</t>
    </rPh>
    <phoneticPr fontId="49"/>
  </si>
  <si>
    <t>　F列・・・「栄養士」</t>
    <rPh sb="2" eb="3">
      <t>レツ</t>
    </rPh>
    <rPh sb="7" eb="10">
      <t>エイヨウシ</t>
    </rPh>
    <phoneticPr fontId="49"/>
  </si>
  <si>
    <t>　G列・・・「看護職員」</t>
    <rPh sb="2" eb="3">
      <t>レツ</t>
    </rPh>
    <rPh sb="7" eb="9">
      <t>カンゴ</t>
    </rPh>
    <rPh sb="9" eb="11">
      <t>ショクイン</t>
    </rPh>
    <phoneticPr fontId="49"/>
  </si>
  <si>
    <t>　H列・・・「介護職員」</t>
    <rPh sb="2" eb="3">
      <t>レツ</t>
    </rPh>
    <rPh sb="7" eb="9">
      <t>カイゴ</t>
    </rPh>
    <rPh sb="9" eb="11">
      <t>ショクイン</t>
    </rPh>
    <phoneticPr fontId="49"/>
  </si>
  <si>
    <t>　I列・・・「理学療法士」</t>
    <rPh sb="2" eb="3">
      <t>レツ</t>
    </rPh>
    <rPh sb="7" eb="9">
      <t>リガク</t>
    </rPh>
    <rPh sb="9" eb="12">
      <t>リョウホウシ</t>
    </rPh>
    <phoneticPr fontId="49"/>
  </si>
  <si>
    <t>　J列・・・「作業療法士」</t>
    <rPh sb="2" eb="3">
      <t>レツ</t>
    </rPh>
    <rPh sb="7" eb="9">
      <t>サギョウ</t>
    </rPh>
    <rPh sb="9" eb="12">
      <t>リョウホウシ</t>
    </rPh>
    <phoneticPr fontId="49"/>
  </si>
  <si>
    <t>　K列・・・「言語聴覚士」</t>
    <rPh sb="2" eb="3">
      <t>レツ</t>
    </rPh>
    <rPh sb="7" eb="9">
      <t>ゲンゴ</t>
    </rPh>
    <rPh sb="9" eb="12">
      <t>チョウカクシ</t>
    </rPh>
    <phoneticPr fontId="49"/>
  </si>
  <si>
    <t>　L列・・・「介護支援専門員」</t>
    <rPh sb="2" eb="3">
      <t>レツ</t>
    </rPh>
    <rPh sb="7" eb="9">
      <t>カイゴ</t>
    </rPh>
    <rPh sb="9" eb="11">
      <t>シエン</t>
    </rPh>
    <rPh sb="11" eb="14">
      <t>センモンイン</t>
    </rPh>
    <phoneticPr fontId="49"/>
  </si>
  <si>
    <t>　M列・・・「診療放射線技師」</t>
    <rPh sb="2" eb="3">
      <t>レツ</t>
    </rPh>
    <rPh sb="7" eb="9">
      <t>シンリョウ</t>
    </rPh>
    <rPh sb="9" eb="12">
      <t>ホウシャセン</t>
    </rPh>
    <rPh sb="12" eb="14">
      <t>ギシ</t>
    </rPh>
    <phoneticPr fontId="49"/>
  </si>
  <si>
    <t>　N列・・・「調理員」</t>
    <rPh sb="2" eb="3">
      <t>レツ</t>
    </rPh>
    <rPh sb="7" eb="10">
      <t>チョウリイン</t>
    </rPh>
    <phoneticPr fontId="49"/>
  </si>
  <si>
    <t>　O列・・・「事務員」</t>
    <rPh sb="2" eb="3">
      <t>レツ</t>
    </rPh>
    <rPh sb="7" eb="10">
      <t>ジムイン</t>
    </rPh>
    <phoneticPr fontId="49"/>
  </si>
  <si>
    <t>　P列・・・「その他の従業者」</t>
    <rPh sb="2" eb="3">
      <t>レツ</t>
    </rPh>
    <rPh sb="9" eb="10">
      <t>タ</t>
    </rPh>
    <rPh sb="11" eb="14">
      <t>ジュウギョウシャ</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</si>
  <si>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</si>
  <si>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</si>
  <si>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</si>
  <si>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</si>
  <si>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</si>
  <si>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</si>
  <si>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</si>
  <si>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</si>
  <si>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７　事業所・施設の運営の状況</t>
    <rPh sb="2" eb="5">
      <t>ジギョウショ</t>
    </rPh>
    <rPh sb="6" eb="8">
      <t>シセツ</t>
    </rPh>
    <rPh sb="9" eb="11">
      <t>ウンエイ</t>
    </rPh>
    <rPh sb="12" eb="14">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</si>
  <si>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</si>
  <si>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</si>
  <si>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</si>
  <si>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</si>
  <si>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</si>
  <si>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</si>
  <si>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</si>
  <si>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</si>
  <si>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</si>
  <si>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</si>
  <si>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</si>
  <si>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</si>
  <si>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</si>
  <si>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</si>
  <si>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</si>
  <si>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</si>
  <si>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</si>
  <si>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</si>
  <si>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</si>
  <si>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</si>
  <si>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</si>
  <si>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</si>
  <si>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</si>
  <si>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</si>
  <si>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</si>
  <si>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</si>
  <si>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自己点検シート（介護医療院・（介護予防）短期入所療養介護）</t>
    <rPh sb="0" eb="2">
      <t>ジコ</t>
    </rPh>
    <rPh sb="2" eb="4">
      <t>テンケン</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</si>
  <si>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</si>
  <si>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</si>
  <si>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</si>
  <si>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</si>
  <si>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</si>
  <si>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</si>
  <si>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確認事項</t>
    <rPh sb="0" eb="2">
      <t>カクニン</t>
    </rPh>
    <rPh sb="2" eb="4">
      <t>ジコウ</t>
    </rPh>
    <phoneticPr fontId="3"/>
  </si>
  <si>
    <t>根拠条文</t>
    <rPh sb="0" eb="2">
      <t>コンキョ</t>
    </rPh>
    <rPh sb="2" eb="4">
      <t>ジョウブン</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</si>
  <si>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</si>
  <si>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</si>
  <si>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</si>
  <si>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</si>
  <si>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従業者</t>
    <rPh sb="0" eb="3">
      <t>ジュウギョウシャ</t>
    </rPh>
    <phoneticPr fontId="3"/>
  </si>
  <si>
    <t>次の①～④のいずれかに該当する配置基準を満たしていますか。</t>
    <rPh sb="0" eb="1">
      <t>ツギ</t>
    </rPh>
    <rPh sb="11" eb="13">
      <t>ガイトウ</t>
    </rPh>
    <rPh sb="15" eb="17">
      <t>ハイチ</t>
    </rPh>
    <rPh sb="17" eb="19">
      <t>キジュン</t>
    </rPh>
    <rPh sb="20" eb="21">
      <t>ミ</t>
    </rPh>
    <phoneticPr fontId="3"/>
  </si>
  <si>
    <t>勤務実績表/出勤簿、タイムカード
勤務体制一覧表
従業員の資格証</t>
    <rPh sb="0" eb="2">
      <t>キンム</t>
    </rPh>
    <rPh sb="2" eb="4">
      <t>ジッセキ</t>
    </rPh>
    <rPh sb="4" eb="5">
      <t>ヒョウ</t>
    </rPh>
    <rPh sb="6" eb="8">
      <t>シュッキン</t>
    </rPh>
    <rPh sb="8" eb="9">
      <t>ボ</t>
    </rPh>
    <rPh sb="17" eb="19">
      <t>キンム</t>
    </rPh>
    <rPh sb="19" eb="21">
      <t>タイセイ</t>
    </rPh>
    <rPh sb="21" eb="23">
      <t>イチラン</t>
    </rPh>
    <rPh sb="23" eb="24">
      <t>ヒョウ</t>
    </rPh>
    <rPh sb="25" eb="28">
      <t>ジュウギョウイン</t>
    </rPh>
    <rPh sb="29" eb="31">
      <t>シカク</t>
    </rPh>
    <rPh sb="31" eb="32">
      <t>ショウ</t>
    </rPh>
    <phoneticPr fontId="3"/>
  </si>
  <si>
    <t>(1)</t>
    <phoneticPr fontId="3"/>
  </si>
  <si>
    <t>医師</t>
    <rPh sb="0" eb="2">
      <t>イシ</t>
    </rPh>
    <phoneticPr fontId="3"/>
  </si>
  <si>
    <t>①</t>
    <phoneticPr fontId="3"/>
  </si>
  <si>
    <r>
      <t xml:space="preserve">常勤換算方法で、入所者のうちⅠ型入所者の数を48で除した数に、Ⅱ型入所者の数を100で除した数を加えて得た数以上配置していますか。
</t>
    </r>
    <r>
      <rPr>
        <sz val="10"/>
        <rFont val="ＭＳ 明朝"/>
        <family val="1"/>
        <charset val="128"/>
      </rPr>
      <t>※上記計算により、３に満たないときは３とし、１に満たない端数が生じたときは、１として計算</t>
    </r>
    <rPh sb="0" eb="2">
      <t>ジョウキン</t>
    </rPh>
    <rPh sb="2" eb="4">
      <t>カンサン</t>
    </rPh>
    <rPh sb="4" eb="6">
      <t>ホウホウ</t>
    </rPh>
    <rPh sb="8" eb="11">
      <t>ニュウショシャ</t>
    </rPh>
    <rPh sb="15" eb="16">
      <t>ガタ</t>
    </rPh>
    <rPh sb="16" eb="18">
      <t>ニュウショ</t>
    </rPh>
    <rPh sb="18" eb="19">
      <t>シャ</t>
    </rPh>
    <rPh sb="20" eb="21">
      <t>カズ</t>
    </rPh>
    <rPh sb="25" eb="26">
      <t>ジョ</t>
    </rPh>
    <rPh sb="28" eb="29">
      <t>カズ</t>
    </rPh>
    <rPh sb="32" eb="33">
      <t>ガタ</t>
    </rPh>
    <rPh sb="33" eb="36">
      <t>ニュウショシャ</t>
    </rPh>
    <rPh sb="37" eb="38">
      <t>カズ</t>
    </rPh>
    <rPh sb="43" eb="44">
      <t>ジョ</t>
    </rPh>
    <rPh sb="46" eb="47">
      <t>カズ</t>
    </rPh>
    <rPh sb="48" eb="49">
      <t>クワ</t>
    </rPh>
    <rPh sb="51" eb="52">
      <t>エ</t>
    </rPh>
    <rPh sb="53" eb="54">
      <t>カズ</t>
    </rPh>
    <rPh sb="54" eb="56">
      <t>イジョウ</t>
    </rPh>
    <rPh sb="56" eb="58">
      <t>ハイチ</t>
    </rPh>
    <rPh sb="67" eb="69">
      <t>ジョウキ</t>
    </rPh>
    <rPh sb="69" eb="71">
      <t>ケイサン</t>
    </rPh>
    <rPh sb="77" eb="78">
      <t>ミ</t>
    </rPh>
    <rPh sb="90" eb="91">
      <t>ミ</t>
    </rPh>
    <rPh sb="94" eb="96">
      <t>ハスウ</t>
    </rPh>
    <rPh sb="97" eb="98">
      <t>ショウ</t>
    </rPh>
    <rPh sb="108" eb="110">
      <t>ケイサン</t>
    </rPh>
    <phoneticPr fontId="3"/>
  </si>
  <si>
    <t>②</t>
    <phoneticPr fontId="3"/>
  </si>
  <si>
    <r>
      <t xml:space="preserve">Ⅱ型療養床のみ有する介護医療院であって、宿直医師を置かない場合
入所者の数を100で除した数以上配置していますか。
</t>
    </r>
    <r>
      <rPr>
        <sz val="10"/>
        <rFont val="ＭＳ 明朝"/>
        <family val="1"/>
        <charset val="128"/>
      </rPr>
      <t>※１に満たない端数が生じたときは、１として計算</t>
    </r>
    <r>
      <rPr>
        <sz val="11"/>
        <rFont val="ＭＳ 明朝"/>
        <family val="1"/>
        <charset val="128"/>
      </rPr>
      <t xml:space="preserve">
　</t>
    </r>
    <rPh sb="1" eb="2">
      <t>ガタ</t>
    </rPh>
    <rPh sb="2" eb="4">
      <t>リョウヨウ</t>
    </rPh>
    <rPh sb="4" eb="5">
      <t>ショウ</t>
    </rPh>
    <rPh sb="7" eb="8">
      <t>ユウ</t>
    </rPh>
    <rPh sb="10" eb="12">
      <t>カイゴ</t>
    </rPh>
    <rPh sb="12" eb="14">
      <t>イリョウ</t>
    </rPh>
    <rPh sb="14" eb="15">
      <t>イン</t>
    </rPh>
    <rPh sb="20" eb="22">
      <t>シュクチョク</t>
    </rPh>
    <rPh sb="22" eb="24">
      <t>イシ</t>
    </rPh>
    <rPh sb="25" eb="26">
      <t>オ</t>
    </rPh>
    <rPh sb="29" eb="31">
      <t>バアイ</t>
    </rPh>
    <rPh sb="32" eb="35">
      <t>ニュウショシャ</t>
    </rPh>
    <rPh sb="36" eb="37">
      <t>カズ</t>
    </rPh>
    <rPh sb="42" eb="43">
      <t>ジョ</t>
    </rPh>
    <rPh sb="45" eb="46">
      <t>カズ</t>
    </rPh>
    <rPh sb="46" eb="48">
      <t>イジョウ</t>
    </rPh>
    <rPh sb="48" eb="50">
      <t>ハイチ</t>
    </rPh>
    <phoneticPr fontId="3"/>
  </si>
  <si>
    <t>③</t>
    <phoneticPr fontId="3"/>
  </si>
  <si>
    <t>医療機関併設型介護医療院の場合
常勤換算方法で、Ⅰ型入所者の数を48で除した数に、Ⅱ型入所者の数を100で除した数を加えて得た数以上の医師を配置していますか。</t>
    <rPh sb="0" eb="2">
      <t>イリョウ</t>
    </rPh>
    <rPh sb="2" eb="4">
      <t>キカン</t>
    </rPh>
    <rPh sb="4" eb="6">
      <t>ヘイセツ</t>
    </rPh>
    <rPh sb="6" eb="7">
      <t>ガタ</t>
    </rPh>
    <rPh sb="7" eb="9">
      <t>カイゴ</t>
    </rPh>
    <rPh sb="9" eb="11">
      <t>イリョウ</t>
    </rPh>
    <rPh sb="11" eb="12">
      <t>イン</t>
    </rPh>
    <rPh sb="13" eb="15">
      <t>バアイ</t>
    </rPh>
    <rPh sb="16" eb="18">
      <t>ジョウキン</t>
    </rPh>
    <rPh sb="18" eb="20">
      <t>カンサン</t>
    </rPh>
    <rPh sb="20" eb="22">
      <t>ホウホウ</t>
    </rPh>
    <rPh sb="25" eb="26">
      <t>ガタ</t>
    </rPh>
    <rPh sb="26" eb="29">
      <t>ニュウショシャ</t>
    </rPh>
    <rPh sb="30" eb="31">
      <t>カズ</t>
    </rPh>
    <rPh sb="35" eb="36">
      <t>ジョ</t>
    </rPh>
    <rPh sb="38" eb="39">
      <t>カズ</t>
    </rPh>
    <rPh sb="42" eb="43">
      <t>ガタ</t>
    </rPh>
    <rPh sb="43" eb="46">
      <t>ニュウショシャ</t>
    </rPh>
    <rPh sb="47" eb="48">
      <t>カズ</t>
    </rPh>
    <rPh sb="53" eb="54">
      <t>ジョ</t>
    </rPh>
    <rPh sb="56" eb="57">
      <t>カズ</t>
    </rPh>
    <rPh sb="58" eb="59">
      <t>クワ</t>
    </rPh>
    <rPh sb="61" eb="62">
      <t>エ</t>
    </rPh>
    <rPh sb="63" eb="64">
      <t>カズ</t>
    </rPh>
    <rPh sb="64" eb="66">
      <t>イジョウ</t>
    </rPh>
    <rPh sb="67" eb="69">
      <t>イシ</t>
    </rPh>
    <rPh sb="70" eb="72">
      <t>ハイチ</t>
    </rPh>
    <phoneticPr fontId="3"/>
  </si>
  <si>
    <t>【併設型小規模】</t>
    <rPh sb="1" eb="4">
      <t>ヘイセツガタ</t>
    </rPh>
    <rPh sb="4" eb="7">
      <t>ショウキボ</t>
    </rPh>
    <phoneticPr fontId="3"/>
  </si>
  <si>
    <t>④</t>
    <phoneticPr fontId="3"/>
  </si>
  <si>
    <t>併設型小規模介護医療院の場合
※併設される医療機関により当該入所者の処遇が適切に行われると認められる場合にあっては、置かないことができる。</t>
    <rPh sb="0" eb="3">
      <t>ヘイセツガタ</t>
    </rPh>
    <rPh sb="3" eb="6">
      <t>ショウキボ</t>
    </rPh>
    <rPh sb="6" eb="8">
      <t>カイゴ</t>
    </rPh>
    <rPh sb="8" eb="10">
      <t>イリョウ</t>
    </rPh>
    <rPh sb="10" eb="11">
      <t>イン</t>
    </rPh>
    <rPh sb="12" eb="14">
      <t>バアイ</t>
    </rPh>
    <rPh sb="16" eb="18">
      <t>ヘイセツ</t>
    </rPh>
    <rPh sb="21" eb="23">
      <t>イリョウ</t>
    </rPh>
    <rPh sb="23" eb="25">
      <t>キカン</t>
    </rPh>
    <rPh sb="28" eb="30">
      <t>トウガイ</t>
    </rPh>
    <rPh sb="30" eb="33">
      <t>ニュウショシャ</t>
    </rPh>
    <rPh sb="34" eb="36">
      <t>ショグウ</t>
    </rPh>
    <rPh sb="37" eb="39">
      <t>テキセツ</t>
    </rPh>
    <rPh sb="40" eb="41">
      <t>オコナ</t>
    </rPh>
    <rPh sb="45" eb="46">
      <t>ミト</t>
    </rPh>
    <rPh sb="50" eb="52">
      <t>バアイ</t>
    </rPh>
    <rPh sb="58" eb="59">
      <t>オ</t>
    </rPh>
    <phoneticPr fontId="3"/>
  </si>
  <si>
    <t>　複数の医師が勤務する形態の場合、このうち１人は、入所者全員の病状等を把握し施設療養全体の管理に責任を持つ医師としていますか。
　なお、兼務の医師については、日々の勤務体制を明確に定めていますか。</t>
    <rPh sb="1" eb="3">
      <t>フクスウ</t>
    </rPh>
    <rPh sb="4" eb="6">
      <t>イシ</t>
    </rPh>
    <rPh sb="7" eb="9">
      <t>キンム</t>
    </rPh>
    <rPh sb="11" eb="13">
      <t>ケイタイ</t>
    </rPh>
    <rPh sb="14" eb="16">
      <t>バアイ</t>
    </rPh>
    <rPh sb="22" eb="23">
      <t>ニン</t>
    </rPh>
    <rPh sb="25" eb="28">
      <t>ニュウショシャ</t>
    </rPh>
    <rPh sb="28" eb="30">
      <t>ゼンイン</t>
    </rPh>
    <rPh sb="31" eb="33">
      <t>ビョウジョウ</t>
    </rPh>
    <rPh sb="33" eb="34">
      <t>トウ</t>
    </rPh>
    <rPh sb="35" eb="37">
      <t>ハアク</t>
    </rPh>
    <rPh sb="38" eb="40">
      <t>シセツ</t>
    </rPh>
    <rPh sb="40" eb="42">
      <t>リョウヨウ</t>
    </rPh>
    <rPh sb="42" eb="44">
      <t>ゼンタイ</t>
    </rPh>
    <rPh sb="45" eb="47">
      <t>カンリ</t>
    </rPh>
    <rPh sb="48" eb="50">
      <t>セキニン</t>
    </rPh>
    <rPh sb="51" eb="52">
      <t>モ</t>
    </rPh>
    <rPh sb="53" eb="55">
      <t>イシ</t>
    </rPh>
    <rPh sb="68" eb="70">
      <t>ケンム</t>
    </rPh>
    <rPh sb="71" eb="73">
      <t>イシ</t>
    </rPh>
    <rPh sb="79" eb="81">
      <t>ヒビ</t>
    </rPh>
    <rPh sb="82" eb="84">
      <t>キンム</t>
    </rPh>
    <rPh sb="84" eb="86">
      <t>タイセイ</t>
    </rPh>
    <rPh sb="87" eb="89">
      <t>メイカク</t>
    </rPh>
    <rPh sb="90" eb="91">
      <t>サダ</t>
    </rPh>
    <phoneticPr fontId="3"/>
  </si>
  <si>
    <t>※</t>
  </si>
  <si>
    <t>介護医療院で行われる通所・訪問リハ事業所の職務時間を合計しても差し支えないこと。</t>
    <phoneticPr fontId="3"/>
  </si>
  <si>
    <t>(2)</t>
    <phoneticPr fontId="3"/>
  </si>
  <si>
    <t>薬剤師</t>
    <rPh sb="0" eb="3">
      <t>ヤクザイシ</t>
    </rPh>
    <phoneticPr fontId="3"/>
  </si>
  <si>
    <t>　常勤換算方法で、Ⅰ型入所者の数を150で除した数に、Ⅱ型入所者の数を300で除した数を加えて得た数以上を配置していますか。</t>
    <rPh sb="1" eb="3">
      <t>ジョウキン</t>
    </rPh>
    <rPh sb="3" eb="5">
      <t>カンサン</t>
    </rPh>
    <rPh sb="5" eb="7">
      <t>ホウホウ</t>
    </rPh>
    <rPh sb="10" eb="11">
      <t>ガタ</t>
    </rPh>
    <rPh sb="11" eb="14">
      <t>ニュウショシャ</t>
    </rPh>
    <rPh sb="15" eb="16">
      <t>カズ</t>
    </rPh>
    <rPh sb="21" eb="22">
      <t>ジョ</t>
    </rPh>
    <rPh sb="24" eb="25">
      <t>カズ</t>
    </rPh>
    <rPh sb="28" eb="29">
      <t>ガタ</t>
    </rPh>
    <rPh sb="29" eb="32">
      <t>ニュウショシャ</t>
    </rPh>
    <rPh sb="33" eb="34">
      <t>カズ</t>
    </rPh>
    <rPh sb="39" eb="40">
      <t>ジョ</t>
    </rPh>
    <rPh sb="42" eb="43">
      <t>カズ</t>
    </rPh>
    <rPh sb="44" eb="45">
      <t>クワ</t>
    </rPh>
    <rPh sb="47" eb="48">
      <t>エ</t>
    </rPh>
    <rPh sb="49" eb="50">
      <t>カズ</t>
    </rPh>
    <rPh sb="50" eb="52">
      <t>イジョウ</t>
    </rPh>
    <rPh sb="53" eb="55">
      <t>ハイチ</t>
    </rPh>
    <phoneticPr fontId="3"/>
  </si>
  <si>
    <t>併設される医療機関の職員（病院：医師または薬剤師、診療所：医師）により、入所者の処遇が適切に行われていると認められる場合にあっては、置かないことができる。</t>
    <rPh sb="0" eb="2">
      <t>ヘイセツ</t>
    </rPh>
    <rPh sb="5" eb="7">
      <t>イリョウ</t>
    </rPh>
    <rPh sb="7" eb="9">
      <t>キカン</t>
    </rPh>
    <rPh sb="10" eb="12">
      <t>ショクイン</t>
    </rPh>
    <rPh sb="13" eb="15">
      <t>ビョウイン</t>
    </rPh>
    <rPh sb="16" eb="18">
      <t>イシ</t>
    </rPh>
    <rPh sb="21" eb="24">
      <t>ヤクザイシ</t>
    </rPh>
    <rPh sb="25" eb="28">
      <t>シンリョウジョ</t>
    </rPh>
    <rPh sb="29" eb="31">
      <t>イシ</t>
    </rPh>
    <rPh sb="36" eb="39">
      <t>ニュウショシャ</t>
    </rPh>
    <rPh sb="40" eb="42">
      <t>ショグウ</t>
    </rPh>
    <rPh sb="43" eb="45">
      <t>テキセツ</t>
    </rPh>
    <rPh sb="46" eb="47">
      <t>オコナ</t>
    </rPh>
    <phoneticPr fontId="3"/>
  </si>
  <si>
    <t>(3)</t>
    <phoneticPr fontId="3"/>
  </si>
  <si>
    <t>看護師または准看護師</t>
    <rPh sb="0" eb="3">
      <t>カンゴシ</t>
    </rPh>
    <rPh sb="6" eb="10">
      <t>ジュンカンゴシ</t>
    </rPh>
    <phoneticPr fontId="3"/>
  </si>
  <si>
    <t>　常勤換算方法で、入所者の数を６で除した数以上を配置されていますか。</t>
    <rPh sb="1" eb="3">
      <t>ジョウキン</t>
    </rPh>
    <rPh sb="3" eb="5">
      <t>カンサン</t>
    </rPh>
    <rPh sb="5" eb="7">
      <t>ホウホウ</t>
    </rPh>
    <rPh sb="9" eb="12">
      <t>ニュウショシャ</t>
    </rPh>
    <rPh sb="13" eb="14">
      <t>カズ</t>
    </rPh>
    <rPh sb="17" eb="18">
      <t>ジョ</t>
    </rPh>
    <rPh sb="20" eb="21">
      <t>カズ</t>
    </rPh>
    <rPh sb="21" eb="23">
      <t>イジョウ</t>
    </rPh>
    <rPh sb="24" eb="26">
      <t>ハイチ</t>
    </rPh>
    <rPh sb="25" eb="26">
      <t>チ</t>
    </rPh>
    <phoneticPr fontId="3"/>
  </si>
  <si>
    <t>(4)</t>
    <phoneticPr fontId="3"/>
  </si>
  <si>
    <t>介護職員</t>
    <rPh sb="0" eb="2">
      <t>カイゴ</t>
    </rPh>
    <rPh sb="2" eb="4">
      <t>ショクイン</t>
    </rPh>
    <phoneticPr fontId="3"/>
  </si>
  <si>
    <t>　Ⅰ型入所者の数を５で除した数に、Ⅱ型入所者の数を６で除した数を加えて得た数以上配置されていますか。</t>
    <rPh sb="2" eb="3">
      <t>ガタ</t>
    </rPh>
    <rPh sb="3" eb="6">
      <t>ニュウショシャ</t>
    </rPh>
    <rPh sb="7" eb="8">
      <t>カズ</t>
    </rPh>
    <rPh sb="11" eb="12">
      <t>ジョ</t>
    </rPh>
    <rPh sb="14" eb="15">
      <t>カズ</t>
    </rPh>
    <rPh sb="18" eb="19">
      <t>ガタ</t>
    </rPh>
    <rPh sb="19" eb="22">
      <t>ニュウショシャ</t>
    </rPh>
    <rPh sb="23" eb="24">
      <t>カズ</t>
    </rPh>
    <rPh sb="27" eb="28">
      <t>ジョ</t>
    </rPh>
    <rPh sb="30" eb="31">
      <t>カズ</t>
    </rPh>
    <rPh sb="32" eb="33">
      <t>クワ</t>
    </rPh>
    <rPh sb="35" eb="36">
      <t>エ</t>
    </rPh>
    <rPh sb="37" eb="38">
      <t>カズ</t>
    </rPh>
    <rPh sb="38" eb="40">
      <t>イジョウ</t>
    </rPh>
    <rPh sb="40" eb="42">
      <t>ハイチ</t>
    </rPh>
    <phoneticPr fontId="3"/>
  </si>
  <si>
    <t>(5)</t>
    <phoneticPr fontId="3"/>
  </si>
  <si>
    <t>理学療法士、作業療法士または言語聴覚士</t>
    <rPh sb="0" eb="2">
      <t>リガク</t>
    </rPh>
    <rPh sb="2" eb="5">
      <t>リョウホウシ</t>
    </rPh>
    <rPh sb="6" eb="8">
      <t>サギョウ</t>
    </rPh>
    <rPh sb="8" eb="11">
      <t>リョウホウシ</t>
    </rPh>
    <rPh sb="14" eb="19">
      <t>ゲンゴチョウカクシ</t>
    </rPh>
    <phoneticPr fontId="3"/>
  </si>
  <si>
    <t>　施設の設置形態等の実情に応じた適当数を配置していますか。</t>
    <rPh sb="1" eb="3">
      <t>シセツ</t>
    </rPh>
    <rPh sb="4" eb="6">
      <t>セッチ</t>
    </rPh>
    <rPh sb="6" eb="8">
      <t>ケイタイ</t>
    </rPh>
    <rPh sb="8" eb="9">
      <t>トウ</t>
    </rPh>
    <rPh sb="10" eb="12">
      <t>ジツジョウ</t>
    </rPh>
    <rPh sb="13" eb="14">
      <t>オウ</t>
    </rPh>
    <rPh sb="16" eb="18">
      <t>テキトウ</t>
    </rPh>
    <rPh sb="18" eb="19">
      <t>スウ</t>
    </rPh>
    <rPh sb="20" eb="22">
      <t>ハイチ</t>
    </rPh>
    <phoneticPr fontId="3"/>
  </si>
  <si>
    <t>併設される医療機関の職員（病院：医師またはPT等、診療所：医師）により、入所者の処遇が適切に行われていると認められる場合にあっては、置かないことができる。</t>
    <rPh sb="0" eb="2">
      <t>ヘイセツ</t>
    </rPh>
    <rPh sb="5" eb="7">
      <t>イリョウ</t>
    </rPh>
    <rPh sb="7" eb="9">
      <t>キカン</t>
    </rPh>
    <rPh sb="10" eb="12">
      <t>ショクイン</t>
    </rPh>
    <rPh sb="13" eb="15">
      <t>ビョウイン</t>
    </rPh>
    <rPh sb="16" eb="18">
      <t>イシ</t>
    </rPh>
    <rPh sb="23" eb="24">
      <t>トウ</t>
    </rPh>
    <rPh sb="25" eb="28">
      <t>シンリョウジョ</t>
    </rPh>
    <rPh sb="29" eb="31">
      <t>イシ</t>
    </rPh>
    <rPh sb="36" eb="39">
      <t>ニュウショシャ</t>
    </rPh>
    <rPh sb="40" eb="42">
      <t>ショグウ</t>
    </rPh>
    <rPh sb="43" eb="45">
      <t>テキセツ</t>
    </rPh>
    <rPh sb="46" eb="47">
      <t>オコナ</t>
    </rPh>
    <phoneticPr fontId="3"/>
  </si>
  <si>
    <t>(6)</t>
    <phoneticPr fontId="3"/>
  </si>
  <si>
    <t>栄養士又は管理栄養士</t>
    <rPh sb="0" eb="3">
      <t>エイヨウシ</t>
    </rPh>
    <rPh sb="3" eb="4">
      <t>マタ</t>
    </rPh>
    <rPh sb="5" eb="7">
      <t>カンリ</t>
    </rPh>
    <rPh sb="7" eb="10">
      <t>エイヨウシ</t>
    </rPh>
    <phoneticPr fontId="3"/>
  </si>
  <si>
    <t>　入所定員100以上の施設にあっては、１以上配置していますか（100人未満の施設においても常勤職員の配置に努めること。）。</t>
    <rPh sb="1" eb="3">
      <t>ニュウショ</t>
    </rPh>
    <rPh sb="3" eb="5">
      <t>テイイン</t>
    </rPh>
    <rPh sb="8" eb="10">
      <t>イジョウ</t>
    </rPh>
    <rPh sb="11" eb="13">
      <t>シセツ</t>
    </rPh>
    <rPh sb="20" eb="22">
      <t>イジョウ</t>
    </rPh>
    <rPh sb="22" eb="24">
      <t>ハイチ</t>
    </rPh>
    <rPh sb="34" eb="35">
      <t>ニン</t>
    </rPh>
    <rPh sb="35" eb="37">
      <t>ミマン</t>
    </rPh>
    <rPh sb="38" eb="40">
      <t>シセツ</t>
    </rPh>
    <rPh sb="45" eb="47">
      <t>ジョウキン</t>
    </rPh>
    <rPh sb="47" eb="49">
      <t>ショクイン</t>
    </rPh>
    <rPh sb="50" eb="52">
      <t>ハイチ</t>
    </rPh>
    <rPh sb="53" eb="54">
      <t>ツト</t>
    </rPh>
    <phoneticPr fontId="3"/>
  </si>
  <si>
    <t>同一敷地内にある病院等の栄養士がいることにより栄養指導等の業務に支障がない場合には、兼務職員をもって充てても差し支えない。</t>
    <rPh sb="0" eb="2">
      <t>ドウイツ</t>
    </rPh>
    <rPh sb="2" eb="4">
      <t>シキチ</t>
    </rPh>
    <rPh sb="4" eb="5">
      <t>ナイ</t>
    </rPh>
    <rPh sb="8" eb="10">
      <t>ビョウイン</t>
    </rPh>
    <rPh sb="10" eb="11">
      <t>トウ</t>
    </rPh>
    <rPh sb="12" eb="15">
      <t>エイヨウシ</t>
    </rPh>
    <rPh sb="23" eb="25">
      <t>エイヨウ</t>
    </rPh>
    <rPh sb="25" eb="27">
      <t>シドウ</t>
    </rPh>
    <rPh sb="27" eb="28">
      <t>トウ</t>
    </rPh>
    <rPh sb="29" eb="31">
      <t>ギョウム</t>
    </rPh>
    <rPh sb="32" eb="34">
      <t>シショウ</t>
    </rPh>
    <rPh sb="37" eb="39">
      <t>バアイ</t>
    </rPh>
    <rPh sb="42" eb="44">
      <t>ケンム</t>
    </rPh>
    <rPh sb="44" eb="46">
      <t>ショクイン</t>
    </rPh>
    <rPh sb="50" eb="51">
      <t>ア</t>
    </rPh>
    <rPh sb="54" eb="55">
      <t>サ</t>
    </rPh>
    <rPh sb="56" eb="57">
      <t>ツカ</t>
    </rPh>
    <phoneticPr fontId="3"/>
  </si>
  <si>
    <t>(7)</t>
    <phoneticPr fontId="3"/>
  </si>
  <si>
    <t>介護支援専門員</t>
    <rPh sb="0" eb="2">
      <t>カイゴ</t>
    </rPh>
    <rPh sb="2" eb="4">
      <t>シエン</t>
    </rPh>
    <rPh sb="4" eb="7">
      <t>センモンイン</t>
    </rPh>
    <phoneticPr fontId="3"/>
  </si>
  <si>
    <t>　常勤の者を１以上配置していますか。</t>
    <rPh sb="1" eb="3">
      <t>ジョウキン</t>
    </rPh>
    <rPh sb="4" eb="5">
      <t>モノ</t>
    </rPh>
    <rPh sb="7" eb="9">
      <t>イジョウ</t>
    </rPh>
    <rPh sb="9" eb="11">
      <t>ハイチ</t>
    </rPh>
    <phoneticPr fontId="3"/>
  </si>
  <si>
    <t>入所者数が100人未満の施設にあっても１人は配置されていなければならない。</t>
    <rPh sb="0" eb="3">
      <t>ニュウショシャ</t>
    </rPh>
    <rPh sb="3" eb="4">
      <t>スウ</t>
    </rPh>
    <rPh sb="8" eb="9">
      <t>ニン</t>
    </rPh>
    <rPh sb="9" eb="11">
      <t>ミマン</t>
    </rPh>
    <rPh sb="12" eb="14">
      <t>シセツ</t>
    </rPh>
    <rPh sb="20" eb="21">
      <t>ニン</t>
    </rPh>
    <rPh sb="22" eb="24">
      <t>ハイチ</t>
    </rPh>
    <phoneticPr fontId="3"/>
  </si>
  <si>
    <t>入所者数が100人またはその端数を増すごとに１人を標準とする。</t>
    <rPh sb="0" eb="3">
      <t>ニュウショシャ</t>
    </rPh>
    <rPh sb="3" eb="4">
      <t>スウ</t>
    </rPh>
    <rPh sb="8" eb="9">
      <t>ニン</t>
    </rPh>
    <rPh sb="14" eb="16">
      <t>ハスウ</t>
    </rPh>
    <rPh sb="17" eb="18">
      <t>マ</t>
    </rPh>
    <rPh sb="23" eb="24">
      <t>ニン</t>
    </rPh>
    <rPh sb="25" eb="27">
      <t>ヒョウジュン</t>
    </rPh>
    <phoneticPr fontId="3"/>
  </si>
  <si>
    <t>増員に係る介護支援専門員については、非常勤とすることを妨げるものではない。</t>
    <rPh sb="0" eb="2">
      <t>ゾウイン</t>
    </rPh>
    <rPh sb="3" eb="4">
      <t>カカ</t>
    </rPh>
    <rPh sb="5" eb="7">
      <t>カイゴ</t>
    </rPh>
    <rPh sb="7" eb="9">
      <t>シエン</t>
    </rPh>
    <rPh sb="9" eb="12">
      <t>センモンイン</t>
    </rPh>
    <rPh sb="18" eb="21">
      <t>ヒジョウキン</t>
    </rPh>
    <rPh sb="27" eb="28">
      <t>サマタ</t>
    </rPh>
    <phoneticPr fontId="3"/>
  </si>
  <si>
    <t>入所者の処遇に支障がない場合は、当該施設の他の職務に従事することができる。</t>
    <rPh sb="0" eb="3">
      <t>ニュウショシャ</t>
    </rPh>
    <rPh sb="4" eb="6">
      <t>ショグウ</t>
    </rPh>
    <rPh sb="7" eb="9">
      <t>シショウ</t>
    </rPh>
    <rPh sb="12" eb="14">
      <t>バアイ</t>
    </rPh>
    <rPh sb="16" eb="18">
      <t>トウガイ</t>
    </rPh>
    <rPh sb="18" eb="20">
      <t>シセツ</t>
    </rPh>
    <rPh sb="21" eb="22">
      <t>タ</t>
    </rPh>
    <rPh sb="23" eb="25">
      <t>ショクム</t>
    </rPh>
    <rPh sb="26" eb="28">
      <t>ジュウジ</t>
    </rPh>
    <phoneticPr fontId="3"/>
  </si>
  <si>
    <t>医療併設型介護医療院であって、入所者の処遇に支障がない場合には、併設の病院または診療所の職務に従事することができる。</t>
    <rPh sb="0" eb="2">
      <t>イリョウ</t>
    </rPh>
    <rPh sb="2" eb="5">
      <t>ヘイセツガタ</t>
    </rPh>
    <rPh sb="5" eb="7">
      <t>カイゴ</t>
    </rPh>
    <rPh sb="7" eb="9">
      <t>イリョウ</t>
    </rPh>
    <rPh sb="9" eb="10">
      <t>イン</t>
    </rPh>
    <rPh sb="15" eb="18">
      <t>ニュウショシャ</t>
    </rPh>
    <rPh sb="19" eb="21">
      <t>ショグウ</t>
    </rPh>
    <rPh sb="22" eb="24">
      <t>シショウ</t>
    </rPh>
    <rPh sb="27" eb="29">
      <t>バアイ</t>
    </rPh>
    <rPh sb="32" eb="34">
      <t>ヘイセツ</t>
    </rPh>
    <rPh sb="35" eb="37">
      <t>ビョウイン</t>
    </rPh>
    <rPh sb="40" eb="43">
      <t>シンリョウジョ</t>
    </rPh>
    <rPh sb="44" eb="46">
      <t>ショクム</t>
    </rPh>
    <rPh sb="47" eb="49">
      <t>ジュウジ</t>
    </rPh>
    <phoneticPr fontId="3"/>
  </si>
  <si>
    <t>この場合、介護支援専門員の配置基準を満たすこととなると同時に、兼務を行う他の職務に係る常勤換算上も、介護支援専門員の勤務時間の全体を他の職務に係る勤務時間として算入することができる。なお、居宅介護支援事業者の介護支援専門員との兼務は認められない（増員分は除く）。</t>
    <rPh sb="80" eb="82">
      <t>サンニュウ</t>
    </rPh>
    <phoneticPr fontId="3"/>
  </si>
  <si>
    <t>入所者に対するサービス提供が適切に行われると認められる場合にあっては、施設の設置形態等の実情に応じた適当数でよい。</t>
    <rPh sb="35" eb="37">
      <t>シセツ</t>
    </rPh>
    <rPh sb="38" eb="40">
      <t>セッチ</t>
    </rPh>
    <rPh sb="40" eb="42">
      <t>ケイタイ</t>
    </rPh>
    <rPh sb="42" eb="43">
      <t>トウ</t>
    </rPh>
    <phoneticPr fontId="3"/>
  </si>
  <si>
    <t>(8)</t>
    <phoneticPr fontId="3"/>
  </si>
  <si>
    <t>診療放射線技師</t>
    <rPh sb="0" eb="2">
      <t>シンリョウ</t>
    </rPh>
    <rPh sb="2" eb="4">
      <t>ホウシャ</t>
    </rPh>
    <rPh sb="4" eb="5">
      <t>セン</t>
    </rPh>
    <rPh sb="5" eb="7">
      <t>ギシ</t>
    </rPh>
    <phoneticPr fontId="3"/>
  </si>
  <si>
    <t>併設施設との職員の兼務を行うこと等により、適切なサービスを確保できる場合にあっては、配置いない場合があっても差し支えないこと。</t>
    <rPh sb="0" eb="2">
      <t>ヘイセツ</t>
    </rPh>
    <rPh sb="2" eb="4">
      <t>シセツ</t>
    </rPh>
    <rPh sb="6" eb="8">
      <t>ショクイン</t>
    </rPh>
    <rPh sb="9" eb="11">
      <t>ケンム</t>
    </rPh>
    <rPh sb="12" eb="13">
      <t>オコナ</t>
    </rPh>
    <rPh sb="16" eb="17">
      <t>トウ</t>
    </rPh>
    <rPh sb="21" eb="23">
      <t>テキセツ</t>
    </rPh>
    <rPh sb="29" eb="31">
      <t>カクホ</t>
    </rPh>
    <rPh sb="34" eb="36">
      <t>バアイ</t>
    </rPh>
    <rPh sb="42" eb="44">
      <t>ハイチ</t>
    </rPh>
    <rPh sb="47" eb="49">
      <t>バアイ</t>
    </rPh>
    <rPh sb="54" eb="55">
      <t>サ</t>
    </rPh>
    <rPh sb="56" eb="57">
      <t>ツカ</t>
    </rPh>
    <phoneticPr fontId="3"/>
  </si>
  <si>
    <t>Ⅱ　施設・設備基準</t>
    <rPh sb="2" eb="4">
      <t>シセツ</t>
    </rPh>
    <rPh sb="5" eb="7">
      <t>セツビ</t>
    </rPh>
    <rPh sb="7" eb="9">
      <t>キジュン</t>
    </rPh>
    <phoneticPr fontId="3"/>
  </si>
  <si>
    <t>施設</t>
    <rPh sb="0" eb="2">
      <t>シセツ</t>
    </rPh>
    <phoneticPr fontId="3"/>
  </si>
  <si>
    <t>　次に掲げる施設を有していますか。</t>
    <rPh sb="1" eb="2">
      <t>ツギ</t>
    </rPh>
    <rPh sb="3" eb="4">
      <t>カカ</t>
    </rPh>
    <rPh sb="6" eb="8">
      <t>シセツ</t>
    </rPh>
    <rPh sb="9" eb="10">
      <t>ユウ</t>
    </rPh>
    <phoneticPr fontId="3"/>
  </si>
  <si>
    <t>平面図</t>
    <rPh sb="0" eb="3">
      <t>ヘイメンズ</t>
    </rPh>
    <phoneticPr fontId="3"/>
  </si>
  <si>
    <t>療養室</t>
    <rPh sb="0" eb="3">
      <t>リョウヨウシツ</t>
    </rPh>
    <phoneticPr fontId="3"/>
  </si>
  <si>
    <t>診察室</t>
    <rPh sb="0" eb="3">
      <t>シンサツシツ</t>
    </rPh>
    <phoneticPr fontId="3"/>
  </si>
  <si>
    <t>処置室</t>
    <rPh sb="0" eb="3">
      <t>ショチシツ</t>
    </rPh>
    <phoneticPr fontId="3"/>
  </si>
  <si>
    <t>機能訓練室</t>
    <rPh sb="0" eb="2">
      <t>キノウ</t>
    </rPh>
    <rPh sb="2" eb="4">
      <t>クンレン</t>
    </rPh>
    <rPh sb="4" eb="5">
      <t>シツ</t>
    </rPh>
    <phoneticPr fontId="3"/>
  </si>
  <si>
    <t>談話室【従来型】</t>
    <rPh sb="0" eb="3">
      <t>ダンワシツ</t>
    </rPh>
    <rPh sb="4" eb="7">
      <t>ジュウライガタ</t>
    </rPh>
    <phoneticPr fontId="3"/>
  </si>
  <si>
    <t>食堂【従来型】</t>
    <rPh sb="0" eb="2">
      <t>ショクドウ</t>
    </rPh>
    <rPh sb="3" eb="6">
      <t>ジュウライガタ</t>
    </rPh>
    <phoneticPr fontId="3"/>
  </si>
  <si>
    <t>浴室</t>
    <rPh sb="0" eb="2">
      <t>ヨクシツ</t>
    </rPh>
    <phoneticPr fontId="3"/>
  </si>
  <si>
    <t>レクリエーション・ルーム【従来型】</t>
    <rPh sb="13" eb="16">
      <t>ジュウライガタ</t>
    </rPh>
    <phoneticPr fontId="3"/>
  </si>
  <si>
    <t>洗面所【従来型】</t>
    <rPh sb="0" eb="2">
      <t>センメン</t>
    </rPh>
    <rPh sb="2" eb="3">
      <t>ショ</t>
    </rPh>
    <rPh sb="4" eb="6">
      <t>ジュウライ</t>
    </rPh>
    <rPh sb="6" eb="7">
      <t>ガタ</t>
    </rPh>
    <phoneticPr fontId="3"/>
  </si>
  <si>
    <t>便所【従来型】</t>
    <rPh sb="0" eb="2">
      <t>ベンジョ</t>
    </rPh>
    <rPh sb="3" eb="6">
      <t>ジュウライガタ</t>
    </rPh>
    <phoneticPr fontId="3"/>
  </si>
  <si>
    <t>サービス・ステーション</t>
    <phoneticPr fontId="3"/>
  </si>
  <si>
    <t>調理室</t>
    <rPh sb="0" eb="3">
      <t>チョウリシツ</t>
    </rPh>
    <phoneticPr fontId="3"/>
  </si>
  <si>
    <t>洗濯室または洗濯場</t>
    <rPh sb="0" eb="2">
      <t>センタク</t>
    </rPh>
    <rPh sb="2" eb="3">
      <t>シツ</t>
    </rPh>
    <rPh sb="6" eb="8">
      <t>センタク</t>
    </rPh>
    <rPh sb="8" eb="9">
      <t>ジョウ</t>
    </rPh>
    <phoneticPr fontId="3"/>
  </si>
  <si>
    <t>汚物処理室</t>
    <rPh sb="0" eb="2">
      <t>オブツ</t>
    </rPh>
    <rPh sb="2" eb="4">
      <t>ショリ</t>
    </rPh>
    <rPh sb="4" eb="5">
      <t>シツ</t>
    </rPh>
    <phoneticPr fontId="3"/>
  </si>
  <si>
    <t>共同生活室【ユニット型】</t>
    <rPh sb="0" eb="2">
      <t>キョウドウ</t>
    </rPh>
    <rPh sb="2" eb="4">
      <t>セイカツ</t>
    </rPh>
    <rPh sb="4" eb="5">
      <t>シツ</t>
    </rPh>
    <rPh sb="10" eb="11">
      <t>ガタ</t>
    </rPh>
    <phoneticPr fontId="3"/>
  </si>
  <si>
    <t>構造設備</t>
    <rPh sb="0" eb="2">
      <t>コウゾウ</t>
    </rPh>
    <rPh sb="2" eb="4">
      <t>セツビ</t>
    </rPh>
    <phoneticPr fontId="3"/>
  </si>
  <si>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3"/>
  </si>
  <si>
    <t>Ⅲ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</si>
  <si>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</si>
  <si>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施設の概要、重要事項について記した文書を交付し、入所等申込者またはその家族に対し説明を行い、入所等申込者の同意を得ていますか。</t>
    <rPh sb="1" eb="3">
      <t>シセツ</t>
    </rPh>
    <rPh sb="4" eb="6">
      <t>ガイヨウ</t>
    </rPh>
    <rPh sb="7" eb="9">
      <t>ジュウヨウ</t>
    </rPh>
    <rPh sb="9" eb="11">
      <t>ジコウ</t>
    </rPh>
    <rPh sb="15" eb="16">
      <t>シル</t>
    </rPh>
    <rPh sb="18" eb="20">
      <t>ブンショ</t>
    </rPh>
    <rPh sb="21" eb="23">
      <t>コウフ</t>
    </rPh>
    <rPh sb="25" eb="27">
      <t>ニュウショ</t>
    </rPh>
    <rPh sb="27" eb="28">
      <t>トウ</t>
    </rPh>
    <rPh sb="28" eb="30">
      <t>モウシコミ</t>
    </rPh>
    <rPh sb="30" eb="31">
      <t>シャ</t>
    </rPh>
    <rPh sb="36" eb="38">
      <t>カゾク</t>
    </rPh>
    <rPh sb="39" eb="40">
      <t>タイ</t>
    </rPh>
    <rPh sb="41" eb="43">
      <t>セツメイ</t>
    </rPh>
    <rPh sb="44" eb="45">
      <t>オコナ</t>
    </rPh>
    <rPh sb="47" eb="49">
      <t>ニュウショ</t>
    </rPh>
    <rPh sb="49" eb="50">
      <t>トウ</t>
    </rPh>
    <rPh sb="50" eb="52">
      <t>モウシコミ</t>
    </rPh>
    <rPh sb="52" eb="53">
      <t>シャ</t>
    </rPh>
    <rPh sb="54" eb="56">
      <t>ドウイ</t>
    </rPh>
    <rPh sb="57" eb="58">
      <t>エ</t>
    </rPh>
    <phoneticPr fontId="3"/>
  </si>
  <si>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3"/>
  </si>
  <si>
    <t>　運営規程の概要、従業者の勤務体制、事故発生時の対応、苦情処理の体制等入所等申込者のサービス選択に資すると認められる事項</t>
    <rPh sb="1" eb="3">
      <t>ウンエイ</t>
    </rPh>
    <rPh sb="3" eb="5">
      <t>キテイ</t>
    </rPh>
    <rPh sb="6" eb="8">
      <t>ガイヨウ</t>
    </rPh>
    <rPh sb="9" eb="12">
      <t>ジュウギョウシャ</t>
    </rPh>
    <rPh sb="13" eb="15">
      <t>キンム</t>
    </rPh>
    <rPh sb="15" eb="17">
      <t>タイセイ</t>
    </rPh>
    <rPh sb="18" eb="20">
      <t>ジコ</t>
    </rPh>
    <rPh sb="20" eb="22">
      <t>ハッセイ</t>
    </rPh>
    <rPh sb="22" eb="23">
      <t>ジ</t>
    </rPh>
    <rPh sb="24" eb="26">
      <t>タイオウ</t>
    </rPh>
    <rPh sb="27" eb="29">
      <t>クジョウ</t>
    </rPh>
    <rPh sb="29" eb="31">
      <t>ショリ</t>
    </rPh>
    <rPh sb="32" eb="34">
      <t>タイセイ</t>
    </rPh>
    <rPh sb="34" eb="35">
      <t>トウ</t>
    </rPh>
    <rPh sb="35" eb="37">
      <t>ニュウショ</t>
    </rPh>
    <rPh sb="37" eb="38">
      <t>トウ</t>
    </rPh>
    <rPh sb="38" eb="40">
      <t>モウシコミ</t>
    </rPh>
    <rPh sb="40" eb="41">
      <t>シャ</t>
    </rPh>
    <rPh sb="46" eb="48">
      <t>センタク</t>
    </rPh>
    <rPh sb="49" eb="50">
      <t>シ</t>
    </rPh>
    <rPh sb="53" eb="54">
      <t>ミト</t>
    </rPh>
    <rPh sb="58" eb="60">
      <t>ジコウ</t>
    </rPh>
    <phoneticPr fontId="3"/>
  </si>
  <si>
    <t>受給資格等の確認</t>
    <rPh sb="0" eb="2">
      <t>ジュキュウ</t>
    </rPh>
    <rPh sb="2" eb="4">
      <t>シカク</t>
    </rPh>
    <rPh sb="4" eb="5">
      <t>トウ</t>
    </rPh>
    <rPh sb="6" eb="8">
      <t>カクニン</t>
    </rPh>
    <phoneticPr fontId="3"/>
  </si>
  <si>
    <t>　被保険者証の確認を行っていますか。</t>
    <rPh sb="1" eb="5">
      <t>ヒホケンシャ</t>
    </rPh>
    <rPh sb="5" eb="6">
      <t>ショウ</t>
    </rPh>
    <rPh sb="7" eb="9">
      <t>カクニン</t>
    </rPh>
    <rPh sb="10" eb="11">
      <t>オコナ</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</si>
  <si>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</si>
  <si>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入退所
【施設】</t>
    <rPh sb="0" eb="1">
      <t>ニュウ</t>
    </rPh>
    <rPh sb="1" eb="3">
      <t>タイショ</t>
    </rPh>
    <rPh sb="5" eb="7">
      <t>シセツ</t>
    </rPh>
    <phoneticPr fontId="3"/>
  </si>
  <si>
    <t>　入所を待っている申込者がいる場合には、長期にわたる療養および医学的管理の下における介護の必要性を勘案し、サービスを受ける必要性が高いと認められる申込者を優先的に入所させるよう努めていますか。</t>
    <rPh sb="1" eb="3">
      <t>ニュウショ</t>
    </rPh>
    <rPh sb="4" eb="5">
      <t>マ</t>
    </rPh>
    <rPh sb="9" eb="11">
      <t>モウシコミ</t>
    </rPh>
    <rPh sb="11" eb="12">
      <t>シャ</t>
    </rPh>
    <rPh sb="15" eb="17">
      <t>バアイ</t>
    </rPh>
    <rPh sb="20" eb="22">
      <t>チョウキ</t>
    </rPh>
    <rPh sb="26" eb="28">
      <t>リョウヨウ</t>
    </rPh>
    <rPh sb="31" eb="34">
      <t>イガクテキ</t>
    </rPh>
    <rPh sb="34" eb="36">
      <t>カンリ</t>
    </rPh>
    <rPh sb="37" eb="38">
      <t>モト</t>
    </rPh>
    <rPh sb="42" eb="44">
      <t>カイゴ</t>
    </rPh>
    <rPh sb="45" eb="48">
      <t>ヒツヨウセイ</t>
    </rPh>
    <rPh sb="49" eb="51">
      <t>カンアン</t>
    </rPh>
    <rPh sb="58" eb="59">
      <t>ウ</t>
    </rPh>
    <rPh sb="61" eb="64">
      <t>ヒツヨウセイ</t>
    </rPh>
    <rPh sb="65" eb="66">
      <t>タカ</t>
    </rPh>
    <rPh sb="68" eb="69">
      <t>ミト</t>
    </rPh>
    <rPh sb="73" eb="75">
      <t>モウシコミ</t>
    </rPh>
    <rPh sb="75" eb="76">
      <t>シャ</t>
    </rPh>
    <rPh sb="77" eb="80">
      <t>ユウセンテキ</t>
    </rPh>
    <rPh sb="81" eb="83">
      <t>ニュウショ</t>
    </rPh>
    <rPh sb="88" eb="89">
      <t>ツト</t>
    </rPh>
    <phoneticPr fontId="3"/>
  </si>
  <si>
    <t>アセスメントシート
モニタリングシート
施設サービス計画
入所検討委員会会議録</t>
    <rPh sb="20" eb="22">
      <t>シセツ</t>
    </rPh>
    <rPh sb="26" eb="28">
      <t>ケイカク</t>
    </rPh>
    <rPh sb="29" eb="31">
      <t>ニュウショ</t>
    </rPh>
    <rPh sb="31" eb="33">
      <t>ケントウ</t>
    </rPh>
    <rPh sb="33" eb="36">
      <t>イインカイ</t>
    </rPh>
    <rPh sb="36" eb="39">
      <t>カイギロク</t>
    </rPh>
    <phoneticPr fontId="3"/>
  </si>
  <si>
    <t>　入所者の心身の状況、生活歴、病歴等の把握に努めていますか。</t>
    <rPh sb="1" eb="4">
      <t>ニュウショシャ</t>
    </rPh>
    <rPh sb="5" eb="7">
      <t>シンシン</t>
    </rPh>
    <rPh sb="8" eb="10">
      <t>ジョウキョウ</t>
    </rPh>
    <rPh sb="11" eb="13">
      <t>セイカツ</t>
    </rPh>
    <rPh sb="13" eb="14">
      <t>レキ</t>
    </rPh>
    <rPh sb="15" eb="17">
      <t>ビョウレキ</t>
    </rPh>
    <rPh sb="17" eb="18">
      <t>トウ</t>
    </rPh>
    <rPh sb="19" eb="21">
      <t>ハアク</t>
    </rPh>
    <rPh sb="22" eb="23">
      <t>ツト</t>
    </rPh>
    <phoneticPr fontId="3"/>
  </si>
  <si>
    <t>　入所者の心身の状況、病状、その置かれている環境等に照らし、その者が居宅において日常生活を営むことができるかどうかについて定期的に検討し、その内容等を記録していますか（記録は５年間保存）。</t>
    <rPh sb="1" eb="4">
      <t>ニュウショシャ</t>
    </rPh>
    <rPh sb="5" eb="7">
      <t>シンシン</t>
    </rPh>
    <rPh sb="8" eb="10">
      <t>ジョウキョウ</t>
    </rPh>
    <rPh sb="11" eb="13">
      <t>ビョウジョウ</t>
    </rPh>
    <rPh sb="16" eb="17">
      <t>オ</t>
    </rPh>
    <rPh sb="22" eb="24">
      <t>カンキョウ</t>
    </rPh>
    <rPh sb="24" eb="25">
      <t>トウ</t>
    </rPh>
    <rPh sb="26" eb="27">
      <t>テ</t>
    </rPh>
    <rPh sb="32" eb="33">
      <t>モノ</t>
    </rPh>
    <rPh sb="34" eb="36">
      <t>キョタク</t>
    </rPh>
    <rPh sb="40" eb="42">
      <t>ニチジョウ</t>
    </rPh>
    <rPh sb="42" eb="44">
      <t>セイカツ</t>
    </rPh>
    <rPh sb="45" eb="46">
      <t>イトナ</t>
    </rPh>
    <rPh sb="61" eb="64">
      <t>テイキテキ</t>
    </rPh>
    <rPh sb="65" eb="67">
      <t>ケントウ</t>
    </rPh>
    <rPh sb="71" eb="73">
      <t>ナイヨウ</t>
    </rPh>
    <rPh sb="73" eb="74">
      <t>トウ</t>
    </rPh>
    <rPh sb="75" eb="77">
      <t>キロク</t>
    </rPh>
    <rPh sb="84" eb="86">
      <t>キロク</t>
    </rPh>
    <rPh sb="88" eb="90">
      <t>ネンカン</t>
    </rPh>
    <rPh sb="90" eb="92">
      <t>ホゾン</t>
    </rPh>
    <phoneticPr fontId="3"/>
  </si>
  <si>
    <t>退所判定の記録</t>
    <rPh sb="0" eb="2">
      <t>タイショ</t>
    </rPh>
    <rPh sb="2" eb="4">
      <t>ハンテイ</t>
    </rPh>
    <rPh sb="5" eb="7">
      <t>キロク</t>
    </rPh>
    <phoneticPr fontId="3"/>
  </si>
  <si>
    <t>　検討に当たっては、医師、薬剤師、看護・介護職員、支援相談員、介護支援専門員等の従業者の間で協議していますか。</t>
    <rPh sb="1" eb="3">
      <t>ケントウ</t>
    </rPh>
    <rPh sb="4" eb="5">
      <t>ア</t>
    </rPh>
    <rPh sb="10" eb="12">
      <t>イシ</t>
    </rPh>
    <rPh sb="13" eb="16">
      <t>ヤクザイシ</t>
    </rPh>
    <rPh sb="17" eb="19">
      <t>カンゴ</t>
    </rPh>
    <rPh sb="20" eb="22">
      <t>カイゴ</t>
    </rPh>
    <rPh sb="22" eb="24">
      <t>ショクイン</t>
    </rPh>
    <rPh sb="25" eb="27">
      <t>シエン</t>
    </rPh>
    <rPh sb="27" eb="30">
      <t>ソウダンイン</t>
    </rPh>
    <rPh sb="31" eb="33">
      <t>カイゴ</t>
    </rPh>
    <rPh sb="33" eb="35">
      <t>シエン</t>
    </rPh>
    <rPh sb="35" eb="38">
      <t>センモンイン</t>
    </rPh>
    <rPh sb="38" eb="39">
      <t>トウ</t>
    </rPh>
    <rPh sb="40" eb="43">
      <t>ジュウギョウシャ</t>
    </rPh>
    <rPh sb="44" eb="45">
      <t>アイダ</t>
    </rPh>
    <rPh sb="46" eb="48">
      <t>キョウギ</t>
    </rPh>
    <phoneticPr fontId="3"/>
  </si>
  <si>
    <t>　入所者の退所に際しては、その者またはその家族に対して適切な指導を行うとともに、居宅サービス計画の作成等の援助に資するため、居宅介護支援事業者に対する情報の提供に努めるほか、介護支援専門員および支援相談員が中心となり、退所後の主治医に対する情報提供その他保健医療サービスまたは福祉サービスを提供する者との密接な連携に努めていますか。</t>
    <rPh sb="1" eb="4">
      <t>ニュウショシャ</t>
    </rPh>
    <rPh sb="5" eb="7">
      <t>タイショ</t>
    </rPh>
    <rPh sb="8" eb="9">
      <t>サイ</t>
    </rPh>
    <rPh sb="15" eb="16">
      <t>モノ</t>
    </rPh>
    <rPh sb="21" eb="23">
      <t>カゾク</t>
    </rPh>
    <rPh sb="24" eb="25">
      <t>タイ</t>
    </rPh>
    <rPh sb="27" eb="29">
      <t>テキセツ</t>
    </rPh>
    <rPh sb="30" eb="32">
      <t>シドウ</t>
    </rPh>
    <rPh sb="33" eb="34">
      <t>オコナ</t>
    </rPh>
    <rPh sb="40" eb="42">
      <t>キョタク</t>
    </rPh>
    <rPh sb="46" eb="48">
      <t>ケイカク</t>
    </rPh>
    <rPh sb="49" eb="51">
      <t>サクセイ</t>
    </rPh>
    <rPh sb="51" eb="52">
      <t>トウ</t>
    </rPh>
    <rPh sb="53" eb="55">
      <t>エンジョ</t>
    </rPh>
    <rPh sb="56" eb="57">
      <t>シ</t>
    </rPh>
    <rPh sb="62" eb="64">
      <t>キョタク</t>
    </rPh>
    <rPh sb="64" eb="66">
      <t>カイゴ</t>
    </rPh>
    <rPh sb="66" eb="68">
      <t>シエン</t>
    </rPh>
    <rPh sb="68" eb="71">
      <t>ジギョウシャ</t>
    </rPh>
    <rPh sb="72" eb="73">
      <t>タイ</t>
    </rPh>
    <rPh sb="75" eb="77">
      <t>ジョウホウ</t>
    </rPh>
    <rPh sb="78" eb="80">
      <t>テイキョウ</t>
    </rPh>
    <rPh sb="81" eb="82">
      <t>ツト</t>
    </rPh>
    <rPh sb="87" eb="89">
      <t>カイゴ</t>
    </rPh>
    <rPh sb="89" eb="91">
      <t>シエン</t>
    </rPh>
    <rPh sb="91" eb="94">
      <t>センモンイン</t>
    </rPh>
    <rPh sb="97" eb="99">
      <t>シエン</t>
    </rPh>
    <rPh sb="99" eb="102">
      <t>ソウダンイン</t>
    </rPh>
    <rPh sb="103" eb="105">
      <t>チュウシン</t>
    </rPh>
    <rPh sb="109" eb="111">
      <t>タイショ</t>
    </rPh>
    <rPh sb="111" eb="112">
      <t>ゴ</t>
    </rPh>
    <rPh sb="113" eb="116">
      <t>シュジイ</t>
    </rPh>
    <rPh sb="117" eb="118">
      <t>タイ</t>
    </rPh>
    <rPh sb="120" eb="122">
      <t>ジョウホウ</t>
    </rPh>
    <rPh sb="122" eb="124">
      <t>テイキョウ</t>
    </rPh>
    <rPh sb="126" eb="127">
      <t>タ</t>
    </rPh>
    <rPh sb="127" eb="129">
      <t>ホケン</t>
    </rPh>
    <rPh sb="129" eb="131">
      <t>イリョウ</t>
    </rPh>
    <rPh sb="138" eb="140">
      <t>フクシ</t>
    </rPh>
    <rPh sb="145" eb="147">
      <t>テイキョウ</t>
    </rPh>
    <rPh sb="149" eb="150">
      <t>モノ</t>
    </rPh>
    <rPh sb="152" eb="154">
      <t>ミッセツ</t>
    </rPh>
    <rPh sb="155" eb="157">
      <t>レンケイ</t>
    </rPh>
    <rPh sb="158" eb="159">
      <t>ツト</t>
    </rPh>
    <phoneticPr fontId="3"/>
  </si>
  <si>
    <t>サービスの提供の記録</t>
    <rPh sb="5" eb="7">
      <t>テイキョウ</t>
    </rPh>
    <rPh sb="8" eb="10">
      <t>キロク</t>
    </rPh>
    <phoneticPr fontId="3"/>
  </si>
  <si>
    <t>　入所に際しては、入所の年月日ならびに施設の種類および名称を、退所に際しては、退所の年月日を、当該者の被保険者証に記載していますか。【施設】</t>
    <rPh sb="1" eb="3">
      <t>ニュウショ</t>
    </rPh>
    <rPh sb="4" eb="5">
      <t>サイ</t>
    </rPh>
    <rPh sb="9" eb="11">
      <t>ニュウショ</t>
    </rPh>
    <rPh sb="12" eb="15">
      <t>ネンガッピ</t>
    </rPh>
    <rPh sb="19" eb="21">
      <t>シセツ</t>
    </rPh>
    <rPh sb="22" eb="24">
      <t>シュルイ</t>
    </rPh>
    <rPh sb="27" eb="29">
      <t>メイショウ</t>
    </rPh>
    <rPh sb="31" eb="33">
      <t>タイショ</t>
    </rPh>
    <rPh sb="34" eb="35">
      <t>サイ</t>
    </rPh>
    <rPh sb="39" eb="41">
      <t>タイショ</t>
    </rPh>
    <rPh sb="42" eb="45">
      <t>ネンガッピ</t>
    </rPh>
    <rPh sb="47" eb="49">
      <t>トウガイ</t>
    </rPh>
    <rPh sb="49" eb="50">
      <t>シャ</t>
    </rPh>
    <rPh sb="51" eb="55">
      <t>ヒホケンシャ</t>
    </rPh>
    <rPh sb="55" eb="56">
      <t>ショウ</t>
    </rPh>
    <rPh sb="57" eb="59">
      <t>キサイ</t>
    </rPh>
    <rPh sb="67" eb="69">
      <t>シセツ</t>
    </rPh>
    <phoneticPr fontId="3"/>
  </si>
  <si>
    <t>被保険者証</t>
    <rPh sb="0" eb="4">
      <t>ヒホケンシャ</t>
    </rPh>
    <rPh sb="4" eb="5">
      <t>ショウ</t>
    </rPh>
    <phoneticPr fontId="3"/>
  </si>
  <si>
    <t>　介護サービスを提供した際は、提供日、内容、保険給付の額その他必要な事項をサービス利用票等に記載していますか。【短期】</t>
    <rPh sb="1" eb="3">
      <t>カイゴ</t>
    </rPh>
    <rPh sb="8" eb="10">
      <t>テイキョウ</t>
    </rPh>
    <rPh sb="12" eb="13">
      <t>サイ</t>
    </rPh>
    <rPh sb="15" eb="17">
      <t>テイキョウ</t>
    </rPh>
    <rPh sb="17" eb="18">
      <t>ビ</t>
    </rPh>
    <rPh sb="19" eb="21">
      <t>ナイヨウ</t>
    </rPh>
    <rPh sb="22" eb="24">
      <t>ホケン</t>
    </rPh>
    <rPh sb="24" eb="26">
      <t>キュウフ</t>
    </rPh>
    <rPh sb="27" eb="28">
      <t>ガク</t>
    </rPh>
    <rPh sb="30" eb="31">
      <t>タ</t>
    </rPh>
    <rPh sb="31" eb="33">
      <t>ヒツヨウ</t>
    </rPh>
    <rPh sb="34" eb="36">
      <t>ジコウ</t>
    </rPh>
    <rPh sb="41" eb="44">
      <t>リヨウヒョウ</t>
    </rPh>
    <rPh sb="44" eb="45">
      <t>トウ</t>
    </rPh>
    <rPh sb="46" eb="48">
      <t>キサイ</t>
    </rPh>
    <rPh sb="56" eb="58">
      <t>タンキ</t>
    </rPh>
    <phoneticPr fontId="3"/>
  </si>
  <si>
    <t>サービス提供票、別表</t>
    <rPh sb="4" eb="6">
      <t>テイキョウ</t>
    </rPh>
    <rPh sb="6" eb="7">
      <t>ヒョウ</t>
    </rPh>
    <rPh sb="8" eb="10">
      <t>ベッピョウ</t>
    </rPh>
    <phoneticPr fontId="3"/>
  </si>
  <si>
    <t>　介護サービスを提供した際は、提供日、提供した具体的なサービスの内容、入所者等の状況その他必要な事項を書面に記録していますか。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ニュウショシャ</t>
    </rPh>
    <rPh sb="38" eb="39">
      <t>トウ</t>
    </rPh>
    <rPh sb="40" eb="42">
      <t>ジョウキョウ</t>
    </rPh>
    <rPh sb="44" eb="45">
      <t>タ</t>
    </rPh>
    <rPh sb="45" eb="47">
      <t>ヒツヨウ</t>
    </rPh>
    <rPh sb="48" eb="50">
      <t>ジコウ</t>
    </rPh>
    <rPh sb="51" eb="53">
      <t>ショメン</t>
    </rPh>
    <rPh sb="54" eb="56">
      <t>キロク</t>
    </rPh>
    <phoneticPr fontId="3"/>
  </si>
  <si>
    <t>利用料等の受領</t>
    <rPh sb="0" eb="3">
      <t>リヨウリョウ</t>
    </rPh>
    <rPh sb="3" eb="4">
      <t>トウ</t>
    </rPh>
    <rPh sb="5" eb="7">
      <t>ジュリョウ</t>
    </rPh>
    <phoneticPr fontId="3"/>
  </si>
  <si>
    <t>　法定代理受領サービスの場合、入所者等から利用者負担分の支払いを受けていますか。</t>
    <rPh sb="1" eb="3">
      <t>ホウテイ</t>
    </rPh>
    <rPh sb="3" eb="5">
      <t>ダイリ</t>
    </rPh>
    <rPh sb="5" eb="7">
      <t>ジュリョウ</t>
    </rPh>
    <rPh sb="12" eb="14">
      <t>バアイ</t>
    </rPh>
    <rPh sb="15" eb="18">
      <t>ニュウショシャ</t>
    </rPh>
    <rPh sb="18" eb="19">
      <t>トウ</t>
    </rPh>
    <rPh sb="21" eb="24">
      <t>リヨウシャ</t>
    </rPh>
    <rPh sb="24" eb="26">
      <t>フタン</t>
    </rPh>
    <rPh sb="26" eb="27">
      <t>ブン</t>
    </rPh>
    <rPh sb="28" eb="30">
      <t>シハラ</t>
    </rPh>
    <rPh sb="32" eb="33">
      <t>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</si>
  <si>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</si>
  <si>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</si>
  <si>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下記のサービスの提供に当たっては、あらかじめ入所者等またはその家族に対し、当該サービスの内容および費用について説明を行い、同意を得ていますか。</t>
    <rPh sb="1" eb="3">
      <t>カキ</t>
    </rPh>
    <rPh sb="9" eb="11">
      <t>テイキョウ</t>
    </rPh>
    <rPh sb="12" eb="13">
      <t>ア</t>
    </rPh>
    <rPh sb="23" eb="26">
      <t>ニュウショシャ</t>
    </rPh>
    <rPh sb="26" eb="27">
      <t>トウ</t>
    </rPh>
    <rPh sb="32" eb="34">
      <t>カゾク</t>
    </rPh>
    <rPh sb="35" eb="36">
      <t>タイ</t>
    </rPh>
    <rPh sb="38" eb="40">
      <t>トウガイ</t>
    </rPh>
    <rPh sb="45" eb="47">
      <t>ナイヨウ</t>
    </rPh>
    <rPh sb="50" eb="52">
      <t>ヒヨウ</t>
    </rPh>
    <rPh sb="56" eb="58">
      <t>セツメイ</t>
    </rPh>
    <rPh sb="59" eb="60">
      <t>オコナ</t>
    </rPh>
    <rPh sb="62" eb="64">
      <t>ドウイ</t>
    </rPh>
    <rPh sb="65" eb="66">
      <t>エ</t>
    </rPh>
    <phoneticPr fontId="3"/>
  </si>
  <si>
    <t>ア</t>
    <phoneticPr fontId="3"/>
  </si>
  <si>
    <t>食事の提供に要する費用</t>
    <rPh sb="0" eb="2">
      <t>ショクジ</t>
    </rPh>
    <rPh sb="3" eb="5">
      <t>テイキョウ</t>
    </rPh>
    <rPh sb="6" eb="7">
      <t>ヨウ</t>
    </rPh>
    <rPh sb="9" eb="11">
      <t>ヒヨウ</t>
    </rPh>
    <phoneticPr fontId="3"/>
  </si>
  <si>
    <t>イ</t>
    <phoneticPr fontId="3"/>
  </si>
  <si>
    <t>居住に要する費用</t>
    <rPh sb="0" eb="2">
      <t>キョジュウ</t>
    </rPh>
    <rPh sb="3" eb="4">
      <t>ヨウ</t>
    </rPh>
    <rPh sb="6" eb="8">
      <t>ヒヨウ</t>
    </rPh>
    <phoneticPr fontId="3"/>
  </si>
  <si>
    <t>ウ</t>
    <phoneticPr fontId="3"/>
  </si>
  <si>
    <t>入所者等が選定する特別な療養室の提供を行ったことに伴い必要となる費用</t>
    <rPh sb="0" eb="3">
      <t>ニュウショシャ</t>
    </rPh>
    <rPh sb="3" eb="4">
      <t>トウ</t>
    </rPh>
    <rPh sb="5" eb="7">
      <t>センテイ</t>
    </rPh>
    <rPh sb="9" eb="11">
      <t>トクベツ</t>
    </rPh>
    <rPh sb="12" eb="15">
      <t>リョウヨウシツ</t>
    </rPh>
    <rPh sb="16" eb="18">
      <t>テイキョウ</t>
    </rPh>
    <rPh sb="19" eb="20">
      <t>オコナ</t>
    </rPh>
    <rPh sb="25" eb="26">
      <t>トモナ</t>
    </rPh>
    <rPh sb="27" eb="29">
      <t>ヒツヨウ</t>
    </rPh>
    <rPh sb="32" eb="34">
      <t>ヒヨウ</t>
    </rPh>
    <phoneticPr fontId="3"/>
  </si>
  <si>
    <t>エ</t>
    <phoneticPr fontId="3"/>
  </si>
  <si>
    <t>入所者等が選定する特別な食事の提供を行ったことに伴い必要となる費用</t>
    <rPh sb="0" eb="3">
      <t>ニュウショシャ</t>
    </rPh>
    <rPh sb="3" eb="4">
      <t>トウ</t>
    </rPh>
    <rPh sb="5" eb="7">
      <t>センテイ</t>
    </rPh>
    <rPh sb="9" eb="11">
      <t>トクベツ</t>
    </rPh>
    <rPh sb="12" eb="14">
      <t>ショクジ</t>
    </rPh>
    <rPh sb="15" eb="17">
      <t>テイキョウ</t>
    </rPh>
    <rPh sb="18" eb="19">
      <t>オコナ</t>
    </rPh>
    <rPh sb="24" eb="25">
      <t>トモナ</t>
    </rPh>
    <rPh sb="26" eb="28">
      <t>ヒツヨウ</t>
    </rPh>
    <rPh sb="31" eb="33">
      <t>ヒヨウ</t>
    </rPh>
    <phoneticPr fontId="3"/>
  </si>
  <si>
    <t>オ</t>
    <phoneticPr fontId="3"/>
  </si>
  <si>
    <t>理美容代</t>
    <rPh sb="0" eb="3">
      <t>リビヨウ</t>
    </rPh>
    <rPh sb="3" eb="4">
      <t>ダイ</t>
    </rPh>
    <phoneticPr fontId="3"/>
  </si>
  <si>
    <t>カ</t>
    <phoneticPr fontId="3"/>
  </si>
  <si>
    <t>介護保健施設サービス等の提供において提供されるサービスのうち、日常生活においても通常必要となるものに係る費用であって、利用者負担とすることが適当な費用</t>
    <rPh sb="0" eb="2">
      <t>カイゴ</t>
    </rPh>
    <rPh sb="2" eb="4">
      <t>ホケン</t>
    </rPh>
    <rPh sb="4" eb="6">
      <t>シセツ</t>
    </rPh>
    <rPh sb="10" eb="11">
      <t>トウ</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3"/>
  </si>
  <si>
    <t>個人用の日用品費等</t>
    <rPh sb="0" eb="3">
      <t>コジンヨウ</t>
    </rPh>
    <rPh sb="4" eb="7">
      <t>ニチヨウヒン</t>
    </rPh>
    <rPh sb="7" eb="8">
      <t>ヒ</t>
    </rPh>
    <rPh sb="8" eb="9">
      <t>ナド</t>
    </rPh>
    <phoneticPr fontId="3"/>
  </si>
  <si>
    <t>クラブ活動や行事における材料費等</t>
    <rPh sb="3" eb="5">
      <t>カツドウ</t>
    </rPh>
    <rPh sb="6" eb="8">
      <t>ギョウジ</t>
    </rPh>
    <rPh sb="12" eb="15">
      <t>ザイリョウヒ</t>
    </rPh>
    <rPh sb="15" eb="16">
      <t>ナド</t>
    </rPh>
    <phoneticPr fontId="3"/>
  </si>
  <si>
    <t>健康管理費</t>
    <rPh sb="0" eb="2">
      <t>ケンコウ</t>
    </rPh>
    <rPh sb="2" eb="4">
      <t>カンリ</t>
    </rPh>
    <rPh sb="4" eb="5">
      <t>ヒ</t>
    </rPh>
    <phoneticPr fontId="3"/>
  </si>
  <si>
    <t>預り金の出納管理に係る費用</t>
    <rPh sb="0" eb="1">
      <t>アズカ</t>
    </rPh>
    <rPh sb="2" eb="3">
      <t>キン</t>
    </rPh>
    <rPh sb="4" eb="6">
      <t>スイトウ</t>
    </rPh>
    <rPh sb="6" eb="8">
      <t>カンリ</t>
    </rPh>
    <rPh sb="9" eb="10">
      <t>カカ</t>
    </rPh>
    <rPh sb="11" eb="13">
      <t>ヒヨウ</t>
    </rPh>
    <phoneticPr fontId="3"/>
  </si>
  <si>
    <t>⑤</t>
    <phoneticPr fontId="3"/>
  </si>
  <si>
    <t>私物の洗濯代</t>
    <rPh sb="0" eb="2">
      <t>シブツ</t>
    </rPh>
    <rPh sb="3" eb="5">
      <t>センタク</t>
    </rPh>
    <rPh sb="5" eb="6">
      <t>ダイ</t>
    </rPh>
    <phoneticPr fontId="3"/>
  </si>
  <si>
    <t>キ</t>
    <phoneticPr fontId="3"/>
  </si>
  <si>
    <t>送迎に要する費用【短期のみ】</t>
    <rPh sb="0" eb="2">
      <t>ソウゲイ</t>
    </rPh>
    <rPh sb="3" eb="4">
      <t>ヨウ</t>
    </rPh>
    <rPh sb="6" eb="8">
      <t>ヒヨウ</t>
    </rPh>
    <rPh sb="9" eb="11">
      <t>タンキ</t>
    </rPh>
    <phoneticPr fontId="3"/>
  </si>
  <si>
    <t>　ショートステイにおいて、食費は原則として一食ごとに分けて設定し、提供した食事分のみ徴収していますか。</t>
    <rPh sb="13" eb="15">
      <t>ショクヒ</t>
    </rPh>
    <rPh sb="16" eb="18">
      <t>ゲンソク</t>
    </rPh>
    <rPh sb="21" eb="23">
      <t>イッショク</t>
    </rPh>
    <rPh sb="26" eb="27">
      <t>ワ</t>
    </rPh>
    <rPh sb="29" eb="31">
      <t>セッテイ</t>
    </rPh>
    <rPh sb="33" eb="35">
      <t>テイキョウ</t>
    </rPh>
    <rPh sb="37" eb="39">
      <t>ショクジ</t>
    </rPh>
    <rPh sb="39" eb="40">
      <t>ブン</t>
    </rPh>
    <rPh sb="42" eb="44">
      <t>チョウシュウ</t>
    </rPh>
    <phoneticPr fontId="3"/>
  </si>
  <si>
    <t>H24.9.5厚生労働省事務連絡「ショートステイにおける食費の設定について」</t>
    <rPh sb="7" eb="9">
      <t>コウセイ</t>
    </rPh>
    <rPh sb="9" eb="12">
      <t>ロウドウショウ</t>
    </rPh>
    <rPh sb="12" eb="14">
      <t>ジム</t>
    </rPh>
    <rPh sb="14" eb="16">
      <t>レンラク</t>
    </rPh>
    <rPh sb="28" eb="30">
      <t>ショクヒ</t>
    </rPh>
    <rPh sb="31" eb="33">
      <t>セッテイ</t>
    </rPh>
    <phoneticPr fontId="3"/>
  </si>
  <si>
    <t>　ウの費用について、次の基準を満たしていますか。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</si>
  <si>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H12.3.30厚生省告示第123号「厚生労働大臣の定める利用者等が選定する特別な居室等の提供に係る基準等」一号ロ、ヘ</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１</t>
    </rPh>
    <rPh sb="55" eb="56">
      <t>ゴウ</t>
    </rPh>
    <phoneticPr fontId="3"/>
  </si>
  <si>
    <t>特別な療養室の施設、設備等が、費用の支払いを入所者等から受けるのにふさわしいものであること。</t>
    <rPh sb="0" eb="2">
      <t>トクベツ</t>
    </rPh>
    <rPh sb="3" eb="6">
      <t>リョウヨウシツ</t>
    </rPh>
    <rPh sb="7" eb="9">
      <t>シセツ</t>
    </rPh>
    <rPh sb="10" eb="12">
      <t>セツビ</t>
    </rPh>
    <rPh sb="12" eb="13">
      <t>トウ</t>
    </rPh>
    <rPh sb="15" eb="17">
      <t>ヒヨウ</t>
    </rPh>
    <rPh sb="18" eb="20">
      <t>シハラ</t>
    </rPh>
    <rPh sb="22" eb="25">
      <t>ニュウショシャ</t>
    </rPh>
    <rPh sb="25" eb="26">
      <t>トウ</t>
    </rPh>
    <rPh sb="28" eb="29">
      <t>ウ</t>
    </rPh>
    <phoneticPr fontId="3"/>
  </si>
  <si>
    <t>特別な療養室の定員割合が、おおむね50％を超えないこと。</t>
    <rPh sb="0" eb="2">
      <t>トクベツ</t>
    </rPh>
    <rPh sb="3" eb="6">
      <t>リョウヨウシツ</t>
    </rPh>
    <rPh sb="7" eb="9">
      <t>テイイン</t>
    </rPh>
    <rPh sb="9" eb="11">
      <t>ワリアイ</t>
    </rPh>
    <rPh sb="21" eb="22">
      <t>コ</t>
    </rPh>
    <phoneticPr fontId="3"/>
  </si>
  <si>
    <t>特別な療養室の入所者等１人当たりの床面積が８㎡以上であること。</t>
    <rPh sb="0" eb="2">
      <t>トクベツ</t>
    </rPh>
    <rPh sb="3" eb="6">
      <t>リョウヨウシツ</t>
    </rPh>
    <rPh sb="7" eb="10">
      <t>ニュウショシャ</t>
    </rPh>
    <rPh sb="10" eb="11">
      <t>トウ</t>
    </rPh>
    <rPh sb="12" eb="13">
      <t>ニン</t>
    </rPh>
    <rPh sb="13" eb="14">
      <t>ア</t>
    </rPh>
    <rPh sb="17" eb="20">
      <t>ユカメンセキ</t>
    </rPh>
    <rPh sb="23" eb="25">
      <t>イジョウ</t>
    </rPh>
    <phoneticPr fontId="3"/>
  </si>
  <si>
    <t>特別な療養室の提供が、入所者等の選択に基づくものであり、サービス提供上の必要性から行われるものでないこと。</t>
    <rPh sb="0" eb="2">
      <t>トクベツ</t>
    </rPh>
    <rPh sb="3" eb="6">
      <t>リョウヨウシツ</t>
    </rPh>
    <rPh sb="7" eb="9">
      <t>テイキョウ</t>
    </rPh>
    <rPh sb="11" eb="14">
      <t>ニュウショシャ</t>
    </rPh>
    <rPh sb="14" eb="15">
      <t>トウ</t>
    </rPh>
    <rPh sb="16" eb="18">
      <t>センタク</t>
    </rPh>
    <rPh sb="19" eb="20">
      <t>モト</t>
    </rPh>
    <rPh sb="32" eb="34">
      <t>テイキョウ</t>
    </rPh>
    <rPh sb="34" eb="35">
      <t>ジョウ</t>
    </rPh>
    <rPh sb="36" eb="39">
      <t>ヒツヨウセイ</t>
    </rPh>
    <rPh sb="41" eb="42">
      <t>オコナ</t>
    </rPh>
    <phoneticPr fontId="3"/>
  </si>
  <si>
    <t>　エの費用について、次の基準を満たしていますか。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</si>
  <si>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H12.3.30厚生省告示第123号「厚生労働大臣の定める利用者等が選定する特別な居室等の提供に係る基準等」二号</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２</t>
    </rPh>
    <rPh sb="55" eb="56">
      <t>ゴウ</t>
    </rPh>
    <phoneticPr fontId="3"/>
  </si>
  <si>
    <t>通常の食事の提供に要する費用の額では提供が困難な高価な材料を使用し、特別な調理を行うなど、指針第二号ロび規定する食事の提供に係る利用料の額を超えて必要な費用につき支払を受けるのにふさわしいものであること。</t>
    <rPh sb="0" eb="2">
      <t>ツウジョウ</t>
    </rPh>
    <rPh sb="3" eb="5">
      <t>ショクジ</t>
    </rPh>
    <rPh sb="6" eb="8">
      <t>テイキョウ</t>
    </rPh>
    <rPh sb="9" eb="10">
      <t>ヨウ</t>
    </rPh>
    <rPh sb="12" eb="14">
      <t>ヒヨウ</t>
    </rPh>
    <rPh sb="15" eb="16">
      <t>ガク</t>
    </rPh>
    <rPh sb="18" eb="20">
      <t>テイキョウ</t>
    </rPh>
    <rPh sb="21" eb="23">
      <t>コンナン</t>
    </rPh>
    <rPh sb="24" eb="26">
      <t>コウカ</t>
    </rPh>
    <rPh sb="27" eb="29">
      <t>ザイリョウ</t>
    </rPh>
    <rPh sb="30" eb="32">
      <t>シヨウ</t>
    </rPh>
    <rPh sb="34" eb="36">
      <t>トクベツ</t>
    </rPh>
    <rPh sb="37" eb="39">
      <t>チョウリ</t>
    </rPh>
    <rPh sb="40" eb="41">
      <t>オコナ</t>
    </rPh>
    <rPh sb="45" eb="47">
      <t>シシン</t>
    </rPh>
    <rPh sb="47" eb="48">
      <t>ダイ</t>
    </rPh>
    <rPh sb="48" eb="50">
      <t>２ゴウ</t>
    </rPh>
    <rPh sb="52" eb="54">
      <t>キテイ</t>
    </rPh>
    <rPh sb="56" eb="58">
      <t>ショクジ</t>
    </rPh>
    <rPh sb="59" eb="61">
      <t>テイキョウ</t>
    </rPh>
    <rPh sb="62" eb="63">
      <t>カカ</t>
    </rPh>
    <rPh sb="64" eb="67">
      <t>リヨウリョウ</t>
    </rPh>
    <rPh sb="68" eb="69">
      <t>ガク</t>
    </rPh>
    <rPh sb="70" eb="71">
      <t>コ</t>
    </rPh>
    <rPh sb="73" eb="75">
      <t>ヒツヨウ</t>
    </rPh>
    <rPh sb="76" eb="78">
      <t>ヒヨウ</t>
    </rPh>
    <rPh sb="81" eb="83">
      <t>シハライ</t>
    </rPh>
    <rPh sb="84" eb="85">
      <t>ウ</t>
    </rPh>
    <phoneticPr fontId="3"/>
  </si>
  <si>
    <t>特別な食事を提供することに要した費用から指針第二号ロに規定する食事の提供に係る利用料の額を控除した額とする。</t>
    <rPh sb="0" eb="2">
      <t>トクベツ</t>
    </rPh>
    <rPh sb="3" eb="5">
      <t>ショクジ</t>
    </rPh>
    <rPh sb="6" eb="8">
      <t>テイキョウ</t>
    </rPh>
    <rPh sb="13" eb="14">
      <t>ヨウ</t>
    </rPh>
    <rPh sb="16" eb="18">
      <t>ヒヨウ</t>
    </rPh>
    <rPh sb="20" eb="22">
      <t>シシン</t>
    </rPh>
    <rPh sb="22" eb="23">
      <t>ダイ</t>
    </rPh>
    <rPh sb="23" eb="25">
      <t>２ゴウ</t>
    </rPh>
    <rPh sb="27" eb="29">
      <t>キテイ</t>
    </rPh>
    <rPh sb="31" eb="33">
      <t>ショクジ</t>
    </rPh>
    <rPh sb="34" eb="36">
      <t>テイキョウ</t>
    </rPh>
    <rPh sb="37" eb="38">
      <t>カカ</t>
    </rPh>
    <rPh sb="39" eb="42">
      <t>リヨウリョウ</t>
    </rPh>
    <rPh sb="43" eb="44">
      <t>ガク</t>
    </rPh>
    <rPh sb="45" eb="47">
      <t>コウジョ</t>
    </rPh>
    <rPh sb="49" eb="50">
      <t>ガク</t>
    </rPh>
    <phoneticPr fontId="3"/>
  </si>
  <si>
    <t>H17.9.7厚生労働省告示第419号「居住、滞在及び宿泊並びに食事の提供に係る利用料等に関する指針」</t>
    <rPh sb="7" eb="9">
      <t>コウセイ</t>
    </rPh>
    <rPh sb="9" eb="12">
      <t>ロウドウショウ</t>
    </rPh>
    <rPh sb="12" eb="14">
      <t>コクジ</t>
    </rPh>
    <rPh sb="14" eb="15">
      <t>ダイ</t>
    </rPh>
    <rPh sb="18" eb="19">
      <t>ゴウ</t>
    </rPh>
    <rPh sb="20" eb="22">
      <t>キョジュウ</t>
    </rPh>
    <rPh sb="23" eb="25">
      <t>タイザイ</t>
    </rPh>
    <rPh sb="25" eb="26">
      <t>オヨ</t>
    </rPh>
    <rPh sb="27" eb="29">
      <t>シュクハク</t>
    </rPh>
    <rPh sb="29" eb="30">
      <t>ナラ</t>
    </rPh>
    <rPh sb="32" eb="34">
      <t>ショクジ</t>
    </rPh>
    <rPh sb="35" eb="37">
      <t>テイキョウ</t>
    </rPh>
    <rPh sb="38" eb="39">
      <t>カカ</t>
    </rPh>
    <rPh sb="40" eb="43">
      <t>リヨウリョウ</t>
    </rPh>
    <rPh sb="43" eb="44">
      <t>トウ</t>
    </rPh>
    <rPh sb="45" eb="46">
      <t>カン</t>
    </rPh>
    <rPh sb="48" eb="50">
      <t>シシン</t>
    </rPh>
    <phoneticPr fontId="3"/>
  </si>
  <si>
    <t>あらかじめ入所者等またはその家族に対し十分な情報提供を行い、入所者等の自由な選択と同意に基づき、特定の日にあらかじめ特別な食事を選択できるようにすること。</t>
    <rPh sb="5" eb="7">
      <t>ニュウショ</t>
    </rPh>
    <rPh sb="7" eb="8">
      <t>シャ</t>
    </rPh>
    <rPh sb="8" eb="9">
      <t>トウ</t>
    </rPh>
    <rPh sb="14" eb="16">
      <t>カゾク</t>
    </rPh>
    <rPh sb="17" eb="18">
      <t>タイ</t>
    </rPh>
    <rPh sb="19" eb="21">
      <t>ジュウブン</t>
    </rPh>
    <rPh sb="22" eb="24">
      <t>ジョウホウ</t>
    </rPh>
    <rPh sb="24" eb="26">
      <t>テイキョウ</t>
    </rPh>
    <rPh sb="27" eb="28">
      <t>オコナ</t>
    </rPh>
    <rPh sb="30" eb="33">
      <t>ニュウショシャ</t>
    </rPh>
    <rPh sb="33" eb="34">
      <t>トウ</t>
    </rPh>
    <rPh sb="35" eb="37">
      <t>ジユウ</t>
    </rPh>
    <rPh sb="38" eb="40">
      <t>センタク</t>
    </rPh>
    <rPh sb="41" eb="43">
      <t>ドウイ</t>
    </rPh>
    <rPh sb="44" eb="45">
      <t>モト</t>
    </rPh>
    <rPh sb="48" eb="50">
      <t>トクテイ</t>
    </rPh>
    <rPh sb="51" eb="52">
      <t>ヒ</t>
    </rPh>
    <rPh sb="58" eb="60">
      <t>トクベツ</t>
    </rPh>
    <rPh sb="61" eb="63">
      <t>ショクジ</t>
    </rPh>
    <rPh sb="64" eb="66">
      <t>センタク</t>
    </rPh>
    <phoneticPr fontId="3"/>
  </si>
  <si>
    <t>特別な食事を提供する場合は、当該入所者等の身体状況にかんがみ支障がないことについて、医師の確認を得る必要があること。</t>
    <rPh sb="0" eb="2">
      <t>トクベツ</t>
    </rPh>
    <rPh sb="3" eb="5">
      <t>ショクジ</t>
    </rPh>
    <rPh sb="6" eb="8">
      <t>テイキョウ</t>
    </rPh>
    <rPh sb="10" eb="12">
      <t>バアイ</t>
    </rPh>
    <rPh sb="14" eb="16">
      <t>トウガイ</t>
    </rPh>
    <rPh sb="16" eb="19">
      <t>ニュウショシャ</t>
    </rPh>
    <rPh sb="19" eb="20">
      <t>トウ</t>
    </rPh>
    <rPh sb="21" eb="23">
      <t>シンタイ</t>
    </rPh>
    <rPh sb="23" eb="25">
      <t>ジョウキョウ</t>
    </rPh>
    <rPh sb="30" eb="32">
      <t>シショウ</t>
    </rPh>
    <rPh sb="42" eb="44">
      <t>イシ</t>
    </rPh>
    <rPh sb="45" eb="47">
      <t>カクニン</t>
    </rPh>
    <rPh sb="48" eb="49">
      <t>エ</t>
    </rPh>
    <rPh sb="50" eb="52">
      <t>ヒツヨウ</t>
    </rPh>
    <phoneticPr fontId="3"/>
  </si>
  <si>
    <t>　カの費用について、次の基準を満たしていますか。</t>
    <rPh sb="3" eb="5">
      <t>ヒヨウ</t>
    </rPh>
    <rPh sb="10" eb="11">
      <t>ツギ</t>
    </rPh>
    <rPh sb="12" eb="14">
      <t>キジュン</t>
    </rPh>
    <rPh sb="15" eb="16">
      <t>ミ</t>
    </rPh>
    <phoneticPr fontId="3"/>
  </si>
  <si>
    <t>H12.3.30老企第54号「通所介護等における日常生活に要する費用の取扱いについて」</t>
    <rPh sb="8" eb="9">
      <t>ロウ</t>
    </rPh>
    <rPh sb="9" eb="10">
      <t>キ</t>
    </rPh>
    <rPh sb="10" eb="11">
      <t>ダイ</t>
    </rPh>
    <rPh sb="13" eb="14">
      <t>ゴウ</t>
    </rPh>
    <rPh sb="15" eb="17">
      <t>ツウショ</t>
    </rPh>
    <rPh sb="17" eb="19">
      <t>カイゴ</t>
    </rPh>
    <rPh sb="19" eb="20">
      <t>トウ</t>
    </rPh>
    <rPh sb="24" eb="26">
      <t>ニチジョウ</t>
    </rPh>
    <rPh sb="26" eb="28">
      <t>セイカツ</t>
    </rPh>
    <rPh sb="29" eb="30">
      <t>ヨウ</t>
    </rPh>
    <rPh sb="32" eb="34">
      <t>ヒヨウ</t>
    </rPh>
    <rPh sb="35" eb="37">
      <t>トリアツカ</t>
    </rPh>
    <phoneticPr fontId="3"/>
  </si>
  <si>
    <t>運営規程</t>
    <rPh sb="0" eb="2">
      <t>ウンエイ</t>
    </rPh>
    <rPh sb="2" eb="4">
      <t>キテイ</t>
    </rPh>
    <phoneticPr fontId="3"/>
  </si>
  <si>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3"/>
  </si>
  <si>
    <t>重要事項説明書</t>
    <rPh sb="0" eb="2">
      <t>ジュウヨウ</t>
    </rPh>
    <rPh sb="2" eb="4">
      <t>ジコウ</t>
    </rPh>
    <rPh sb="4" eb="7">
      <t>セツメイショ</t>
    </rPh>
    <phoneticPr fontId="3"/>
  </si>
  <si>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3"/>
  </si>
  <si>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3"/>
  </si>
  <si>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3"/>
  </si>
  <si>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3"/>
  </si>
  <si>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3"/>
  </si>
  <si>
    <t>　おむつ代を始め、おむつカバー代およびこれらに係る洗濯代等おむつに係る費用は一切徴収していませんか。</t>
    <rPh sb="4" eb="5">
      <t>ダイ</t>
    </rPh>
    <rPh sb="6" eb="7">
      <t>ハジ</t>
    </rPh>
    <rPh sb="15" eb="16">
      <t>ダイ</t>
    </rPh>
    <rPh sb="23" eb="24">
      <t>カカ</t>
    </rPh>
    <rPh sb="25" eb="27">
      <t>センタク</t>
    </rPh>
    <rPh sb="27" eb="28">
      <t>ダイ</t>
    </rPh>
    <rPh sb="28" eb="29">
      <t>トウ</t>
    </rPh>
    <rPh sb="33" eb="34">
      <t>カカ</t>
    </rPh>
    <rPh sb="35" eb="37">
      <t>ヒヨウ</t>
    </rPh>
    <rPh sb="38" eb="40">
      <t>イッサイ</t>
    </rPh>
    <rPh sb="40" eb="42">
      <t>チョウシュウ</t>
    </rPh>
    <phoneticPr fontId="3"/>
  </si>
  <si>
    <t>H12.4.11老振第25号・老健第94号「介護保険施設等におけるおむつ代に係る利用料の徴収について」</t>
    <rPh sb="8" eb="9">
      <t>ロウ</t>
    </rPh>
    <rPh sb="9" eb="10">
      <t>シン</t>
    </rPh>
    <rPh sb="10" eb="11">
      <t>ダイ</t>
    </rPh>
    <rPh sb="13" eb="14">
      <t>ゴウ</t>
    </rPh>
    <rPh sb="15" eb="17">
      <t>ロウケン</t>
    </rPh>
    <rPh sb="17" eb="18">
      <t>ダイ</t>
    </rPh>
    <rPh sb="20" eb="21">
      <t>ゴウ</t>
    </rPh>
    <rPh sb="22" eb="24">
      <t>カイゴ</t>
    </rPh>
    <rPh sb="24" eb="26">
      <t>ホケン</t>
    </rPh>
    <rPh sb="26" eb="28">
      <t>シセツ</t>
    </rPh>
    <rPh sb="28" eb="29">
      <t>トウ</t>
    </rPh>
    <rPh sb="36" eb="37">
      <t>ダイ</t>
    </rPh>
    <rPh sb="38" eb="39">
      <t>カカ</t>
    </rPh>
    <rPh sb="40" eb="43">
      <t>リヨウリョウ</t>
    </rPh>
    <rPh sb="44" eb="46">
      <t>チョウシュウ</t>
    </rPh>
    <phoneticPr fontId="3"/>
  </si>
  <si>
    <t>　入所者等の通院の際の付添いに係る費用を徴収していませんか。</t>
    <rPh sb="1" eb="4">
      <t>ニュウショシャ</t>
    </rPh>
    <rPh sb="4" eb="5">
      <t>トウ</t>
    </rPh>
    <rPh sb="6" eb="8">
      <t>ツウイン</t>
    </rPh>
    <rPh sb="9" eb="10">
      <t>サイ</t>
    </rPh>
    <rPh sb="11" eb="13">
      <t>ツキソ</t>
    </rPh>
    <rPh sb="15" eb="16">
      <t>カカ</t>
    </rPh>
    <rPh sb="17" eb="19">
      <t>ヒヨウ</t>
    </rPh>
    <rPh sb="20" eb="22">
      <t>チョウシュウ</t>
    </rPh>
    <phoneticPr fontId="3"/>
  </si>
  <si>
    <t>　送迎に要する費用は、通常の送迎の実施地域との境界から積算されていますか。【短期】</t>
    <rPh sb="1" eb="3">
      <t>ソウゲイ</t>
    </rPh>
    <rPh sb="4" eb="5">
      <t>ヨウ</t>
    </rPh>
    <rPh sb="7" eb="9">
      <t>ヒヨウ</t>
    </rPh>
    <rPh sb="11" eb="13">
      <t>ツウジョウ</t>
    </rPh>
    <rPh sb="14" eb="16">
      <t>ソウゲイ</t>
    </rPh>
    <rPh sb="17" eb="19">
      <t>ジッシ</t>
    </rPh>
    <rPh sb="19" eb="21">
      <t>チイキ</t>
    </rPh>
    <rPh sb="23" eb="25">
      <t>キョウカイ</t>
    </rPh>
    <rPh sb="27" eb="29">
      <t>セキサン</t>
    </rPh>
    <rPh sb="38" eb="40">
      <t>タンキ</t>
    </rPh>
    <phoneticPr fontId="3"/>
  </si>
  <si>
    <t>　サービスの提供に要した費用について支払いを受ける際、入所者等に対し領収証を交付していますか。</t>
    <rPh sb="6" eb="8">
      <t>テイキョウ</t>
    </rPh>
    <rPh sb="9" eb="10">
      <t>ヨウ</t>
    </rPh>
    <rPh sb="12" eb="14">
      <t>ヒヨウ</t>
    </rPh>
    <rPh sb="18" eb="20">
      <t>シハラ</t>
    </rPh>
    <rPh sb="22" eb="23">
      <t>ウ</t>
    </rPh>
    <rPh sb="25" eb="26">
      <t>サイ</t>
    </rPh>
    <rPh sb="27" eb="30">
      <t>ニュウショシャ</t>
    </rPh>
    <rPh sb="30" eb="31">
      <t>トウ</t>
    </rPh>
    <rPh sb="32" eb="33">
      <t>タイ</t>
    </rPh>
    <rPh sb="34" eb="37">
      <t>リョウシュウショウ</t>
    </rPh>
    <rPh sb="38" eb="40">
      <t>コウフ</t>
    </rPh>
    <phoneticPr fontId="3"/>
  </si>
  <si>
    <t>法41条(8)</t>
    <rPh sb="0" eb="1">
      <t>ホウ</t>
    </rPh>
    <rPh sb="3" eb="4">
      <t>ジョウ</t>
    </rPh>
    <phoneticPr fontId="3"/>
  </si>
  <si>
    <t>　医療費控除の記載は適切ですか。</t>
    <rPh sb="1" eb="4">
      <t>イリョウヒ</t>
    </rPh>
    <rPh sb="4" eb="6">
      <t>コウジョ</t>
    </rPh>
    <rPh sb="7" eb="9">
      <t>キサイ</t>
    </rPh>
    <rPh sb="10" eb="12">
      <t>テキセツ</t>
    </rPh>
    <phoneticPr fontId="3"/>
  </si>
  <si>
    <t>介護保健施設サービスの取扱方針
指定短期入所療養介護の取扱方針</t>
    <rPh sb="0" eb="2">
      <t>カイゴ</t>
    </rPh>
    <rPh sb="2" eb="4">
      <t>ホケン</t>
    </rPh>
    <rPh sb="4" eb="6">
      <t>シセツ</t>
    </rPh>
    <rPh sb="11" eb="13">
      <t>トリアツカイ</t>
    </rPh>
    <rPh sb="13" eb="15">
      <t>ホウシン</t>
    </rPh>
    <rPh sb="16" eb="18">
      <t>シテイ</t>
    </rPh>
    <rPh sb="18" eb="20">
      <t>タンキ</t>
    </rPh>
    <rPh sb="20" eb="22">
      <t>ニュウショ</t>
    </rPh>
    <rPh sb="22" eb="24">
      <t>リョウヨウ</t>
    </rPh>
    <rPh sb="24" eb="26">
      <t>カイゴ</t>
    </rPh>
    <rPh sb="27" eb="29">
      <t>トリアツカイ</t>
    </rPh>
    <rPh sb="29" eb="31">
      <t>ホウシン</t>
    </rPh>
    <phoneticPr fontId="3"/>
  </si>
  <si>
    <t>　サービス提供に当たって、当該入所者等または他の入所者等の生命または身体を保護するため緊急やむを得ない場合を除き、身体的拘束等を行っていませんか。</t>
    <rPh sb="15" eb="17">
      <t>ニュウショ</t>
    </rPh>
    <rPh sb="18" eb="19">
      <t>トウ</t>
    </rPh>
    <rPh sb="24" eb="26">
      <t>ニュウショ</t>
    </rPh>
    <phoneticPr fontId="3"/>
  </si>
  <si>
    <t>　上記の身体的拘束等を行う場合には、その態様および時間、その際の入所者等の心身の状況ならびに緊急やむを得ない理由を記録していますか（２年保存）。</t>
    <rPh sb="32" eb="35">
      <t>ニュウショシャ</t>
    </rPh>
    <rPh sb="35" eb="36">
      <t>トウ</t>
    </rPh>
    <rPh sb="67" eb="68">
      <t>ネン</t>
    </rPh>
    <rPh sb="68" eb="70">
      <t>ホゾン</t>
    </rPh>
    <phoneticPr fontId="3"/>
  </si>
  <si>
    <t>身体拘束に関する説明書・経過観察記録</t>
    <rPh sb="0" eb="2">
      <t>シンタイ</t>
    </rPh>
    <rPh sb="2" eb="4">
      <t>コウソク</t>
    </rPh>
    <rPh sb="5" eb="6">
      <t>カン</t>
    </rPh>
    <rPh sb="8" eb="11">
      <t>セツメイショ</t>
    </rPh>
    <rPh sb="12" eb="14">
      <t>ケイカ</t>
    </rPh>
    <rPh sb="14" eb="16">
      <t>カンサツ</t>
    </rPh>
    <rPh sb="16" eb="18">
      <t>キロク</t>
    </rPh>
    <phoneticPr fontId="3"/>
  </si>
  <si>
    <t>　施設の管理者および従業者は、身体拘束廃止を実現するために正確な事実認識をもっていますか。</t>
    <rPh sb="1" eb="3">
      <t>シセツ</t>
    </rPh>
    <rPh sb="4" eb="7">
      <t>カンリシャ</t>
    </rPh>
    <rPh sb="10" eb="13">
      <t>ジュウギョウシャ</t>
    </rPh>
    <rPh sb="15" eb="17">
      <t>シンタイ</t>
    </rPh>
    <rPh sb="17" eb="19">
      <t>コウソク</t>
    </rPh>
    <rPh sb="19" eb="21">
      <t>ハイシ</t>
    </rPh>
    <rPh sb="22" eb="24">
      <t>ジツゲン</t>
    </rPh>
    <rPh sb="29" eb="31">
      <t>セイカク</t>
    </rPh>
    <rPh sb="32" eb="34">
      <t>ジジツ</t>
    </rPh>
    <rPh sb="34" eb="36">
      <t>ニンシキ</t>
    </rPh>
    <phoneticPr fontId="3"/>
  </si>
  <si>
    <t>＜ヒアリングで確認する事項＞</t>
    <rPh sb="7" eb="9">
      <t>カクニン</t>
    </rPh>
    <rPh sb="11" eb="13">
      <t>ジコウ</t>
    </rPh>
    <phoneticPr fontId="3"/>
  </si>
  <si>
    <t>・</t>
    <phoneticPr fontId="3"/>
  </si>
  <si>
    <t>管理職等と現場との間に意識のかい離はないか。</t>
    <rPh sb="0" eb="2">
      <t>カンリ</t>
    </rPh>
    <rPh sb="2" eb="3">
      <t>ショク</t>
    </rPh>
    <rPh sb="3" eb="4">
      <t>トウ</t>
    </rPh>
    <rPh sb="5" eb="7">
      <t>ゲンバ</t>
    </rPh>
    <rPh sb="9" eb="10">
      <t>アイダ</t>
    </rPh>
    <rPh sb="11" eb="13">
      <t>イシキ</t>
    </rPh>
    <rPh sb="16" eb="17">
      <t>リ</t>
    </rPh>
    <phoneticPr fontId="3"/>
  </si>
  <si>
    <t>管理職等が旗振り役となっているか。</t>
    <rPh sb="0" eb="2">
      <t>カンリ</t>
    </rPh>
    <rPh sb="2" eb="3">
      <t>ショク</t>
    </rPh>
    <rPh sb="3" eb="4">
      <t>トウ</t>
    </rPh>
    <rPh sb="5" eb="7">
      <t>ハタフ</t>
    </rPh>
    <rPh sb="8" eb="9">
      <t>ヤク</t>
    </rPh>
    <phoneticPr fontId="3"/>
  </si>
  <si>
    <t>外部・内部研修にどのような立場の人がどの程度参加しているか。</t>
    <rPh sb="0" eb="2">
      <t>ガイブ</t>
    </rPh>
    <rPh sb="3" eb="5">
      <t>ナイブ</t>
    </rPh>
    <rPh sb="5" eb="7">
      <t>ケンシュウ</t>
    </rPh>
    <rPh sb="13" eb="15">
      <t>タチバ</t>
    </rPh>
    <rPh sb="16" eb="17">
      <t>ヒト</t>
    </rPh>
    <rPh sb="20" eb="22">
      <t>テイド</t>
    </rPh>
    <rPh sb="22" eb="24">
      <t>サンカ</t>
    </rPh>
    <phoneticPr fontId="3"/>
  </si>
  <si>
    <t>身体拘束に該当する行為とはどのようなものと考えているか。</t>
    <rPh sb="0" eb="2">
      <t>シンタイ</t>
    </rPh>
    <rPh sb="2" eb="4">
      <t>コウソク</t>
    </rPh>
    <rPh sb="5" eb="7">
      <t>ガイトウ</t>
    </rPh>
    <rPh sb="9" eb="11">
      <t>コウイ</t>
    </rPh>
    <rPh sb="21" eb="22">
      <t>カンガ</t>
    </rPh>
    <phoneticPr fontId="3"/>
  </si>
  <si>
    <t>身体拘束がもたらす多くの弊害について、理解しているか。</t>
    <rPh sb="0" eb="2">
      <t>シンタイ</t>
    </rPh>
    <rPh sb="2" eb="4">
      <t>コウソク</t>
    </rPh>
    <rPh sb="9" eb="10">
      <t>オオ</t>
    </rPh>
    <rPh sb="12" eb="14">
      <t>ヘイガイ</t>
    </rPh>
    <rPh sb="19" eb="21">
      <t>リカイ</t>
    </rPh>
    <phoneticPr fontId="3"/>
  </si>
  <si>
    <t>家族への働きかけをどのように行っているか。</t>
    <rPh sb="0" eb="2">
      <t>カゾク</t>
    </rPh>
    <rPh sb="4" eb="5">
      <t>ハタラ</t>
    </rPh>
    <rPh sb="14" eb="15">
      <t>オコナ</t>
    </rPh>
    <phoneticPr fontId="3"/>
  </si>
  <si>
    <t>(身体的拘束適正化検討委員会)</t>
    <rPh sb="1" eb="4">
      <t>シンタイテキ</t>
    </rPh>
    <rPh sb="4" eb="6">
      <t>コウソク</t>
    </rPh>
    <rPh sb="6" eb="9">
      <t>テキセイカ</t>
    </rPh>
    <rPh sb="9" eb="11">
      <t>ケントウ</t>
    </rPh>
    <rPh sb="11" eb="14">
      <t>イインカイ</t>
    </rPh>
    <phoneticPr fontId="3"/>
  </si>
  <si>
    <t>一</t>
    <rPh sb="0" eb="1">
      <t>１</t>
    </rPh>
    <phoneticPr fontId="3"/>
  </si>
  <si>
    <t>身体的拘束等の適正化のための対策を検討する委員会（身体的拘束適正化検討委員会）を設置し、３月に１回以上開催していますか。</t>
    <phoneticPr fontId="3"/>
  </si>
  <si>
    <t>幅広い職種（管理者、事務長、医師、看護職員、介護職員、支援相談員等）により構成されていますか。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phoneticPr fontId="3"/>
  </si>
  <si>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3"/>
  </si>
  <si>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3"/>
  </si>
  <si>
    <t>担当者名【　　　　　　　　】</t>
    <rPh sb="0" eb="3">
      <t>タントウシャ</t>
    </rPh>
    <rPh sb="3" eb="4">
      <t>メイ</t>
    </rPh>
    <phoneticPr fontId="3"/>
  </si>
  <si>
    <t>身体的拘束適正化検討委員会は、施設内の他の委員会と独立して設置・運営していますか。</t>
    <rPh sb="0" eb="3">
      <t>シンタイテキ</t>
    </rPh>
    <rPh sb="3" eb="5">
      <t>コウソク</t>
    </rPh>
    <rPh sb="5" eb="8">
      <t>テキセイカ</t>
    </rPh>
    <rPh sb="8" eb="10">
      <t>ケントウ</t>
    </rPh>
    <rPh sb="10" eb="13">
      <t>イインカイ</t>
    </rPh>
    <rPh sb="15" eb="17">
      <t>シセツ</t>
    </rPh>
    <rPh sb="17" eb="18">
      <t>ナイ</t>
    </rPh>
    <rPh sb="19" eb="20">
      <t>タ</t>
    </rPh>
    <rPh sb="21" eb="24">
      <t>イインカイ</t>
    </rPh>
    <rPh sb="25" eb="27">
      <t>ドクリツ</t>
    </rPh>
    <rPh sb="29" eb="31">
      <t>セッチ</t>
    </rPh>
    <rPh sb="32" eb="34">
      <t>ウンエイ</t>
    </rPh>
    <phoneticPr fontId="3"/>
  </si>
  <si>
    <t>委員会記録</t>
    <rPh sb="0" eb="3">
      <t>イインカイ</t>
    </rPh>
    <rPh sb="3" eb="5">
      <t>キロク</t>
    </rPh>
    <phoneticPr fontId="3"/>
  </si>
  <si>
    <t>ただし、事故防止委員会及び感染対策委員会については、これと一体的に設置・運営することも差し支えない。</t>
    <rPh sb="4" eb="6">
      <t>ジコ</t>
    </rPh>
    <rPh sb="6" eb="8">
      <t>ボウシ</t>
    </rPh>
    <rPh sb="8" eb="11">
      <t>イインカイ</t>
    </rPh>
    <rPh sb="11" eb="12">
      <t>オヨ</t>
    </rPh>
    <rPh sb="13" eb="15">
      <t>カンセン</t>
    </rPh>
    <rPh sb="15" eb="17">
      <t>タイサク</t>
    </rPh>
    <rPh sb="17" eb="20">
      <t>イインカイ</t>
    </rPh>
    <rPh sb="29" eb="32">
      <t>イッタイテキ</t>
    </rPh>
    <rPh sb="33" eb="35">
      <t>セッチ</t>
    </rPh>
    <rPh sb="36" eb="38">
      <t>ウンエイ</t>
    </rPh>
    <rPh sb="43" eb="44">
      <t>サ</t>
    </rPh>
    <rPh sb="45" eb="46">
      <t>ツカ</t>
    </rPh>
    <phoneticPr fontId="3"/>
  </si>
  <si>
    <t>身体的拘束適正化委員会には、第三者や専門家の活用に努めていますか。(精神科専門医等の専門医の活用等)</t>
    <rPh sb="0" eb="8">
      <t>シンタイテキコウソクテキセイカ</t>
    </rPh>
    <rPh sb="8" eb="11">
      <t>イインカイ</t>
    </rPh>
    <rPh sb="14" eb="17">
      <t>ダイサンシャ</t>
    </rPh>
    <rPh sb="18" eb="21">
      <t>センモンカ</t>
    </rPh>
    <rPh sb="22" eb="24">
      <t>カツヨウ</t>
    </rPh>
    <rPh sb="25" eb="26">
      <t>ツト</t>
    </rPh>
    <rPh sb="34" eb="37">
      <t>セイシンカ</t>
    </rPh>
    <rPh sb="37" eb="40">
      <t>センモンイ</t>
    </rPh>
    <rPh sb="40" eb="41">
      <t>トウ</t>
    </rPh>
    <rPh sb="42" eb="45">
      <t>センモンイ</t>
    </rPh>
    <rPh sb="46" eb="48">
      <t>カツヨウ</t>
    </rPh>
    <rPh sb="48" eb="49">
      <t>トウ</t>
    </rPh>
    <phoneticPr fontId="3"/>
  </si>
  <si>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3"/>
  </si>
  <si>
    <t>身体的拘束等について報告するための様式を整備すること</t>
    <phoneticPr fontId="3"/>
  </si>
  <si>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3"/>
  </si>
  <si>
    <t>身体的拘束適正化検討委員会において、②により報告された事例を集計し、分析すること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</si>
  <si>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3"/>
  </si>
  <si>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3"/>
  </si>
  <si>
    <t>⑥</t>
    <phoneticPr fontId="3"/>
  </si>
  <si>
    <t>適正化策を講じた後に、その効果について評価すること。</t>
    <rPh sb="0" eb="3">
      <t>テキセイカ</t>
    </rPh>
    <rPh sb="3" eb="4">
      <t>サク</t>
    </rPh>
    <rPh sb="5" eb="6">
      <t>コウ</t>
    </rPh>
    <rPh sb="8" eb="9">
      <t>アト</t>
    </rPh>
    <rPh sb="13" eb="15">
      <t>コウカ</t>
    </rPh>
    <rPh sb="19" eb="21">
      <t>ヒョウカ</t>
    </rPh>
    <phoneticPr fontId="3"/>
  </si>
  <si>
    <t>二</t>
    <rPh sb="0" eb="1">
      <t>２</t>
    </rPh>
    <phoneticPr fontId="3"/>
  </si>
  <si>
    <t>次に掲げる内容を盛り込んだ「身体的拘束等の適正
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4" eb="25">
      <t>カ</t>
    </rPh>
    <rPh sb="29" eb="31">
      <t>シシン</t>
    </rPh>
    <rPh sb="33" eb="35">
      <t>セイビ</t>
    </rPh>
    <phoneticPr fontId="3"/>
  </si>
  <si>
    <t>身体的拘束等の適正化のための指針</t>
    <rPh sb="0" eb="2">
      <t>シンタイ</t>
    </rPh>
    <rPh sb="2" eb="3">
      <t>テキ</t>
    </rPh>
    <rPh sb="3" eb="5">
      <t>コウソク</t>
    </rPh>
    <rPh sb="5" eb="6">
      <t>トウ</t>
    </rPh>
    <rPh sb="7" eb="10">
      <t>テキセイカ</t>
    </rPh>
    <rPh sb="14" eb="16">
      <t>シシン</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</si>
  <si>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</si>
  <si>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タ</t>
    </rPh>
    <rPh sb="16" eb="18">
      <t>シセツ</t>
    </rPh>
    <rPh sb="18" eb="19">
      <t>ナイ</t>
    </rPh>
    <rPh sb="20" eb="22">
      <t>ソシキ</t>
    </rPh>
    <rPh sb="23" eb="24">
      <t>カン</t>
    </rPh>
    <rPh sb="26" eb="28">
      <t>ジコウ</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</si>
  <si>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</si>
  <si>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</si>
  <si>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身体的的拘束等発生時の対応に関する基本方針</t>
    <rPh sb="0" eb="2">
      <t>シンタイ</t>
    </rPh>
    <rPh sb="2" eb="3">
      <t>マト</t>
    </rPh>
    <rPh sb="3" eb="4">
      <t>テキ</t>
    </rPh>
    <rPh sb="4" eb="6">
      <t>コウソク</t>
    </rPh>
    <rPh sb="6" eb="7">
      <t>トウ</t>
    </rPh>
    <rPh sb="7" eb="9">
      <t>ハッセイ</t>
    </rPh>
    <rPh sb="9" eb="10">
      <t>ジ</t>
    </rPh>
    <rPh sb="11" eb="13">
      <t>タイオウ</t>
    </rPh>
    <rPh sb="14" eb="15">
      <t>カン</t>
    </rPh>
    <rPh sb="17" eb="19">
      <t>キホン</t>
    </rPh>
    <rPh sb="19" eb="21">
      <t>ホウシン</t>
    </rPh>
    <phoneticPr fontId="3"/>
  </si>
  <si>
    <t>入所者等に対する当該指針の閲覧に関する基本方針</t>
    <phoneticPr fontId="3"/>
  </si>
  <si>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</si>
  <si>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三</t>
    <rPh sb="0" eb="1">
      <t>３</t>
    </rPh>
    <phoneticPr fontId="3"/>
  </si>
  <si>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3"/>
  </si>
  <si>
    <t>　</t>
    <phoneticPr fontId="3"/>
  </si>
  <si>
    <t>やむを得ず身体拘束をしている場合、家族等に確認をしていますか。</t>
    <rPh sb="3" eb="4">
      <t>エ</t>
    </rPh>
    <rPh sb="5" eb="7">
      <t>シンタイ</t>
    </rPh>
    <rPh sb="7" eb="9">
      <t>コウソク</t>
    </rPh>
    <rPh sb="14" eb="16">
      <t>バアイ</t>
    </rPh>
    <rPh sb="17" eb="19">
      <t>カゾク</t>
    </rPh>
    <rPh sb="19" eb="20">
      <t>トウ</t>
    </rPh>
    <rPh sb="21" eb="23">
      <t>カクニン</t>
    </rPh>
    <phoneticPr fontId="3"/>
  </si>
  <si>
    <t>（身体拘束がある場合）入所者の記録、家族への確認書</t>
    <rPh sb="1" eb="3">
      <t>シンタイ</t>
    </rPh>
    <rPh sb="3" eb="5">
      <t>コウソク</t>
    </rPh>
    <rPh sb="8" eb="10">
      <t>バアイ</t>
    </rPh>
    <rPh sb="11" eb="14">
      <t>ニュウショシャ</t>
    </rPh>
    <rPh sb="15" eb="17">
      <t>キロク</t>
    </rPh>
    <rPh sb="18" eb="20">
      <t>カゾク</t>
    </rPh>
    <rPh sb="22" eb="25">
      <t>カクニンショ</t>
    </rPh>
    <phoneticPr fontId="3"/>
  </si>
  <si>
    <t>　入所者等の要介護状態の軽減または悪化の防止に資するよう、計画的に行われていますか。</t>
    <rPh sb="1" eb="4">
      <t>ニュウショシャ</t>
    </rPh>
    <rPh sb="4" eb="5">
      <t>トウ</t>
    </rPh>
    <rPh sb="6" eb="9">
      <t>ヨウカイゴ</t>
    </rPh>
    <rPh sb="9" eb="11">
      <t>ジョウタイ</t>
    </rPh>
    <rPh sb="12" eb="14">
      <t>ケイゲン</t>
    </rPh>
    <rPh sb="17" eb="19">
      <t>アッカ</t>
    </rPh>
    <rPh sb="20" eb="22">
      <t>ボウシ</t>
    </rPh>
    <rPh sb="23" eb="24">
      <t>シ</t>
    </rPh>
    <rPh sb="29" eb="32">
      <t>ケイカクテキ</t>
    </rPh>
    <rPh sb="33" eb="34">
      <t>オコナ</t>
    </rPh>
    <phoneticPr fontId="3"/>
  </si>
  <si>
    <t>条例16条・42条・47条、居宅条例194条・209条</t>
    <rPh sb="0" eb="2">
      <t>ジョウレイ</t>
    </rPh>
    <rPh sb="4" eb="5">
      <t>ジョウ</t>
    </rPh>
    <rPh sb="8" eb="9">
      <t>ジョウ</t>
    </rPh>
    <rPh sb="12" eb="13">
      <t>ジョウ</t>
    </rPh>
    <rPh sb="14" eb="16">
      <t>キョタク</t>
    </rPh>
    <rPh sb="16" eb="18">
      <t>ジョウレイ</t>
    </rPh>
    <rPh sb="21" eb="22">
      <t>ジョウ</t>
    </rPh>
    <rPh sb="26" eb="27">
      <t>ジョウ</t>
    </rPh>
    <phoneticPr fontId="3"/>
  </si>
  <si>
    <t>　サービス提供は、計画に基づき、漫然かつ画一的なものとならないよう配慮して行われていますか。</t>
    <rPh sb="5" eb="7">
      <t>テイキョウ</t>
    </rPh>
    <rPh sb="9" eb="11">
      <t>ケイカク</t>
    </rPh>
    <rPh sb="12" eb="13">
      <t>モト</t>
    </rPh>
    <rPh sb="16" eb="18">
      <t>マンゼン</t>
    </rPh>
    <rPh sb="20" eb="23">
      <t>カクイツテキ</t>
    </rPh>
    <rPh sb="33" eb="35">
      <t>ハイリョ</t>
    </rPh>
    <rPh sb="37" eb="38">
      <t>オコナ</t>
    </rPh>
    <phoneticPr fontId="3"/>
  </si>
  <si>
    <t>解釈通知１０の(2)</t>
    <rPh sb="0" eb="2">
      <t>カイシャク</t>
    </rPh>
    <rPh sb="2" eb="4">
      <t>ツウチ</t>
    </rPh>
    <phoneticPr fontId="3"/>
  </si>
  <si>
    <t>　サービスの提供に当たっては、懇切丁寧に行い、入所者等またはその家族に対し、療養上必要な事項について理解しやすいように説明を行っていますか。</t>
    <rPh sb="6" eb="8">
      <t>テイキョウ</t>
    </rPh>
    <rPh sb="9" eb="10">
      <t>ア</t>
    </rPh>
    <rPh sb="15" eb="17">
      <t>コンセツ</t>
    </rPh>
    <rPh sb="17" eb="19">
      <t>テイネイ</t>
    </rPh>
    <rPh sb="20" eb="21">
      <t>オコナ</t>
    </rPh>
    <rPh sb="23" eb="26">
      <t>ニュウショシャ</t>
    </rPh>
    <rPh sb="26" eb="27">
      <t>トウ</t>
    </rPh>
    <rPh sb="32" eb="34">
      <t>カゾク</t>
    </rPh>
    <rPh sb="35" eb="36">
      <t>タイ</t>
    </rPh>
    <rPh sb="38" eb="40">
      <t>リョウヨウ</t>
    </rPh>
    <rPh sb="40" eb="41">
      <t>ジョウ</t>
    </rPh>
    <rPh sb="41" eb="43">
      <t>ヒツヨウ</t>
    </rPh>
    <rPh sb="44" eb="46">
      <t>ジコウ</t>
    </rPh>
    <rPh sb="50" eb="52">
      <t>リカイ</t>
    </rPh>
    <rPh sb="59" eb="61">
      <t>セツメイ</t>
    </rPh>
    <rPh sb="62" eb="63">
      <t>オコナ</t>
    </rPh>
    <phoneticPr fontId="3"/>
  </si>
  <si>
    <t>　自らその提供するサービスの質の評価を行い、常にその改善を図っていますか。</t>
    <rPh sb="1" eb="2">
      <t>ミズカ</t>
    </rPh>
    <rPh sb="5" eb="7">
      <t>テイキョウ</t>
    </rPh>
    <rPh sb="14" eb="15">
      <t>シツ</t>
    </rPh>
    <rPh sb="16" eb="18">
      <t>ヒョウカ</t>
    </rPh>
    <rPh sb="19" eb="20">
      <t>オコナ</t>
    </rPh>
    <rPh sb="22" eb="23">
      <t>ツネ</t>
    </rPh>
    <rPh sb="26" eb="28">
      <t>カイゼン</t>
    </rPh>
    <rPh sb="29" eb="30">
      <t>ハカ</t>
    </rPh>
    <phoneticPr fontId="3"/>
  </si>
  <si>
    <t>自己評価の記録</t>
    <rPh sb="0" eb="2">
      <t>ジコ</t>
    </rPh>
    <rPh sb="2" eb="4">
      <t>ヒョウカ</t>
    </rPh>
    <rPh sb="5" eb="7">
      <t>キロク</t>
    </rPh>
    <phoneticPr fontId="3"/>
  </si>
  <si>
    <t>施設サービス計画の作成
【施設】</t>
    <rPh sb="0" eb="2">
      <t>シセツ</t>
    </rPh>
    <rPh sb="6" eb="8">
      <t>ケイカク</t>
    </rPh>
    <rPh sb="9" eb="11">
      <t>サクセイ</t>
    </rPh>
    <rPh sb="13" eb="15">
      <t>シセツ</t>
    </rPh>
    <phoneticPr fontId="3"/>
  </si>
  <si>
    <t>　介護支援専門員は、計画作成に当たっては、入所者の有する能力、その置かれている環境等の評価を通じて、入所者が現に抱える問題点を明らかにし、自立した生活を営むことができるように支援する上で解決すべき課題を把握していますか。</t>
    <rPh sb="1" eb="3">
      <t>カイゴ</t>
    </rPh>
    <rPh sb="3" eb="5">
      <t>シエン</t>
    </rPh>
    <rPh sb="5" eb="8">
      <t>センモンイン</t>
    </rPh>
    <rPh sb="21" eb="23">
      <t>ニュウショ</t>
    </rPh>
    <rPh sb="50" eb="52">
      <t>ニュウショ</t>
    </rPh>
    <phoneticPr fontId="3"/>
  </si>
  <si>
    <t>アセスメント表</t>
    <rPh sb="6" eb="7">
      <t>ヒョウ</t>
    </rPh>
    <phoneticPr fontId="3"/>
  </si>
  <si>
    <t>　介護支援専門員は、入所者の希望、入所者についてのアセスメントの結果および医師の治療の方針に基づき、入所者およびその家族の生活に対する意向、総合的な援助の方針、生活全般の解決すべき課題、サービスの目標およびその達成時期、サービスの内容、サービスを提供する上での留意事項等を記載した施設サービス計画の原案を作成していますか。</t>
    <rPh sb="1" eb="3">
      <t>カイゴ</t>
    </rPh>
    <rPh sb="3" eb="5">
      <t>シエン</t>
    </rPh>
    <rPh sb="5" eb="8">
      <t>センモンイン</t>
    </rPh>
    <rPh sb="10" eb="12">
      <t>ニュウショ</t>
    </rPh>
    <rPh sb="17" eb="19">
      <t>ニュウショ</t>
    </rPh>
    <rPh sb="32" eb="34">
      <t>ケッカ</t>
    </rPh>
    <rPh sb="37" eb="39">
      <t>イシ</t>
    </rPh>
    <rPh sb="40" eb="42">
      <t>チリョウ</t>
    </rPh>
    <rPh sb="43" eb="45">
      <t>ホウシン</t>
    </rPh>
    <rPh sb="46" eb="47">
      <t>モト</t>
    </rPh>
    <rPh sb="50" eb="53">
      <t>ニュウショシャ</t>
    </rPh>
    <rPh sb="58" eb="60">
      <t>カゾク</t>
    </rPh>
    <rPh sb="61" eb="63">
      <t>セイカツ</t>
    </rPh>
    <rPh sb="64" eb="65">
      <t>タイ</t>
    </rPh>
    <rPh sb="67" eb="69">
      <t>イコウ</t>
    </rPh>
    <rPh sb="70" eb="73">
      <t>ソウゴウテキ</t>
    </rPh>
    <rPh sb="74" eb="76">
      <t>エンジョ</t>
    </rPh>
    <rPh sb="77" eb="79">
      <t>ホウシン</t>
    </rPh>
    <rPh sb="80" eb="82">
      <t>セイカツ</t>
    </rPh>
    <rPh sb="82" eb="84">
      <t>ゼンパン</t>
    </rPh>
    <rPh sb="85" eb="87">
      <t>カイケツ</t>
    </rPh>
    <rPh sb="90" eb="92">
      <t>カダイ</t>
    </rPh>
    <rPh sb="132" eb="134">
      <t>ジコウ</t>
    </rPh>
    <rPh sb="136" eb="138">
      <t>キサイ</t>
    </rPh>
    <rPh sb="140" eb="142">
      <t>シセツ</t>
    </rPh>
    <phoneticPr fontId="3"/>
  </si>
  <si>
    <t>施設サービス計画（入所者または家族の署名、捺印）</t>
    <rPh sb="0" eb="2">
      <t>シセツ</t>
    </rPh>
    <rPh sb="6" eb="8">
      <t>ケイカク</t>
    </rPh>
    <rPh sb="9" eb="12">
      <t>ニュウショシャ</t>
    </rPh>
    <rPh sb="15" eb="17">
      <t>カゾク</t>
    </rPh>
    <rPh sb="18" eb="20">
      <t>ショメイ</t>
    </rPh>
    <rPh sb="21" eb="23">
      <t>ナツイン</t>
    </rPh>
    <phoneticPr fontId="3"/>
  </si>
  <si>
    <t>　介護支援専門員は、サービス担当者会議の開催、担当者に対する照会等により、施設サービス計画の原案の内容について、担当者から専門的な見地からの意見を求めていますか。</t>
    <rPh sb="1" eb="3">
      <t>カイゴ</t>
    </rPh>
    <rPh sb="3" eb="5">
      <t>シエン</t>
    </rPh>
    <rPh sb="5" eb="8">
      <t>センモンイン</t>
    </rPh>
    <rPh sb="14" eb="17">
      <t>タントウシャ</t>
    </rPh>
    <rPh sb="17" eb="19">
      <t>カイギ</t>
    </rPh>
    <rPh sb="20" eb="22">
      <t>カイサイ</t>
    </rPh>
    <rPh sb="23" eb="26">
      <t>タントウシャ</t>
    </rPh>
    <rPh sb="27" eb="28">
      <t>タイ</t>
    </rPh>
    <rPh sb="30" eb="32">
      <t>ショウカイ</t>
    </rPh>
    <rPh sb="32" eb="33">
      <t>トウ</t>
    </rPh>
    <rPh sb="37" eb="39">
      <t>シセツ</t>
    </rPh>
    <rPh sb="43" eb="45">
      <t>ケイカク</t>
    </rPh>
    <rPh sb="46" eb="48">
      <t>ゲンアン</t>
    </rPh>
    <rPh sb="49" eb="51">
      <t>ナイヨウ</t>
    </rPh>
    <rPh sb="56" eb="59">
      <t>タントウシャ</t>
    </rPh>
    <rPh sb="61" eb="64">
      <t>センモンテキ</t>
    </rPh>
    <rPh sb="65" eb="67">
      <t>ケンチ</t>
    </rPh>
    <rPh sb="70" eb="72">
      <t>イケン</t>
    </rPh>
    <rPh sb="73" eb="74">
      <t>モト</t>
    </rPh>
    <phoneticPr fontId="3"/>
  </si>
  <si>
    <t>　介護支援専門員は、施設サービス計画の原案の内容について入所者またはその家族に対して説明し、文書により入所者の同意を得ていますか。</t>
    <rPh sb="1" eb="3">
      <t>カイゴ</t>
    </rPh>
    <rPh sb="3" eb="5">
      <t>シエン</t>
    </rPh>
    <rPh sb="5" eb="7">
      <t>センモン</t>
    </rPh>
    <rPh sb="7" eb="8">
      <t>イン</t>
    </rPh>
    <rPh sb="10" eb="12">
      <t>シセツ</t>
    </rPh>
    <rPh sb="28" eb="30">
      <t>ニュウショ</t>
    </rPh>
    <rPh sb="51" eb="53">
      <t>ニュウショ</t>
    </rPh>
    <phoneticPr fontId="3"/>
  </si>
  <si>
    <t>　施設サービス計画を入所者に交付していますか。</t>
    <rPh sb="1" eb="3">
      <t>シセツ</t>
    </rPh>
    <rPh sb="7" eb="9">
      <t>ケイカク</t>
    </rPh>
    <rPh sb="10" eb="13">
      <t>ニュウショシャ</t>
    </rPh>
    <rPh sb="14" eb="16">
      <t>コウフ</t>
    </rPh>
    <phoneticPr fontId="3"/>
  </si>
  <si>
    <t>　介護支援専門員は、施設サービス計画作成後、施設サービス計画の実施状況の把握（モニタリング）を行い、必要に応じて施設サービス計画の変更を行っていますか。</t>
    <rPh sb="1" eb="3">
      <t>カイゴ</t>
    </rPh>
    <rPh sb="3" eb="5">
      <t>シエン</t>
    </rPh>
    <rPh sb="5" eb="8">
      <t>センモンイン</t>
    </rPh>
    <rPh sb="10" eb="12">
      <t>シセツ</t>
    </rPh>
    <rPh sb="22" eb="24">
      <t>シセツ</t>
    </rPh>
    <rPh sb="56" eb="58">
      <t>シセツ</t>
    </rPh>
    <phoneticPr fontId="3"/>
  </si>
  <si>
    <t>サービス提供記録
モニタリングの記録</t>
    <rPh sb="4" eb="6">
      <t>テイキョウ</t>
    </rPh>
    <rPh sb="6" eb="8">
      <t>キロク</t>
    </rPh>
    <rPh sb="16" eb="18">
      <t>キロク</t>
    </rPh>
    <phoneticPr fontId="3"/>
  </si>
  <si>
    <t>　介護支援専門員は、施設サービス計画のモニタリングの実施に当たっては、入所者およびその家族ならびに担当者との連絡を継続的に行うこととし、特段の事情のない限り、定期的に入所者に面接し、定期的にモニタリングの結果を記録していますか。</t>
    <rPh sb="1" eb="3">
      <t>カイゴ</t>
    </rPh>
    <rPh sb="3" eb="5">
      <t>シエン</t>
    </rPh>
    <rPh sb="5" eb="8">
      <t>センモンイン</t>
    </rPh>
    <rPh sb="10" eb="12">
      <t>シセツ</t>
    </rPh>
    <rPh sb="26" eb="28">
      <t>ジッシ</t>
    </rPh>
    <rPh sb="29" eb="30">
      <t>ア</t>
    </rPh>
    <rPh sb="35" eb="38">
      <t>ニュウショシャ</t>
    </rPh>
    <rPh sb="43" eb="45">
      <t>カゾク</t>
    </rPh>
    <rPh sb="49" eb="52">
      <t>タントウシャ</t>
    </rPh>
    <rPh sb="54" eb="56">
      <t>レンラク</t>
    </rPh>
    <rPh sb="57" eb="60">
      <t>ケイゾクテキ</t>
    </rPh>
    <rPh sb="61" eb="62">
      <t>オコナ</t>
    </rPh>
    <rPh sb="68" eb="70">
      <t>トクダン</t>
    </rPh>
    <rPh sb="71" eb="73">
      <t>ジジョウ</t>
    </rPh>
    <rPh sb="76" eb="77">
      <t>カギ</t>
    </rPh>
    <rPh sb="79" eb="82">
      <t>テイキテキ</t>
    </rPh>
    <rPh sb="83" eb="86">
      <t>ニュウショシャ</t>
    </rPh>
    <rPh sb="87" eb="89">
      <t>メンセツ</t>
    </rPh>
    <rPh sb="91" eb="94">
      <t>テイキテキ</t>
    </rPh>
    <rPh sb="102" eb="104">
      <t>ケッカ</t>
    </rPh>
    <rPh sb="105" eb="107">
      <t>キロク</t>
    </rPh>
    <phoneticPr fontId="3"/>
  </si>
  <si>
    <t>　介護支援専門員は、次の場合に、サービス担当者会議の開催、担当者に対する照会等により、施設サービス計画の変更の必要性について、担当者から、専門的な見地からの意見を求めていますか。</t>
    <rPh sb="1" eb="3">
      <t>カイゴ</t>
    </rPh>
    <rPh sb="3" eb="5">
      <t>シエン</t>
    </rPh>
    <rPh sb="5" eb="8">
      <t>センモンイン</t>
    </rPh>
    <rPh sb="10" eb="11">
      <t>ツギ</t>
    </rPh>
    <rPh sb="12" eb="14">
      <t>バアイ</t>
    </rPh>
    <rPh sb="20" eb="23">
      <t>タントウシャ</t>
    </rPh>
    <rPh sb="23" eb="25">
      <t>カイギ</t>
    </rPh>
    <rPh sb="26" eb="28">
      <t>カイサイ</t>
    </rPh>
    <rPh sb="29" eb="32">
      <t>タントウシャ</t>
    </rPh>
    <rPh sb="33" eb="34">
      <t>タイ</t>
    </rPh>
    <rPh sb="36" eb="38">
      <t>ショウカイ</t>
    </rPh>
    <rPh sb="38" eb="39">
      <t>トウ</t>
    </rPh>
    <rPh sb="43" eb="45">
      <t>シセツ</t>
    </rPh>
    <rPh sb="49" eb="51">
      <t>ケイカク</t>
    </rPh>
    <rPh sb="52" eb="54">
      <t>ヘンコウ</t>
    </rPh>
    <rPh sb="55" eb="58">
      <t>ヒツヨウセイ</t>
    </rPh>
    <rPh sb="63" eb="66">
      <t>タントウシャ</t>
    </rPh>
    <rPh sb="69" eb="72">
      <t>センモンテキ</t>
    </rPh>
    <rPh sb="73" eb="75">
      <t>ケンチ</t>
    </rPh>
    <rPh sb="78" eb="80">
      <t>イケン</t>
    </rPh>
    <rPh sb="81" eb="82">
      <t>モト</t>
    </rPh>
    <phoneticPr fontId="3"/>
  </si>
  <si>
    <t>入所者が要介護更新認定を受けた場合</t>
    <rPh sb="0" eb="3">
      <t>ニュウショシャ</t>
    </rPh>
    <rPh sb="4" eb="5">
      <t>ヨウ</t>
    </rPh>
    <rPh sb="5" eb="7">
      <t>カイゴ</t>
    </rPh>
    <rPh sb="7" eb="9">
      <t>コウシン</t>
    </rPh>
    <rPh sb="9" eb="11">
      <t>ニンテイ</t>
    </rPh>
    <rPh sb="12" eb="13">
      <t>ウ</t>
    </rPh>
    <rPh sb="15" eb="17">
      <t>バアイ</t>
    </rPh>
    <phoneticPr fontId="3"/>
  </si>
  <si>
    <t>入所者が要介護状態区分の変更の認定を受けた場合</t>
    <rPh sb="0" eb="3">
      <t>ニュウショシャ</t>
    </rPh>
    <rPh sb="4" eb="5">
      <t>ヨウ</t>
    </rPh>
    <rPh sb="5" eb="7">
      <t>カイゴ</t>
    </rPh>
    <rPh sb="7" eb="9">
      <t>ジョウタイ</t>
    </rPh>
    <rPh sb="9" eb="11">
      <t>クブン</t>
    </rPh>
    <rPh sb="12" eb="14">
      <t>ヘンコウ</t>
    </rPh>
    <rPh sb="15" eb="17">
      <t>ニンテイ</t>
    </rPh>
    <rPh sb="18" eb="19">
      <t>ウ</t>
    </rPh>
    <rPh sb="21" eb="23">
      <t>バアイ</t>
    </rPh>
    <phoneticPr fontId="3"/>
  </si>
  <si>
    <t>短期入所療養介護計画の作成
【短期】</t>
    <rPh sb="0" eb="2">
      <t>タンキ</t>
    </rPh>
    <rPh sb="2" eb="4">
      <t>ニュウショ</t>
    </rPh>
    <rPh sb="4" eb="6">
      <t>リョウヨウ</t>
    </rPh>
    <rPh sb="6" eb="8">
      <t>カイゴ</t>
    </rPh>
    <rPh sb="8" eb="10">
      <t>ケイカク</t>
    </rPh>
    <rPh sb="11" eb="13">
      <t>サクセイ</t>
    </rPh>
    <rPh sb="15" eb="17">
      <t>タンキ</t>
    </rPh>
    <phoneticPr fontId="3"/>
  </si>
  <si>
    <t>　概ね４日以上連続して利用することが予定されている利用者については、短期入所の開始前から終了後に至るまでの利用者が利用するサービスの継続性に配慮して、サービスの目標、当該目標を達成するための具体的なサービスの内容等を記載した短期入所療養介護計画を作成していますか。</t>
    <rPh sb="1" eb="2">
      <t>オオム</t>
    </rPh>
    <rPh sb="4" eb="5">
      <t>ニチ</t>
    </rPh>
    <rPh sb="5" eb="7">
      <t>イジョウ</t>
    </rPh>
    <rPh sb="7" eb="9">
      <t>レンゾク</t>
    </rPh>
    <rPh sb="11" eb="13">
      <t>リヨウ</t>
    </rPh>
    <rPh sb="18" eb="20">
      <t>ヨテイ</t>
    </rPh>
    <rPh sb="25" eb="28">
      <t>リヨウシャ</t>
    </rPh>
    <rPh sb="34" eb="36">
      <t>タンキ</t>
    </rPh>
    <rPh sb="36" eb="38">
      <t>ニュウショ</t>
    </rPh>
    <rPh sb="39" eb="42">
      <t>カイシマエ</t>
    </rPh>
    <rPh sb="44" eb="47">
      <t>シュウリョウゴ</t>
    </rPh>
    <rPh sb="48" eb="49">
      <t>イタ</t>
    </rPh>
    <rPh sb="53" eb="56">
      <t>リヨウシャ</t>
    </rPh>
    <rPh sb="57" eb="59">
      <t>リヨウ</t>
    </rPh>
    <rPh sb="66" eb="69">
      <t>ケイゾクセイ</t>
    </rPh>
    <rPh sb="70" eb="72">
      <t>ハイリョ</t>
    </rPh>
    <rPh sb="80" eb="82">
      <t>モクヒョウ</t>
    </rPh>
    <rPh sb="83" eb="85">
      <t>トウガイ</t>
    </rPh>
    <rPh sb="85" eb="87">
      <t>モクヒョウ</t>
    </rPh>
    <rPh sb="88" eb="90">
      <t>タッセイ</t>
    </rPh>
    <rPh sb="95" eb="98">
      <t>グタイテキ</t>
    </rPh>
    <rPh sb="104" eb="106">
      <t>ナイヨウ</t>
    </rPh>
    <rPh sb="106" eb="107">
      <t>トウ</t>
    </rPh>
    <rPh sb="108" eb="110">
      <t>キサイ</t>
    </rPh>
    <rPh sb="112" eb="114">
      <t>タンキ</t>
    </rPh>
    <rPh sb="114" eb="116">
      <t>ニュウショ</t>
    </rPh>
    <rPh sb="116" eb="118">
      <t>リョウヨウ</t>
    </rPh>
    <rPh sb="118" eb="120">
      <t>カイゴ</t>
    </rPh>
    <rPh sb="120" eb="122">
      <t>ケイカク</t>
    </rPh>
    <rPh sb="123" eb="125">
      <t>サクセイ</t>
    </rPh>
    <phoneticPr fontId="3"/>
  </si>
  <si>
    <t>短期入所療養介護計画</t>
    <rPh sb="0" eb="2">
      <t>タンキ</t>
    </rPh>
    <rPh sb="2" eb="4">
      <t>ニュウショ</t>
    </rPh>
    <rPh sb="4" eb="6">
      <t>リョウヨウ</t>
    </rPh>
    <rPh sb="6" eb="8">
      <t>カイゴ</t>
    </rPh>
    <rPh sb="8" eb="10">
      <t>ケイカク</t>
    </rPh>
    <phoneticPr fontId="3"/>
  </si>
  <si>
    <t>　短期入所療養介護計画は居宅サービス計画に沿った内容となっていますか。</t>
    <rPh sb="1" eb="3">
      <t>タンキ</t>
    </rPh>
    <rPh sb="3" eb="5">
      <t>ニュウショ</t>
    </rPh>
    <rPh sb="5" eb="7">
      <t>リョウヨウ</t>
    </rPh>
    <rPh sb="7" eb="9">
      <t>カイゴ</t>
    </rPh>
    <rPh sb="9" eb="11">
      <t>ケイカク</t>
    </rPh>
    <rPh sb="12" eb="14">
      <t>キョタク</t>
    </rPh>
    <rPh sb="18" eb="20">
      <t>ケイカク</t>
    </rPh>
    <rPh sb="21" eb="22">
      <t>ソ</t>
    </rPh>
    <rPh sb="24" eb="26">
      <t>ナイヨウ</t>
    </rPh>
    <phoneticPr fontId="3"/>
  </si>
  <si>
    <t>居宅サービス計画</t>
    <rPh sb="0" eb="2">
      <t>キョタク</t>
    </rPh>
    <rPh sb="6" eb="8">
      <t>ケイカク</t>
    </rPh>
    <phoneticPr fontId="3"/>
  </si>
  <si>
    <t>栄養管理【施設】</t>
    <rPh sb="0" eb="2">
      <t>エイヨウ</t>
    </rPh>
    <rPh sb="2" eb="4">
      <t>カンリ</t>
    </rPh>
    <rPh sb="5" eb="7">
      <t>シセツ</t>
    </rPh>
    <phoneticPr fontId="3"/>
  </si>
  <si>
    <t>　入所者の栄養状態を施設入所時に把握し、医師・管理栄養士・歯科医師・看護師・介護支援専門員その他の職種の者が共同して入所者ごとの摂食・嚥下機能および食形態にも配慮した栄養ケア計画を作成しています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シカ</t>
    </rPh>
    <rPh sb="31" eb="33">
      <t>イシ</t>
    </rPh>
    <rPh sb="34" eb="37">
      <t>カンゴシ</t>
    </rPh>
    <rPh sb="38" eb="40">
      <t>カイゴ</t>
    </rPh>
    <rPh sb="40" eb="42">
      <t>シエン</t>
    </rPh>
    <rPh sb="42" eb="45">
      <t>センモンイン</t>
    </rPh>
    <rPh sb="47" eb="48">
      <t>ホカ</t>
    </rPh>
    <rPh sb="49" eb="51">
      <t>ショクシュ</t>
    </rPh>
    <rPh sb="52" eb="53">
      <t>モノ</t>
    </rPh>
    <rPh sb="54" eb="56">
      <t>キョウドウ</t>
    </rPh>
    <rPh sb="58" eb="61">
      <t>ニュウショシャ</t>
    </rPh>
    <rPh sb="64" eb="66">
      <t>セッショク</t>
    </rPh>
    <rPh sb="67" eb="69">
      <t>エンゲ</t>
    </rPh>
    <rPh sb="69" eb="71">
      <t>キノウ</t>
    </rPh>
    <rPh sb="74" eb="75">
      <t>ショク</t>
    </rPh>
    <rPh sb="75" eb="77">
      <t>ケイタイ</t>
    </rPh>
    <rPh sb="79" eb="81">
      <t>ハイリョ</t>
    </rPh>
    <rPh sb="83" eb="85">
      <t>エイヨウ</t>
    </rPh>
    <rPh sb="87" eb="89">
      <t>ケイカク</t>
    </rPh>
    <rPh sb="90" eb="92">
      <t>サクセイ</t>
    </rPh>
    <phoneticPr fontId="3"/>
  </si>
  <si>
    <t>　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19">
      <t>カンリ</t>
    </rPh>
    <rPh sb="19" eb="22">
      <t>エイヨウシ</t>
    </rPh>
    <rPh sb="23" eb="25">
      <t>エイヨウ</t>
    </rPh>
    <rPh sb="25" eb="27">
      <t>カンリ</t>
    </rPh>
    <rPh sb="28" eb="29">
      <t>オコナ</t>
    </rPh>
    <rPh sb="35" eb="38">
      <t>ニュウショシャ</t>
    </rPh>
    <rPh sb="39" eb="41">
      <t>エイヨウ</t>
    </rPh>
    <rPh sb="41" eb="43">
      <t>ジョウタイ</t>
    </rPh>
    <rPh sb="44" eb="47">
      <t>テイキテキ</t>
    </rPh>
    <rPh sb="48" eb="50">
      <t>キロク</t>
    </rPh>
    <phoneticPr fontId="3"/>
  </si>
  <si>
    <t>　入所者ごとの栄養ケア計画の進捗状況を定期的に評価し、必要に応じて当該計画を見直していますか。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3"/>
  </si>
  <si>
    <t>口腔衛生の管理
【施設】</t>
    <rPh sb="0" eb="2">
      <t>コウクウ</t>
    </rPh>
    <rPh sb="2" eb="4">
      <t>エイセイ</t>
    </rPh>
    <rPh sb="5" eb="7">
      <t>カンリ</t>
    </rPh>
    <rPh sb="9" eb="11">
      <t>シセツ</t>
    </rPh>
    <phoneticPr fontId="3"/>
  </si>
  <si>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3"/>
  </si>
  <si>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</si>
  <si>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</si>
  <si>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</si>
  <si>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</si>
  <si>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</si>
  <si>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</si>
  <si>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3"/>
  </si>
  <si>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3"/>
  </si>
  <si>
    <t>看護および医学的管理の下における介護</t>
    <rPh sb="0" eb="2">
      <t>カンゴ</t>
    </rPh>
    <rPh sb="5" eb="8">
      <t>イガクテキ</t>
    </rPh>
    <rPh sb="8" eb="10">
      <t>カンリ</t>
    </rPh>
    <rPh sb="11" eb="12">
      <t>モト</t>
    </rPh>
    <rPh sb="16" eb="18">
      <t>カイゴ</t>
    </rPh>
    <phoneticPr fontId="3"/>
  </si>
  <si>
    <t>　１週間に２回以上、適切な方法により入所者等を入浴させ、または清しきを行っていますか。【従来型】</t>
    <rPh sb="2" eb="4">
      <t>シュウカン</t>
    </rPh>
    <rPh sb="6" eb="9">
      <t>カイイジョウ</t>
    </rPh>
    <rPh sb="10" eb="12">
      <t>テキセツ</t>
    </rPh>
    <rPh sb="13" eb="15">
      <t>ホウホウ</t>
    </rPh>
    <rPh sb="18" eb="21">
      <t>ニュウショシャ</t>
    </rPh>
    <rPh sb="21" eb="22">
      <t>トウ</t>
    </rPh>
    <rPh sb="23" eb="25">
      <t>ニュウヨク</t>
    </rPh>
    <rPh sb="31" eb="32">
      <t>セイ</t>
    </rPh>
    <rPh sb="35" eb="36">
      <t>オコナ</t>
    </rPh>
    <rPh sb="44" eb="47">
      <t>ジュウライガタ</t>
    </rPh>
    <phoneticPr fontId="3"/>
  </si>
  <si>
    <t>サービス提供の記録／業務日誌</t>
    <rPh sb="4" eb="6">
      <t>テイキョウ</t>
    </rPh>
    <rPh sb="7" eb="9">
      <t>キロク</t>
    </rPh>
    <rPh sb="10" eb="12">
      <t>ギョウム</t>
    </rPh>
    <rPh sb="12" eb="14">
      <t>ニッシ</t>
    </rPh>
    <phoneticPr fontId="3"/>
  </si>
  <si>
    <t>　一律の入浴回数を設けるのではなく、個浴の実施など入居者等の意向に応じることができるだけの入浴機会を設けていますか。【ユニット型】</t>
    <rPh sb="1" eb="3">
      <t>イチリツ</t>
    </rPh>
    <rPh sb="4" eb="6">
      <t>ニュウヨク</t>
    </rPh>
    <rPh sb="6" eb="8">
      <t>カイスウ</t>
    </rPh>
    <rPh sb="9" eb="10">
      <t>モウ</t>
    </rPh>
    <rPh sb="18" eb="20">
      <t>コヨク</t>
    </rPh>
    <rPh sb="21" eb="23">
      <t>ジッシ</t>
    </rPh>
    <rPh sb="25" eb="28">
      <t>ニュウキョシャ</t>
    </rPh>
    <rPh sb="28" eb="29">
      <t>トウ</t>
    </rPh>
    <rPh sb="30" eb="32">
      <t>イコウ</t>
    </rPh>
    <rPh sb="33" eb="34">
      <t>オウ</t>
    </rPh>
    <rPh sb="45" eb="47">
      <t>ニュウヨク</t>
    </rPh>
    <rPh sb="47" eb="49">
      <t>キカイ</t>
    </rPh>
    <rPh sb="50" eb="51">
      <t>モウ</t>
    </rPh>
    <rPh sb="63" eb="64">
      <t>ガタ</t>
    </rPh>
    <phoneticPr fontId="3"/>
  </si>
  <si>
    <t>　褥瘡が発生しないよう適切な介護を行うとともに、その発生を予防するために以下の取組みを行っていますか。【施設】</t>
    <rPh sb="1" eb="3">
      <t>ジョクソウ</t>
    </rPh>
    <rPh sb="4" eb="6">
      <t>ハッセイ</t>
    </rPh>
    <rPh sb="11" eb="13">
      <t>テキセツ</t>
    </rPh>
    <rPh sb="14" eb="16">
      <t>カイゴ</t>
    </rPh>
    <rPh sb="17" eb="18">
      <t>オコナ</t>
    </rPh>
    <rPh sb="26" eb="28">
      <t>ハッセイ</t>
    </rPh>
    <rPh sb="29" eb="31">
      <t>ヨボウ</t>
    </rPh>
    <rPh sb="36" eb="38">
      <t>イカ</t>
    </rPh>
    <rPh sb="39" eb="41">
      <t>トリク</t>
    </rPh>
    <rPh sb="43" eb="44">
      <t>オコナ</t>
    </rPh>
    <rPh sb="52" eb="54">
      <t>シセツ</t>
    </rPh>
    <phoneticPr fontId="3"/>
  </si>
  <si>
    <t>褥瘡のハイリスク者（日常生活自立度が低い入所者等）に対し、褥瘡予防のための計画の作成、実践ならびに評価を行っていますか。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9" eb="51">
      <t>ヒョウカ</t>
    </rPh>
    <rPh sb="52" eb="53">
      <t>オコナ</t>
    </rPh>
    <phoneticPr fontId="3"/>
  </si>
  <si>
    <t>専任の施設内褥瘡予防対策を担当する者（看護師が望ましい）を決めていますか。</t>
    <rPh sb="0" eb="2">
      <t>センニン</t>
    </rPh>
    <rPh sb="3" eb="5">
      <t>シセツ</t>
    </rPh>
    <rPh sb="5" eb="6">
      <t>ナイ</t>
    </rPh>
    <rPh sb="6" eb="8">
      <t>ジョクソウ</t>
    </rPh>
    <rPh sb="8" eb="10">
      <t>ヨボウ</t>
    </rPh>
    <rPh sb="10" eb="12">
      <t>タイサク</t>
    </rPh>
    <rPh sb="13" eb="15">
      <t>タントウ</t>
    </rPh>
    <rPh sb="17" eb="18">
      <t>モノ</t>
    </rPh>
    <rPh sb="19" eb="22">
      <t>カンゴシ</t>
    </rPh>
    <rPh sb="23" eb="24">
      <t>ノゾ</t>
    </rPh>
    <rPh sb="29" eb="30">
      <t>キ</t>
    </rPh>
    <phoneticPr fontId="3"/>
  </si>
  <si>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3"/>
  </si>
  <si>
    <t>褥瘡対策のための指針を整備していますか。</t>
    <rPh sb="0" eb="2">
      <t>ジョクソウ</t>
    </rPh>
    <rPh sb="2" eb="4">
      <t>タイサク</t>
    </rPh>
    <rPh sb="8" eb="10">
      <t>シシン</t>
    </rPh>
    <rPh sb="11" eb="13">
      <t>セイビ</t>
    </rPh>
    <phoneticPr fontId="3"/>
  </si>
  <si>
    <t>介護職員等に対し、褥瘡対策に関する施設内職員継続教育を実施していますか。（また、施設外の専門家による相談、指導を積極的に活用することが望ましい。）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rPh sb="40" eb="42">
      <t>シセツ</t>
    </rPh>
    <rPh sb="42" eb="43">
      <t>ガイ</t>
    </rPh>
    <rPh sb="44" eb="47">
      <t>センモンカ</t>
    </rPh>
    <rPh sb="50" eb="52">
      <t>ソウダン</t>
    </rPh>
    <rPh sb="53" eb="55">
      <t>シドウ</t>
    </rPh>
    <rPh sb="56" eb="59">
      <t>セッキョクテキ</t>
    </rPh>
    <rPh sb="60" eb="62">
      <t>カツヨウ</t>
    </rPh>
    <rPh sb="67" eb="68">
      <t>ノゾ</t>
    </rPh>
    <phoneticPr fontId="3"/>
  </si>
  <si>
    <t>管理者による管理</t>
    <rPh sb="0" eb="3">
      <t>カンリシャ</t>
    </rPh>
    <rPh sb="6" eb="8">
      <t>カンリ</t>
    </rPh>
    <phoneticPr fontId="3"/>
  </si>
  <si>
    <t>　管理者は、専ら当該介護老人保健施設の職務に従事する常勤の者となっていますか。</t>
    <rPh sb="1" eb="4">
      <t>カンリシャ</t>
    </rPh>
    <rPh sb="6" eb="7">
      <t>モッパ</t>
    </rPh>
    <rPh sb="8" eb="10">
      <t>トウガイ</t>
    </rPh>
    <rPh sb="10" eb="12">
      <t>カイゴ</t>
    </rPh>
    <rPh sb="12" eb="14">
      <t>ロウジン</t>
    </rPh>
    <rPh sb="14" eb="16">
      <t>ホケン</t>
    </rPh>
    <rPh sb="16" eb="18">
      <t>シセツ</t>
    </rPh>
    <rPh sb="19" eb="21">
      <t>ショクム</t>
    </rPh>
    <rPh sb="22" eb="24">
      <t>ジュウジ</t>
    </rPh>
    <rPh sb="26" eb="28">
      <t>ジョウキン</t>
    </rPh>
    <rPh sb="29" eb="30">
      <t>モノ</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</si>
  <si>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</si>
  <si>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</si>
  <si>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</si>
  <si>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</si>
  <si>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</si>
  <si>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</si>
  <si>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</si>
  <si>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</si>
  <si>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管理者の責務</t>
    <rPh sb="0" eb="3">
      <t>カンリシャ</t>
    </rPh>
    <rPh sb="4" eb="6">
      <t>セキム</t>
    </rPh>
    <phoneticPr fontId="3"/>
  </si>
  <si>
    <t>　管理者は、以下のいずれかの場合を除き、医師を宿直させていますか。</t>
    <rPh sb="1" eb="4">
      <t>カンリシャ</t>
    </rPh>
    <rPh sb="6" eb="8">
      <t>イカ</t>
    </rPh>
    <rPh sb="14" eb="16">
      <t>バアイ</t>
    </rPh>
    <rPh sb="17" eb="18">
      <t>ノゾ</t>
    </rPh>
    <rPh sb="20" eb="22">
      <t>イシ</t>
    </rPh>
    <rPh sb="23" eb="25">
      <t>シュクチョク</t>
    </rPh>
    <phoneticPr fontId="3"/>
  </si>
  <si>
    <t>Ⅱ型療養床のみ有する介護医療院である場合</t>
    <rPh sb="1" eb="2">
      <t>ガタ</t>
    </rPh>
    <rPh sb="2" eb="4">
      <t>リョウヨウ</t>
    </rPh>
    <rPh sb="4" eb="5">
      <t>ショウ</t>
    </rPh>
    <rPh sb="7" eb="8">
      <t>ユウ</t>
    </rPh>
    <rPh sb="10" eb="12">
      <t>カイゴ</t>
    </rPh>
    <rPh sb="12" eb="14">
      <t>イリョウ</t>
    </rPh>
    <rPh sb="14" eb="15">
      <t>イン</t>
    </rPh>
    <rPh sb="18" eb="20">
      <t>バアイ</t>
    </rPh>
    <phoneticPr fontId="3"/>
  </si>
  <si>
    <t>医療併設型介護医療院であり、病院または診療所との連携が確保され、医師が速やかに診察を行う体制が確保されている場合</t>
    <rPh sb="0" eb="2">
      <t>イリョウ</t>
    </rPh>
    <rPh sb="2" eb="5">
      <t>ヘイセツガタ</t>
    </rPh>
    <rPh sb="5" eb="7">
      <t>カイゴ</t>
    </rPh>
    <rPh sb="7" eb="9">
      <t>イリョウ</t>
    </rPh>
    <rPh sb="9" eb="10">
      <t>イン</t>
    </rPh>
    <rPh sb="14" eb="16">
      <t>ビョウイン</t>
    </rPh>
    <rPh sb="19" eb="22">
      <t>シンリョウジョ</t>
    </rPh>
    <rPh sb="24" eb="26">
      <t>レンケイ</t>
    </rPh>
    <rPh sb="27" eb="29">
      <t>カクホ</t>
    </rPh>
    <rPh sb="32" eb="34">
      <t>イシ</t>
    </rPh>
    <rPh sb="35" eb="36">
      <t>スミ</t>
    </rPh>
    <rPh sb="39" eb="41">
      <t>シンサツ</t>
    </rPh>
    <rPh sb="42" eb="43">
      <t>オコナ</t>
    </rPh>
    <rPh sb="44" eb="46">
      <t>タイセイ</t>
    </rPh>
    <rPh sb="47" eb="49">
      <t>カクホ</t>
    </rPh>
    <rPh sb="54" eb="56">
      <t>バアイ</t>
    </rPh>
    <phoneticPr fontId="3"/>
  </si>
  <si>
    <t>介護医療院の医師が速やかに診察を行う体制が確保されているものとして都道府県知事に認められている場合</t>
    <rPh sb="0" eb="2">
      <t>カイゴ</t>
    </rPh>
    <rPh sb="2" eb="4">
      <t>イリョウ</t>
    </rPh>
    <rPh sb="4" eb="5">
      <t>イン</t>
    </rPh>
    <rPh sb="6" eb="8">
      <t>イシ</t>
    </rPh>
    <rPh sb="9" eb="10">
      <t>スミ</t>
    </rPh>
    <rPh sb="13" eb="15">
      <t>シンサツ</t>
    </rPh>
    <rPh sb="16" eb="17">
      <t>オコナ</t>
    </rPh>
    <rPh sb="18" eb="20">
      <t>タイセイ</t>
    </rPh>
    <rPh sb="21" eb="23">
      <t>カクホ</t>
    </rPh>
    <rPh sb="33" eb="37">
      <t>トドウフケン</t>
    </rPh>
    <rPh sb="37" eb="39">
      <t>チジ</t>
    </rPh>
    <rPh sb="40" eb="41">
      <t>ミト</t>
    </rPh>
    <rPh sb="47" eb="49">
      <t>バアイ</t>
    </rPh>
    <phoneticPr fontId="3"/>
  </si>
  <si>
    <t>　以下の事項を運営規程に定めていますか。</t>
    <rPh sb="1" eb="3">
      <t>イカ</t>
    </rPh>
    <rPh sb="4" eb="6">
      <t>ジコウ</t>
    </rPh>
    <rPh sb="7" eb="9">
      <t>ウンエイ</t>
    </rPh>
    <rPh sb="9" eb="11">
      <t>キテイ</t>
    </rPh>
    <rPh sb="12" eb="13">
      <t>サダ</t>
    </rPh>
    <phoneticPr fontId="3"/>
  </si>
  <si>
    <t>施設の目的および運営の方針</t>
    <rPh sb="0" eb="2">
      <t>シセツ</t>
    </rPh>
    <rPh sb="3" eb="5">
      <t>モクテキ</t>
    </rPh>
    <rPh sb="8" eb="10">
      <t>ウンエイ</t>
    </rPh>
    <rPh sb="11" eb="13">
      <t>ホウシン</t>
    </rPh>
    <phoneticPr fontId="3"/>
  </si>
  <si>
    <t>職員の職種、員数および職務内容</t>
    <rPh sb="0" eb="2">
      <t>ショクイン</t>
    </rPh>
    <rPh sb="3" eb="5">
      <t>ショクシュ</t>
    </rPh>
    <rPh sb="6" eb="8">
      <t>インスウ</t>
    </rPh>
    <rPh sb="11" eb="13">
      <t>ショクム</t>
    </rPh>
    <rPh sb="13" eb="15">
      <t>ナイヨウ</t>
    </rPh>
    <phoneticPr fontId="3"/>
  </si>
  <si>
    <t>入所定員【施設】</t>
    <rPh sb="0" eb="2">
      <t>ニュウショ</t>
    </rPh>
    <rPh sb="2" eb="4">
      <t>テイイン</t>
    </rPh>
    <rPh sb="5" eb="7">
      <t>シセツ</t>
    </rPh>
    <phoneticPr fontId="3"/>
  </si>
  <si>
    <t>ユニットの数およびユニットごとの入居定員【ユニット型】</t>
    <rPh sb="5" eb="6">
      <t>カズ</t>
    </rPh>
    <rPh sb="16" eb="18">
      <t>ニュウキョ</t>
    </rPh>
    <rPh sb="18" eb="20">
      <t>テイイン</t>
    </rPh>
    <rPh sb="25" eb="26">
      <t>ガタ</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</si>
  <si>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</si>
  <si>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通常の送迎の実施地域【短期】</t>
    <rPh sb="0" eb="2">
      <t>ツウジョウ</t>
    </rPh>
    <rPh sb="3" eb="5">
      <t>ソウゲイ</t>
    </rPh>
    <rPh sb="6" eb="8">
      <t>ジッシ</t>
    </rPh>
    <rPh sb="8" eb="10">
      <t>チイキ</t>
    </rPh>
    <rPh sb="11" eb="13">
      <t>タンキ</t>
    </rPh>
    <phoneticPr fontId="3"/>
  </si>
  <si>
    <t>施設の利用に当たっての留意事項</t>
    <rPh sb="0" eb="2">
      <t>シセツ</t>
    </rPh>
    <rPh sb="3" eb="5">
      <t>リヨウ</t>
    </rPh>
    <rPh sb="6" eb="7">
      <t>ア</t>
    </rPh>
    <rPh sb="11" eb="13">
      <t>リュウイ</t>
    </rPh>
    <rPh sb="13" eb="15">
      <t>ジコウ</t>
    </rPh>
    <phoneticPr fontId="3"/>
  </si>
  <si>
    <t>非常災害対策</t>
    <rPh sb="0" eb="2">
      <t>ヒジョウ</t>
    </rPh>
    <rPh sb="2" eb="4">
      <t>サイガイ</t>
    </rPh>
    <rPh sb="4" eb="6">
      <t>タイサク</t>
    </rPh>
    <phoneticPr fontId="3"/>
  </si>
  <si>
    <t>虐待防止のための措置に関する事項</t>
    <rPh sb="0" eb="2">
      <t>ギャクタイ</t>
    </rPh>
    <rPh sb="2" eb="4">
      <t>ボウシ</t>
    </rPh>
    <rPh sb="8" eb="10">
      <t>ソチ</t>
    </rPh>
    <rPh sb="11" eb="12">
      <t>カン</t>
    </rPh>
    <rPh sb="14" eb="16">
      <t>ジコウ</t>
    </rPh>
    <phoneticPr fontId="3"/>
  </si>
  <si>
    <t>その他運営に関する重要事項</t>
    <rPh sb="2" eb="3">
      <t>タ</t>
    </rPh>
    <rPh sb="3" eb="5">
      <t>ウンエイ</t>
    </rPh>
    <rPh sb="6" eb="7">
      <t>カン</t>
    </rPh>
    <rPh sb="9" eb="11">
      <t>ジュウヨウ</t>
    </rPh>
    <rPh sb="11" eb="13">
      <t>ジコウ</t>
    </rPh>
    <phoneticPr fontId="3"/>
  </si>
  <si>
    <t>当該入所者等または他の入所者等の生命または身体を保護するため緊急やむを得ない場合に身体的拘束等を行う際の手続きについて定めておくことが望ましい。</t>
    <rPh sb="0" eb="2">
      <t>トウガイ</t>
    </rPh>
    <rPh sb="2" eb="5">
      <t>ニュウショシャ</t>
    </rPh>
    <rPh sb="5" eb="6">
      <t>トウ</t>
    </rPh>
    <rPh sb="9" eb="10">
      <t>タ</t>
    </rPh>
    <rPh sb="11" eb="14">
      <t>ニュウショシャ</t>
    </rPh>
    <rPh sb="14" eb="15">
      <t>トウ</t>
    </rPh>
    <rPh sb="16" eb="18">
      <t>セイメイ</t>
    </rPh>
    <rPh sb="21" eb="23">
      <t>シンタイ</t>
    </rPh>
    <rPh sb="24" eb="26">
      <t>ホゴ</t>
    </rPh>
    <rPh sb="30" eb="32">
      <t>キンキュウ</t>
    </rPh>
    <rPh sb="35" eb="36">
      <t>エ</t>
    </rPh>
    <rPh sb="38" eb="40">
      <t>バアイ</t>
    </rPh>
    <rPh sb="41" eb="44">
      <t>シンタイテキ</t>
    </rPh>
    <rPh sb="44" eb="46">
      <t>コウソク</t>
    </rPh>
    <rPh sb="46" eb="47">
      <t>トウ</t>
    </rPh>
    <rPh sb="48" eb="49">
      <t>オコナ</t>
    </rPh>
    <rPh sb="50" eb="51">
      <t>サイ</t>
    </rPh>
    <rPh sb="52" eb="54">
      <t>テツヅ</t>
    </rPh>
    <rPh sb="59" eb="60">
      <t>サダ</t>
    </rPh>
    <rPh sb="67" eb="68">
      <t>ノゾ</t>
    </rPh>
    <phoneticPr fontId="3"/>
  </si>
  <si>
    <t>勤務体制の確保等</t>
    <rPh sb="0" eb="2">
      <t>キンム</t>
    </rPh>
    <rPh sb="2" eb="4">
      <t>タイセイ</t>
    </rPh>
    <rPh sb="5" eb="7">
      <t>カクホ</t>
    </rPh>
    <rPh sb="7" eb="8">
      <t>トウ</t>
    </rPh>
    <phoneticPr fontId="3"/>
  </si>
  <si>
    <t>　入所者等に対し、適切なサービスを提供できるよう施設ごとに原則として月ごとに勤務の体制（日々の勤務時間、常勤・非常勤の別、看護・介護職員等の配置等）を定めていますか。</t>
    <rPh sb="1" eb="4">
      <t>ニュウショシャ</t>
    </rPh>
    <rPh sb="4" eb="5">
      <t>トウ</t>
    </rPh>
    <rPh sb="6" eb="7">
      <t>タイ</t>
    </rPh>
    <rPh sb="9" eb="11">
      <t>テキセツ</t>
    </rPh>
    <rPh sb="17" eb="19">
      <t>テイキョウ</t>
    </rPh>
    <rPh sb="24" eb="26">
      <t>シセツ</t>
    </rPh>
    <rPh sb="29" eb="31">
      <t>ゲンソク</t>
    </rPh>
    <rPh sb="34" eb="35">
      <t>ツキ</t>
    </rPh>
    <rPh sb="38" eb="40">
      <t>キンム</t>
    </rPh>
    <rPh sb="41" eb="43">
      <t>タイセイ</t>
    </rPh>
    <rPh sb="44" eb="46">
      <t>ヒビ</t>
    </rPh>
    <rPh sb="47" eb="49">
      <t>キンム</t>
    </rPh>
    <rPh sb="49" eb="51">
      <t>ジカン</t>
    </rPh>
    <rPh sb="52" eb="54">
      <t>ジョウキン</t>
    </rPh>
    <rPh sb="55" eb="58">
      <t>ヒジョウキン</t>
    </rPh>
    <rPh sb="59" eb="60">
      <t>ベツ</t>
    </rPh>
    <rPh sb="61" eb="63">
      <t>カンゴ</t>
    </rPh>
    <rPh sb="64" eb="66">
      <t>カイゴ</t>
    </rPh>
    <rPh sb="66" eb="68">
      <t>ショクイン</t>
    </rPh>
    <rPh sb="68" eb="69">
      <t>トウ</t>
    </rPh>
    <rPh sb="70" eb="72">
      <t>ハイチ</t>
    </rPh>
    <rPh sb="72" eb="73">
      <t>トウ</t>
    </rPh>
    <rPh sb="75" eb="76">
      <t>サダ</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</si>
  <si>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</si>
  <si>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ユニット型については、次の職員配置を行っていますか。</t>
    <rPh sb="5" eb="6">
      <t>ガタ</t>
    </rPh>
    <rPh sb="12" eb="13">
      <t>ツギ</t>
    </rPh>
    <rPh sb="14" eb="16">
      <t>ショクイン</t>
    </rPh>
    <rPh sb="16" eb="18">
      <t>ハイチ</t>
    </rPh>
    <rPh sb="19" eb="20">
      <t>オコナ</t>
    </rPh>
    <phoneticPr fontId="3"/>
  </si>
  <si>
    <t>昼間については、ユニットごとに常時１人以上の介護または看護職員を配置していますか。</t>
    <rPh sb="0" eb="2">
      <t>ヒルマ</t>
    </rPh>
    <rPh sb="15" eb="17">
      <t>ジョウジ</t>
    </rPh>
    <rPh sb="18" eb="21">
      <t>ニンイジョウ</t>
    </rPh>
    <rPh sb="22" eb="24">
      <t>カイゴ</t>
    </rPh>
    <rPh sb="27" eb="29">
      <t>カンゴ</t>
    </rPh>
    <rPh sb="29" eb="31">
      <t>ショクイン</t>
    </rPh>
    <rPh sb="32" eb="34">
      <t>ハイチ</t>
    </rPh>
    <phoneticPr fontId="3"/>
  </si>
  <si>
    <t>夜間および深夜については、２ユニットごとに１人以上の介護または看護職員を配置していますか。</t>
    <rPh sb="0" eb="2">
      <t>ヤカン</t>
    </rPh>
    <rPh sb="5" eb="7">
      <t>シンヤ</t>
    </rPh>
    <rPh sb="22" eb="25">
      <t>ニンイジョウ</t>
    </rPh>
    <rPh sb="26" eb="28">
      <t>カイゴ</t>
    </rPh>
    <rPh sb="31" eb="33">
      <t>カンゴ</t>
    </rPh>
    <rPh sb="33" eb="35">
      <t>ショクイン</t>
    </rPh>
    <rPh sb="36" eb="38">
      <t>ハイチ</t>
    </rPh>
    <phoneticPr fontId="3"/>
  </si>
  <si>
    <t>ユニットごとに、常勤のユニットリーダーを配置していますか。</t>
    <rPh sb="8" eb="10">
      <t>ジョウキン</t>
    </rPh>
    <rPh sb="20" eb="22">
      <t>ハイチ</t>
    </rPh>
    <phoneticPr fontId="3"/>
  </si>
  <si>
    <t>　夜間の安全確保および入所者のニーズに対応するため、看護・介護職員による夜勤体制を整備していますか。</t>
    <rPh sb="1" eb="3">
      <t>ヤカン</t>
    </rPh>
    <rPh sb="4" eb="6">
      <t>アンゼン</t>
    </rPh>
    <rPh sb="6" eb="8">
      <t>カクホ</t>
    </rPh>
    <rPh sb="11" eb="14">
      <t>ニュウショシャ</t>
    </rPh>
    <rPh sb="19" eb="21">
      <t>タイオウ</t>
    </rPh>
    <rPh sb="26" eb="28">
      <t>カンゴ</t>
    </rPh>
    <rPh sb="29" eb="31">
      <t>カイゴ</t>
    </rPh>
    <rPh sb="31" eb="33">
      <t>ショクイン</t>
    </rPh>
    <rPh sb="36" eb="38">
      <t>ヤキン</t>
    </rPh>
    <rPh sb="38" eb="40">
      <t>タイセイ</t>
    </rPh>
    <rPh sb="41" eb="43">
      <t>セイビ</t>
    </rPh>
    <phoneticPr fontId="3"/>
  </si>
  <si>
    <t>　休日、夜間等においても医師との連絡が確保される体制をとっていますか。</t>
    <rPh sb="1" eb="3">
      <t>キュウジツ</t>
    </rPh>
    <rPh sb="4" eb="6">
      <t>ヤカン</t>
    </rPh>
    <rPh sb="6" eb="7">
      <t>トウ</t>
    </rPh>
    <rPh sb="12" eb="14">
      <t>イシ</t>
    </rPh>
    <rPh sb="16" eb="18">
      <t>レンラク</t>
    </rPh>
    <rPh sb="19" eb="21">
      <t>カクホ</t>
    </rPh>
    <rPh sb="24" eb="26">
      <t>タイセイ</t>
    </rPh>
    <phoneticPr fontId="3"/>
  </si>
  <si>
    <t>　入所者の処遇に直接影響を及ぼさない業務（調理、洗濯等）を除き、当該施設の従業者によってサービスを提供していますか。</t>
    <rPh sb="1" eb="4">
      <t>ニュウショシャ</t>
    </rPh>
    <rPh sb="5" eb="7">
      <t>ショグウ</t>
    </rPh>
    <rPh sb="8" eb="10">
      <t>チョクセツ</t>
    </rPh>
    <rPh sb="10" eb="12">
      <t>エイキョウ</t>
    </rPh>
    <rPh sb="13" eb="14">
      <t>オヨ</t>
    </rPh>
    <rPh sb="18" eb="20">
      <t>ギョウム</t>
    </rPh>
    <rPh sb="21" eb="23">
      <t>チョウリ</t>
    </rPh>
    <rPh sb="24" eb="26">
      <t>センタク</t>
    </rPh>
    <rPh sb="26" eb="27">
      <t>トウ</t>
    </rPh>
    <rPh sb="29" eb="30">
      <t>ノゾ</t>
    </rPh>
    <rPh sb="32" eb="34">
      <t>トウガイ</t>
    </rPh>
    <rPh sb="34" eb="36">
      <t>シセツ</t>
    </rPh>
    <rPh sb="37" eb="40">
      <t>ジュウギョウシャ</t>
    </rPh>
    <rPh sb="49" eb="51">
      <t>テイキョウ</t>
    </rPh>
    <phoneticPr fontId="3"/>
  </si>
  <si>
    <t>入所者の処遇に直接影響する業務を委託していませんか。</t>
    <rPh sb="0" eb="3">
      <t>ニュウショシャ</t>
    </rPh>
    <rPh sb="4" eb="6">
      <t>ショグウ</t>
    </rPh>
    <rPh sb="7" eb="9">
      <t>チョクセツ</t>
    </rPh>
    <rPh sb="9" eb="11">
      <t>エイキョウ</t>
    </rPh>
    <rPh sb="13" eb="15">
      <t>ギョウム</t>
    </rPh>
    <rPh sb="16" eb="18">
      <t>イタク</t>
    </rPh>
    <phoneticPr fontId="3"/>
  </si>
  <si>
    <t>　従業者に対して研修の機会を確保していますか。</t>
    <rPh sb="1" eb="4">
      <t>ジュウギョウシャ</t>
    </rPh>
    <rPh sb="5" eb="6">
      <t>タイ</t>
    </rPh>
    <rPh sb="8" eb="10">
      <t>ケンシュウ</t>
    </rPh>
    <rPh sb="11" eb="13">
      <t>キカイ</t>
    </rPh>
    <rPh sb="14" eb="16">
      <t>カクホ</t>
    </rPh>
    <phoneticPr fontId="3"/>
  </si>
  <si>
    <t>研修計画、記録</t>
    <rPh sb="0" eb="2">
      <t>ケンシュウ</t>
    </rPh>
    <rPh sb="2" eb="4">
      <t>ケイカク</t>
    </rPh>
    <rPh sb="5" eb="7">
      <t>キロク</t>
    </rPh>
    <phoneticPr fontId="3"/>
  </si>
  <si>
    <t>　全ての従業者（看護師、准看護師、介護福祉士、介護支援専門員、法第８条第２項に規定する政令で定める者等の資格を有するものその他これに類する者を除く。）に対し、認知症介護にかかる基礎的な研修を受講させています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31" eb="32">
      <t>ホウ</t>
    </rPh>
    <rPh sb="32" eb="33">
      <t>ダイ</t>
    </rPh>
    <rPh sb="34" eb="35">
      <t>ジョウ</t>
    </rPh>
    <rPh sb="35" eb="36">
      <t>ダイ</t>
    </rPh>
    <rPh sb="37" eb="38">
      <t>コウ</t>
    </rPh>
    <rPh sb="39" eb="41">
      <t>キテイ</t>
    </rPh>
    <rPh sb="43" eb="45">
      <t>セイレイ</t>
    </rPh>
    <rPh sb="46" eb="47">
      <t>サダ</t>
    </rPh>
    <rPh sb="49" eb="50">
      <t>モノ</t>
    </rPh>
    <rPh sb="50" eb="51">
      <t>トウ</t>
    </rPh>
    <rPh sb="52" eb="54">
      <t>シカク</t>
    </rPh>
    <rPh sb="55" eb="56">
      <t>ユウ</t>
    </rPh>
    <rPh sb="62" eb="63">
      <t>ホカ</t>
    </rPh>
    <rPh sb="66" eb="67">
      <t>ルイ</t>
    </rPh>
    <rPh sb="69" eb="70">
      <t>モノ</t>
    </rPh>
    <rPh sb="71" eb="72">
      <t>ノゾ</t>
    </rPh>
    <rPh sb="76" eb="77">
      <t>タイ</t>
    </rPh>
    <rPh sb="79" eb="82">
      <t>ニンチショウ</t>
    </rPh>
    <rPh sb="82" eb="84">
      <t>カイゴ</t>
    </rPh>
    <rPh sb="88" eb="91">
      <t>キソテキ</t>
    </rPh>
    <rPh sb="92" eb="94">
      <t>ケンシュウ</t>
    </rPh>
    <rPh sb="95" eb="97">
      <t>ジュコウ</t>
    </rPh>
    <phoneticPr fontId="3"/>
  </si>
  <si>
    <t>施設が新たに採用した従業者（医師・福祉関係資格を有さない者に限る。）に対する当該義務付けの適用については、採用後１年間の猶予期間を設けることとし、採用後１年を経過するまでに認知症介護基礎研修を受講させること。</t>
    <rPh sb="0" eb="2">
      <t>シセツ</t>
    </rPh>
    <rPh sb="3" eb="4">
      <t>アラ</t>
    </rPh>
    <rPh sb="6" eb="8">
      <t>サイヨウ</t>
    </rPh>
    <rPh sb="10" eb="13">
      <t>ジュウギョウシャ</t>
    </rPh>
    <rPh sb="14" eb="16">
      <t>イシ</t>
    </rPh>
    <rPh sb="17" eb="19">
      <t>フクシ</t>
    </rPh>
    <rPh sb="19" eb="21">
      <t>カンケイ</t>
    </rPh>
    <rPh sb="21" eb="23">
      <t>シカク</t>
    </rPh>
    <rPh sb="24" eb="25">
      <t>ユウ</t>
    </rPh>
    <rPh sb="28" eb="29">
      <t>モノ</t>
    </rPh>
    <rPh sb="30" eb="31">
      <t>カギ</t>
    </rPh>
    <rPh sb="35" eb="36">
      <t>タイ</t>
    </rPh>
    <rPh sb="38" eb="40">
      <t>トウガイ</t>
    </rPh>
    <rPh sb="40" eb="43">
      <t>ギムヅ</t>
    </rPh>
    <rPh sb="45" eb="47">
      <t>テキヨウ</t>
    </rPh>
    <rPh sb="53" eb="56">
      <t>サイヨウゴ</t>
    </rPh>
    <rPh sb="57" eb="59">
      <t>ネンカン</t>
    </rPh>
    <rPh sb="60" eb="62">
      <t>ユウヨ</t>
    </rPh>
    <rPh sb="62" eb="64">
      <t>キカン</t>
    </rPh>
    <rPh sb="65" eb="66">
      <t>モウ</t>
    </rPh>
    <rPh sb="73" eb="76">
      <t>サイヨウゴ</t>
    </rPh>
    <rPh sb="77" eb="78">
      <t>ネン</t>
    </rPh>
    <rPh sb="79" eb="81">
      <t>ケイカ</t>
    </rPh>
    <rPh sb="86" eb="89">
      <t>ニンチショウ</t>
    </rPh>
    <rPh sb="89" eb="91">
      <t>カイゴ</t>
    </rPh>
    <rPh sb="91" eb="93">
      <t>キソ</t>
    </rPh>
    <rPh sb="93" eb="95">
      <t>ケンシュウ</t>
    </rPh>
    <rPh sb="96" eb="98">
      <t>ジュコウ</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</si>
  <si>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</si>
  <si>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</si>
  <si>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職場におけるハラスメントの内容および職場におけるハラスメントを行ってはならない旨の方針を明確化し、従業者に周知・徹底すること。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テッテイ</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</si>
  <si>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</si>
  <si>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</si>
  <si>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</si>
  <si>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</si>
  <si>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</si>
  <si>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</si>
  <si>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</si>
  <si>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</si>
  <si>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</si>
  <si>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</si>
  <si>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</si>
  <si>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従業者等に対し、業務継続計画について周知するとともに、感染症および災害の業務継続計画にかかる研修および訓練をそれぞれ定期的(年２回以上)に実施していますか。</t>
    <rPh sb="1" eb="4">
      <t>ジュウギョウシャ</t>
    </rPh>
    <rPh sb="4" eb="5">
      <t>トウ</t>
    </rPh>
    <rPh sb="6" eb="7">
      <t>タイ</t>
    </rPh>
    <rPh sb="9" eb="11">
      <t>ギョウム</t>
    </rPh>
    <rPh sb="11" eb="13">
      <t>ケイゾク</t>
    </rPh>
    <rPh sb="13" eb="15">
      <t>ケイカク</t>
    </rPh>
    <rPh sb="19" eb="21">
      <t>シュウチ</t>
    </rPh>
    <rPh sb="28" eb="31">
      <t>カンセンショウ</t>
    </rPh>
    <rPh sb="34" eb="36">
      <t>サイガイ</t>
    </rPh>
    <rPh sb="37" eb="39">
      <t>ギョウム</t>
    </rPh>
    <rPh sb="39" eb="41">
      <t>ケイゾク</t>
    </rPh>
    <rPh sb="41" eb="43">
      <t>ケイカク</t>
    </rPh>
    <rPh sb="47" eb="49">
      <t>ケンシュウ</t>
    </rPh>
    <rPh sb="52" eb="54">
      <t>クンレン</t>
    </rPh>
    <rPh sb="59" eb="62">
      <t>テイキテキ</t>
    </rPh>
    <rPh sb="63" eb="64">
      <t>ネン</t>
    </rPh>
    <rPh sb="65" eb="68">
      <t>カイイジョウ</t>
    </rPh>
    <rPh sb="70" eb="72">
      <t>ジッシ</t>
    </rPh>
    <phoneticPr fontId="3"/>
  </si>
  <si>
    <t>感染症の業務継続計画にかかる研修(訓練)については、感染症の予防およびまん延防止のための研修(訓練)と一体的に実施することも差し支えない。</t>
    <rPh sb="0" eb="3">
      <t>カンセンショウ</t>
    </rPh>
    <rPh sb="4" eb="10">
      <t>ギョウムケイゾクケイカク</t>
    </rPh>
    <rPh sb="14" eb="16">
      <t>ケンシュウ</t>
    </rPh>
    <rPh sb="17" eb="19">
      <t>クンレン</t>
    </rPh>
    <rPh sb="26" eb="29">
      <t>カンセンショウ</t>
    </rPh>
    <rPh sb="30" eb="32">
      <t>ヨボウ</t>
    </rPh>
    <rPh sb="37" eb="40">
      <t>エンボウシ</t>
    </rPh>
    <rPh sb="44" eb="46">
      <t>ケンシュウ</t>
    </rPh>
    <rPh sb="47" eb="49">
      <t>クンレン</t>
    </rPh>
    <rPh sb="51" eb="54">
      <t>イッタイテキ</t>
    </rPh>
    <rPh sb="55" eb="57">
      <t>ジッシ</t>
    </rPh>
    <rPh sb="62" eb="63">
      <t>サ</t>
    </rPh>
    <rPh sb="64" eb="65">
      <t>ツカ</t>
    </rPh>
    <phoneticPr fontId="3"/>
  </si>
  <si>
    <t>災害の業務継続計画にかかる訓練については、非常災害対策にかかる訓練と一体的に実施することも差し支えない。</t>
    <rPh sb="0" eb="2">
      <t>サイガイ</t>
    </rPh>
    <rPh sb="3" eb="5">
      <t>ギョウム</t>
    </rPh>
    <rPh sb="5" eb="7">
      <t>ケイゾク</t>
    </rPh>
    <rPh sb="7" eb="9">
      <t>ケイカク</t>
    </rPh>
    <rPh sb="13" eb="15">
      <t>クンレン</t>
    </rPh>
    <rPh sb="21" eb="23">
      <t>ヒジョウ</t>
    </rPh>
    <rPh sb="23" eb="25">
      <t>サイガイ</t>
    </rPh>
    <rPh sb="25" eb="27">
      <t>タイサク</t>
    </rPh>
    <rPh sb="31" eb="33">
      <t>クンレン</t>
    </rPh>
    <rPh sb="34" eb="37">
      <t>イッタイテキ</t>
    </rPh>
    <rPh sb="38" eb="40">
      <t>ジッシ</t>
    </rPh>
    <rPh sb="45" eb="46">
      <t>サ</t>
    </rPh>
    <rPh sb="47" eb="48">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</si>
  <si>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</si>
  <si>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</si>
  <si>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3"/>
  </si>
  <si>
    <t>非常災害（火災・風水害・地震等）対応に係るマニュアル
運営規程
避難訓練の記録
消防署への届出
消防用設備点検の記録</t>
    <rPh sb="0" eb="2">
      <t>ヒジョウ</t>
    </rPh>
    <rPh sb="2" eb="4">
      <t>サイガイ</t>
    </rPh>
    <rPh sb="5" eb="7">
      <t>カサイ</t>
    </rPh>
    <rPh sb="8" eb="11">
      <t>フウスイガイ</t>
    </rPh>
    <rPh sb="12" eb="15">
      <t>ジシンナド</t>
    </rPh>
    <rPh sb="16" eb="18">
      <t>タイオウ</t>
    </rPh>
    <rPh sb="19" eb="20">
      <t>カカ</t>
    </rPh>
    <rPh sb="27" eb="29">
      <t>ウンエイ</t>
    </rPh>
    <rPh sb="29" eb="31">
      <t>キテイ</t>
    </rPh>
    <rPh sb="32" eb="34">
      <t>ヒナン</t>
    </rPh>
    <rPh sb="34" eb="36">
      <t>クンレン</t>
    </rPh>
    <rPh sb="37" eb="39">
      <t>キロク</t>
    </rPh>
    <rPh sb="40" eb="43">
      <t>ショウボウショ</t>
    </rPh>
    <rPh sb="45" eb="47">
      <t>トドケデ</t>
    </rPh>
    <rPh sb="48" eb="51">
      <t>ショウボウヨウ</t>
    </rPh>
    <rPh sb="51" eb="53">
      <t>セツビ</t>
    </rPh>
    <rPh sb="53" eb="55">
      <t>テンケン</t>
    </rPh>
    <rPh sb="56" eb="58">
      <t>キロク</t>
    </rPh>
    <phoneticPr fontId="3"/>
  </si>
  <si>
    <t>消火および通報訓練は年２回以上行うこと。</t>
    <rPh sb="0" eb="2">
      <t>ショウカ</t>
    </rPh>
    <rPh sb="5" eb="7">
      <t>ツウホウ</t>
    </rPh>
    <rPh sb="7" eb="9">
      <t>クンレン</t>
    </rPh>
    <rPh sb="10" eb="11">
      <t>ネン</t>
    </rPh>
    <rPh sb="12" eb="15">
      <t>カイイジョウ</t>
    </rPh>
    <rPh sb="15" eb="16">
      <t>オコナ</t>
    </rPh>
    <phoneticPr fontId="3"/>
  </si>
  <si>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3"/>
  </si>
  <si>
    <t>直近の訓練日</t>
    <rPh sb="0" eb="2">
      <t>チョッキン</t>
    </rPh>
    <rPh sb="3" eb="5">
      <t>クンレン</t>
    </rPh>
    <rPh sb="5" eb="6">
      <t>ヒ</t>
    </rPh>
    <phoneticPr fontId="3"/>
  </si>
  <si>
    <t>令和　　年　　月　　日（　　　　　訓練）</t>
    <rPh sb="4" eb="5">
      <t>ネン</t>
    </rPh>
    <rPh sb="7" eb="8">
      <t>ガツ</t>
    </rPh>
    <rPh sb="10" eb="11">
      <t>ニチ</t>
    </rPh>
    <rPh sb="17" eb="19">
      <t>クンレン</t>
    </rPh>
    <phoneticPr fontId="3"/>
  </si>
  <si>
    <t>　火災等の災害時に、地域の消防機関へ速やかに通報する体制をとるよう従業者に周知していますか。</t>
    <rPh sb="1" eb="3">
      <t>カサイ</t>
    </rPh>
    <rPh sb="3" eb="4">
      <t>トウ</t>
    </rPh>
    <rPh sb="5" eb="7">
      <t>サイガイ</t>
    </rPh>
    <rPh sb="7" eb="8">
      <t>ジ</t>
    </rPh>
    <rPh sb="10" eb="12">
      <t>チイキ</t>
    </rPh>
    <rPh sb="13" eb="15">
      <t>ショウボウ</t>
    </rPh>
    <rPh sb="15" eb="17">
      <t>キカン</t>
    </rPh>
    <rPh sb="18" eb="19">
      <t>スミ</t>
    </rPh>
    <rPh sb="22" eb="24">
      <t>ツウホウ</t>
    </rPh>
    <rPh sb="26" eb="28">
      <t>タイセイ</t>
    </rPh>
    <rPh sb="33" eb="36">
      <t>ジュウギョウシャ</t>
    </rPh>
    <rPh sb="37" eb="39">
      <t>シュウチ</t>
    </rPh>
    <phoneticPr fontId="3"/>
  </si>
  <si>
    <t>S62.9.18社施第107号「社会福祉施設における防火安全対策の強化について」</t>
    <rPh sb="8" eb="9">
      <t>シャ</t>
    </rPh>
    <rPh sb="9" eb="10">
      <t>シ</t>
    </rPh>
    <rPh sb="10" eb="11">
      <t>ダイ</t>
    </rPh>
    <rPh sb="14" eb="15">
      <t>ゴウ</t>
    </rPh>
    <rPh sb="16" eb="18">
      <t>シャカイ</t>
    </rPh>
    <rPh sb="18" eb="20">
      <t>フクシ</t>
    </rPh>
    <rPh sb="20" eb="22">
      <t>シセツ</t>
    </rPh>
    <rPh sb="26" eb="28">
      <t>ボウカ</t>
    </rPh>
    <rPh sb="28" eb="30">
      <t>アンゼン</t>
    </rPh>
    <rPh sb="30" eb="32">
      <t>タイサク</t>
    </rPh>
    <rPh sb="33" eb="35">
      <t>キョウカ</t>
    </rPh>
    <phoneticPr fontId="3"/>
  </si>
  <si>
    <t>　日頃から消防団や地域住民との連携を図り、火災等の際に消火・避難等に協力してもらえるような体制作りをしていますか。</t>
    <rPh sb="1" eb="3">
      <t>ヒゴロ</t>
    </rPh>
    <rPh sb="5" eb="7">
      <t>ショウボウ</t>
    </rPh>
    <rPh sb="7" eb="8">
      <t>ダン</t>
    </rPh>
    <rPh sb="9" eb="11">
      <t>チイキ</t>
    </rPh>
    <rPh sb="11" eb="13">
      <t>ジュウミン</t>
    </rPh>
    <rPh sb="15" eb="17">
      <t>レンケイ</t>
    </rPh>
    <rPh sb="18" eb="19">
      <t>ハカ</t>
    </rPh>
    <rPh sb="21" eb="23">
      <t>カサイ</t>
    </rPh>
    <rPh sb="23" eb="24">
      <t>トウ</t>
    </rPh>
    <rPh sb="25" eb="26">
      <t>サイ</t>
    </rPh>
    <rPh sb="27" eb="29">
      <t>ショウカ</t>
    </rPh>
    <rPh sb="30" eb="32">
      <t>ヒナン</t>
    </rPh>
    <rPh sb="32" eb="33">
      <t>トウ</t>
    </rPh>
    <rPh sb="34" eb="36">
      <t>キョウリョク</t>
    </rPh>
    <rPh sb="45" eb="47">
      <t>タイセイ</t>
    </rPh>
    <rPh sb="47" eb="48">
      <t>ヅク</t>
    </rPh>
    <phoneticPr fontId="3"/>
  </si>
  <si>
    <t>H10.8.31社援第2153号「社会福祉施設における防災対策の再点検等について」</t>
    <rPh sb="8" eb="9">
      <t>シャ</t>
    </rPh>
    <rPh sb="9" eb="10">
      <t>エン</t>
    </rPh>
    <rPh sb="10" eb="11">
      <t>ダイ</t>
    </rPh>
    <rPh sb="15" eb="16">
      <t>ゴウ</t>
    </rPh>
    <rPh sb="17" eb="19">
      <t>シャカイ</t>
    </rPh>
    <rPh sb="19" eb="21">
      <t>フクシ</t>
    </rPh>
    <rPh sb="21" eb="23">
      <t>シセツ</t>
    </rPh>
    <rPh sb="27" eb="29">
      <t>ボウサイ</t>
    </rPh>
    <rPh sb="29" eb="31">
      <t>タイサク</t>
    </rPh>
    <rPh sb="32" eb="35">
      <t>サイテンケン</t>
    </rPh>
    <rPh sb="35" eb="36">
      <t>トウ</t>
    </rPh>
    <phoneticPr fontId="3"/>
  </si>
  <si>
    <t>具体的な連携方法</t>
    <rPh sb="0" eb="3">
      <t>グタイテキ</t>
    </rPh>
    <rPh sb="4" eb="6">
      <t>レンケイ</t>
    </rPh>
    <rPh sb="6" eb="8">
      <t>ホウホウ</t>
    </rPh>
    <phoneticPr fontId="3"/>
  </si>
  <si>
    <t>【　　　　　　　　　　　　　　　　　　　】</t>
    <phoneticPr fontId="3"/>
  </si>
  <si>
    <t>　防火管理に関する責任者を定めていますか</t>
    <rPh sb="1" eb="3">
      <t>ボウカ</t>
    </rPh>
    <rPh sb="3" eb="5">
      <t>カンリ</t>
    </rPh>
    <rPh sb="6" eb="7">
      <t>カン</t>
    </rPh>
    <rPh sb="9" eb="12">
      <t>セキニンシャ</t>
    </rPh>
    <rPh sb="13" eb="14">
      <t>サダ</t>
    </rPh>
    <phoneticPr fontId="3"/>
  </si>
  <si>
    <t>　非常災害時の連絡網等は用意されていますか。</t>
    <rPh sb="1" eb="3">
      <t>ヒジョウ</t>
    </rPh>
    <rPh sb="3" eb="5">
      <t>サイガイ</t>
    </rPh>
    <rPh sb="5" eb="6">
      <t>ジ</t>
    </rPh>
    <rPh sb="7" eb="9">
      <t>レンラク</t>
    </rPh>
    <rPh sb="9" eb="10">
      <t>アミ</t>
    </rPh>
    <rPh sb="10" eb="11">
      <t>トウ</t>
    </rPh>
    <rPh sb="12" eb="14">
      <t>ヨウイ</t>
    </rPh>
    <phoneticPr fontId="3"/>
  </si>
  <si>
    <t>通報連絡体制</t>
    <phoneticPr fontId="3"/>
  </si>
  <si>
    <t>【自然災害対策について】</t>
    <rPh sb="1" eb="3">
      <t>シゼン</t>
    </rPh>
    <rPh sb="3" eb="5">
      <t>サイガイ</t>
    </rPh>
    <rPh sb="5" eb="7">
      <t>タイサク</t>
    </rPh>
    <phoneticPr fontId="3"/>
  </si>
  <si>
    <t>Ｈ21.9.16健政推第377号「社会福祉施設等における防災対策について」</t>
    <phoneticPr fontId="3"/>
  </si>
  <si>
    <t xml:space="preserve">
□洪水ハザードマップ
□内水（浸水）ハザードマップ
□土砂災害ハザードマップ
□高潮ハザードマップ
□津波ハザードマップ</t>
    <phoneticPr fontId="3"/>
  </si>
  <si>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3"/>
  </si>
  <si>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3"/>
  </si>
  <si>
    <t>令和　　年　　月　　日</t>
    <rPh sb="4" eb="5">
      <t>ネン</t>
    </rPh>
    <rPh sb="7" eb="8">
      <t>ガツ</t>
    </rPh>
    <rPh sb="10" eb="11">
      <t>ニチ</t>
    </rPh>
    <phoneticPr fontId="3"/>
  </si>
  <si>
    <t>【防犯対策について】</t>
    <rPh sb="1" eb="3">
      <t>ボウハン</t>
    </rPh>
    <rPh sb="3" eb="5">
      <t>タイサク</t>
    </rPh>
    <phoneticPr fontId="3"/>
  </si>
  <si>
    <t>Ｈ28.9.8健政推第76号「社会福祉施設等の防犯対策点検マニュアルについて」</t>
    <phoneticPr fontId="3"/>
  </si>
  <si>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3"/>
  </si>
  <si>
    <t>安全管理責任者
【職種　　　　　氏名　　　　　　　　】</t>
    <rPh sb="0" eb="2">
      <t>アンゼン</t>
    </rPh>
    <rPh sb="2" eb="4">
      <t>カンリ</t>
    </rPh>
    <rPh sb="9" eb="11">
      <t>ショクシュ</t>
    </rPh>
    <phoneticPr fontId="3"/>
  </si>
  <si>
    <t>防犯対策マニュアル　　　　有　　無</t>
    <rPh sb="0" eb="2">
      <t>ボウハン</t>
    </rPh>
    <rPh sb="2" eb="4">
      <t>タイサク</t>
    </rPh>
    <rPh sb="13" eb="14">
      <t>アリ</t>
    </rPh>
    <rPh sb="16" eb="17">
      <t>ナ</t>
    </rPh>
    <phoneticPr fontId="3"/>
  </si>
  <si>
    <t>　不審者対応訓練を行っていますか。</t>
    <rPh sb="1" eb="4">
      <t>フシンシャ</t>
    </rPh>
    <rPh sb="4" eb="6">
      <t>タイオウ</t>
    </rPh>
    <rPh sb="6" eb="8">
      <t>クンレン</t>
    </rPh>
    <rPh sb="9" eb="10">
      <t>オコナ</t>
    </rPh>
    <phoneticPr fontId="3"/>
  </si>
  <si>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3"/>
  </si>
  <si>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3"/>
  </si>
  <si>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3"/>
  </si>
  <si>
    <t>原子力災害時避難計画</t>
    <rPh sb="0" eb="3">
      <t>ゲンシリョク</t>
    </rPh>
    <rPh sb="3" eb="5">
      <t>サイガイ</t>
    </rPh>
    <rPh sb="5" eb="6">
      <t>ジ</t>
    </rPh>
    <rPh sb="6" eb="8">
      <t>ヒナン</t>
    </rPh>
    <rPh sb="8" eb="10">
      <t>ケイカク</t>
    </rPh>
    <phoneticPr fontId="3"/>
  </si>
  <si>
    <t>計画作成日</t>
    <rPh sb="0" eb="2">
      <t>ケイカク</t>
    </rPh>
    <rPh sb="2" eb="4">
      <t>サクセイ</t>
    </rPh>
    <rPh sb="4" eb="5">
      <t>ビ</t>
    </rPh>
    <phoneticPr fontId="3"/>
  </si>
  <si>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3"/>
  </si>
  <si>
    <t>衛生管理等</t>
    <rPh sb="0" eb="2">
      <t>エイセイ</t>
    </rPh>
    <rPh sb="2" eb="4">
      <t>カンリ</t>
    </rPh>
    <rPh sb="4" eb="5">
      <t>トウ</t>
    </rPh>
    <phoneticPr fontId="3"/>
  </si>
  <si>
    <t>　食中毒および感染症の発生を防止するための措置等について、必要に応じ保健所の助言、指導を求めるとともに、常に密接な連携を保っていますか。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3">
      <t>ツネ</t>
    </rPh>
    <rPh sb="54" eb="56">
      <t>ミッセツ</t>
    </rPh>
    <rPh sb="57" eb="59">
      <t>レンケイ</t>
    </rPh>
    <rPh sb="60" eb="61">
      <t>タモ</t>
    </rPh>
    <phoneticPr fontId="3"/>
  </si>
  <si>
    <t>インフルエンザ対策、腸管出血性大腸菌感染症対策、レジオネラ症対策等については、通知等に基づき、適切な措置を講じていますか。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2" eb="33">
      <t>トウ</t>
    </rPh>
    <rPh sb="39" eb="41">
      <t>ツウチ</t>
    </rPh>
    <rPh sb="41" eb="42">
      <t>トウ</t>
    </rPh>
    <rPh sb="43" eb="44">
      <t>モト</t>
    </rPh>
    <rPh sb="47" eb="49">
      <t>テキセツ</t>
    </rPh>
    <rPh sb="50" eb="52">
      <t>ソチ</t>
    </rPh>
    <rPh sb="53" eb="54">
      <t>コウ</t>
    </rPh>
    <phoneticPr fontId="3"/>
  </si>
  <si>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3"/>
  </si>
  <si>
    <t>　施設において感染症または食中毒が発生し、またはまん延しないように次の措置を講じてますか。【施設】</t>
    <rPh sb="1" eb="3">
      <t>シセツ</t>
    </rPh>
    <rPh sb="7" eb="10">
      <t>カンセンショウ</t>
    </rPh>
    <rPh sb="13" eb="16">
      <t>ショクチュウドク</t>
    </rPh>
    <rPh sb="17" eb="19">
      <t>ハッセイ</t>
    </rPh>
    <rPh sb="26" eb="27">
      <t>エン</t>
    </rPh>
    <rPh sb="33" eb="34">
      <t>ツギ</t>
    </rPh>
    <rPh sb="35" eb="37">
      <t>ソチ</t>
    </rPh>
    <rPh sb="38" eb="39">
      <t>コウ</t>
    </rPh>
    <rPh sb="46" eb="48">
      <t>シセツ</t>
    </rPh>
    <phoneticPr fontId="3"/>
  </si>
  <si>
    <t>感染対策委員会は、幅広い職種（管理者、事務長、医師、看護職員、介護職員、栄養士、支援相談員等）により構成されていますか。</t>
    <rPh sb="0" eb="2">
      <t>カンセン</t>
    </rPh>
    <rPh sb="2" eb="4">
      <t>タイサク</t>
    </rPh>
    <rPh sb="4" eb="7">
      <t>イインカイ</t>
    </rPh>
    <rPh sb="9" eb="11">
      <t>ハバヒロ</t>
    </rPh>
    <rPh sb="12" eb="14">
      <t>ショクシュ</t>
    </rPh>
    <rPh sb="15" eb="17">
      <t>カンリ</t>
    </rPh>
    <rPh sb="17" eb="18">
      <t>シャ</t>
    </rPh>
    <rPh sb="19" eb="22">
      <t>ジムチョウ</t>
    </rPh>
    <rPh sb="23" eb="25">
      <t>イシ</t>
    </rPh>
    <rPh sb="26" eb="29">
      <t>カンゴショク</t>
    </rPh>
    <rPh sb="29" eb="30">
      <t>イン</t>
    </rPh>
    <rPh sb="31" eb="33">
      <t>カイゴ</t>
    </rPh>
    <rPh sb="33" eb="35">
      <t>ショクイン</t>
    </rPh>
    <rPh sb="36" eb="39">
      <t>エイヨウシ</t>
    </rPh>
    <rPh sb="40" eb="42">
      <t>シエン</t>
    </rPh>
    <rPh sb="42" eb="45">
      <t>ソウダンイン</t>
    </rPh>
    <rPh sb="45" eb="46">
      <t>トウ</t>
    </rPh>
    <rPh sb="50" eb="52">
      <t>コウセイ</t>
    </rPh>
    <phoneticPr fontId="3"/>
  </si>
  <si>
    <t>感染症および食中毒の予防およびまん延の防止のための指針</t>
    <rPh sb="0" eb="3">
      <t>カンセンショウ</t>
    </rPh>
    <rPh sb="6" eb="9">
      <t>ショクチュウドク</t>
    </rPh>
    <rPh sb="10" eb="12">
      <t>ヨボウ</t>
    </rPh>
    <rPh sb="17" eb="18">
      <t>エン</t>
    </rPh>
    <rPh sb="19" eb="21">
      <t>ボウシ</t>
    </rPh>
    <rPh sb="25" eb="27">
      <t>シシン</t>
    </rPh>
    <phoneticPr fontId="3"/>
  </si>
  <si>
    <t>感染対策委員会の構成メンバーの責務および役割分担は明確になっていますか。</t>
    <rPh sb="0" eb="2">
      <t>カンセン</t>
    </rPh>
    <rPh sb="2" eb="4">
      <t>タイサク</t>
    </rPh>
    <rPh sb="4" eb="7">
      <t>イインカイ</t>
    </rPh>
    <rPh sb="8" eb="10">
      <t>コウセイ</t>
    </rPh>
    <rPh sb="15" eb="17">
      <t>セキム</t>
    </rPh>
    <rPh sb="20" eb="22">
      <t>ヤクワリ</t>
    </rPh>
    <rPh sb="22" eb="24">
      <t>ブンタン</t>
    </rPh>
    <rPh sb="25" eb="27">
      <t>メイカク</t>
    </rPh>
    <phoneticPr fontId="3"/>
  </si>
  <si>
    <t>専任の感染対策担当者（看護師が望ましい。）を決めていますか。</t>
    <rPh sb="0" eb="2">
      <t>センニン</t>
    </rPh>
    <rPh sb="3" eb="5">
      <t>カンセン</t>
    </rPh>
    <rPh sb="5" eb="7">
      <t>タイサク</t>
    </rPh>
    <rPh sb="7" eb="10">
      <t>タントウシャ</t>
    </rPh>
    <rPh sb="11" eb="14">
      <t>カンゴシ</t>
    </rPh>
    <rPh sb="15" eb="16">
      <t>ノゾ</t>
    </rPh>
    <rPh sb="22" eb="23">
      <t>キ</t>
    </rPh>
    <phoneticPr fontId="3"/>
  </si>
  <si>
    <t>感染対策担当者名【　　　　　　　　】</t>
    <rPh sb="0" eb="2">
      <t>カンセン</t>
    </rPh>
    <rPh sb="2" eb="4">
      <t>タイサク</t>
    </rPh>
    <rPh sb="4" eb="7">
      <t>タントウシャ</t>
    </rPh>
    <rPh sb="7" eb="8">
      <t>メイ</t>
    </rPh>
    <phoneticPr fontId="3"/>
  </si>
  <si>
    <t>感染対策委員会は、入所者の状況など施設の状況に応じ、おおむね３月に１回以上、定期的に開催するとともに、感染症が流行する時期等を勘案して必要に応じ随時開催していますか。</t>
    <rPh sb="0" eb="2">
      <t>カンセン</t>
    </rPh>
    <rPh sb="2" eb="4">
      <t>タイサク</t>
    </rPh>
    <rPh sb="4" eb="7">
      <t>イインカイ</t>
    </rPh>
    <rPh sb="9" eb="12">
      <t>ニュウショシャ</t>
    </rPh>
    <rPh sb="13" eb="15">
      <t>ジョウキョウ</t>
    </rPh>
    <rPh sb="17" eb="19">
      <t>シセツ</t>
    </rPh>
    <rPh sb="20" eb="22">
      <t>ジョウキョウ</t>
    </rPh>
    <rPh sb="23" eb="24">
      <t>オウ</t>
    </rPh>
    <rPh sb="31" eb="32">
      <t>ツキ</t>
    </rPh>
    <rPh sb="34" eb="37">
      <t>カイイジョウ</t>
    </rPh>
    <rPh sb="38" eb="41">
      <t>テイキテキ</t>
    </rPh>
    <rPh sb="42" eb="44">
      <t>カイサイ</t>
    </rPh>
    <rPh sb="51" eb="54">
      <t>カンセンショウ</t>
    </rPh>
    <rPh sb="55" eb="57">
      <t>リュウコウ</t>
    </rPh>
    <rPh sb="59" eb="62">
      <t>ジキトウ</t>
    </rPh>
    <rPh sb="63" eb="65">
      <t>カンアン</t>
    </rPh>
    <rPh sb="67" eb="69">
      <t>ヒツヨウ</t>
    </rPh>
    <rPh sb="70" eb="71">
      <t>オウ</t>
    </rPh>
    <rPh sb="72" eb="74">
      <t>ズイジ</t>
    </rPh>
    <rPh sb="74" eb="76">
      <t>カイサイ</t>
    </rPh>
    <phoneticPr fontId="3"/>
  </si>
  <si>
    <t>前年度の開催状況</t>
    <rPh sb="0" eb="3">
      <t>ゼンネンド</t>
    </rPh>
    <rPh sb="1" eb="3">
      <t>ネンド</t>
    </rPh>
    <rPh sb="4" eb="6">
      <t>カイサイ</t>
    </rPh>
    <rPh sb="6" eb="8">
      <t>ジョウキョウ</t>
    </rPh>
    <phoneticPr fontId="3"/>
  </si>
  <si>
    <t>【　　　　　　　　　　　　　　　　　　】</t>
    <phoneticPr fontId="3"/>
  </si>
  <si>
    <t>感染対策委員会は、施設内の他の委員会と独立して設置・運営していますか。</t>
    <rPh sb="0" eb="2">
      <t>カンセン</t>
    </rPh>
    <rPh sb="2" eb="4">
      <t>タイサク</t>
    </rPh>
    <rPh sb="4" eb="7">
      <t>イインカイ</t>
    </rPh>
    <rPh sb="9" eb="11">
      <t>シセツ</t>
    </rPh>
    <rPh sb="11" eb="12">
      <t>ナイ</t>
    </rPh>
    <rPh sb="13" eb="14">
      <t>タ</t>
    </rPh>
    <rPh sb="15" eb="18">
      <t>イインカイ</t>
    </rPh>
    <rPh sb="19" eb="21">
      <t>ドクリツ</t>
    </rPh>
    <rPh sb="23" eb="25">
      <t>セッチ</t>
    </rPh>
    <rPh sb="26" eb="28">
      <t>ウンエイ</t>
    </rPh>
    <phoneticPr fontId="3"/>
  </si>
  <si>
    <t>ただし、事故発生防止のための委員会については、これと一体的に設置・運営することも差し支えない。</t>
    <rPh sb="4" eb="6">
      <t>ジコ</t>
    </rPh>
    <rPh sb="6" eb="8">
      <t>ハッセイ</t>
    </rPh>
    <rPh sb="8" eb="10">
      <t>ボウシ</t>
    </rPh>
    <rPh sb="14" eb="17">
      <t>イインカイ</t>
    </rPh>
    <rPh sb="26" eb="29">
      <t>イッタイテキ</t>
    </rPh>
    <rPh sb="30" eb="32">
      <t>セッチ</t>
    </rPh>
    <rPh sb="33" eb="35">
      <t>ウンエイ</t>
    </rPh>
    <rPh sb="40" eb="41">
      <t>サ</t>
    </rPh>
    <rPh sb="42" eb="43">
      <t>ツカ</t>
    </rPh>
    <phoneticPr fontId="3"/>
  </si>
  <si>
    <t>「感染症および食中毒の予防およびまん延の防止のための指針」を整備していますか。</t>
    <rPh sb="1" eb="4">
      <t>カンセンショウ</t>
    </rPh>
    <rPh sb="7" eb="10">
      <t>ショクチュウドク</t>
    </rPh>
    <rPh sb="11" eb="13">
      <t>ヨボウ</t>
    </rPh>
    <rPh sb="18" eb="19">
      <t>エン</t>
    </rPh>
    <rPh sb="20" eb="22">
      <t>ボウシ</t>
    </rPh>
    <rPh sb="26" eb="28">
      <t>シシン</t>
    </rPh>
    <rPh sb="30" eb="32">
      <t>セイビ</t>
    </rPh>
    <phoneticPr fontId="3"/>
  </si>
  <si>
    <t>ク</t>
    <phoneticPr fontId="3"/>
  </si>
  <si>
    <t>指針には、平常時の対策および発生時の対応が規定されていますか。</t>
    <rPh sb="0" eb="2">
      <t>シシン</t>
    </rPh>
    <rPh sb="5" eb="7">
      <t>ヘイジョウ</t>
    </rPh>
    <rPh sb="7" eb="8">
      <t>ジ</t>
    </rPh>
    <rPh sb="9" eb="11">
      <t>タイサク</t>
    </rPh>
    <rPh sb="14" eb="16">
      <t>ハッセイ</t>
    </rPh>
    <rPh sb="16" eb="17">
      <t>ジ</t>
    </rPh>
    <rPh sb="18" eb="20">
      <t>タイオウ</t>
    </rPh>
    <rPh sb="21" eb="23">
      <t>キテイ</t>
    </rPh>
    <phoneticPr fontId="3"/>
  </si>
  <si>
    <t>「高齢者介護施設における感染対策マニュアル」参照</t>
    <rPh sb="1" eb="4">
      <t>コウレイシャ</t>
    </rPh>
    <rPh sb="4" eb="6">
      <t>カイゴ</t>
    </rPh>
    <rPh sb="6" eb="8">
      <t>シセツ</t>
    </rPh>
    <rPh sb="12" eb="14">
      <t>カンセン</t>
    </rPh>
    <rPh sb="14" eb="16">
      <t>タイサク</t>
    </rPh>
    <rPh sb="22" eb="24">
      <t>サンショウ</t>
    </rPh>
    <phoneticPr fontId="3"/>
  </si>
  <si>
    <t>ケ</t>
    <phoneticPr fontId="3"/>
  </si>
  <si>
    <t>介護職員その他の従業者に対する「感染症および食中毒の予防およびまん延の防止のための研修」を定期的に（年２回以上）実施するとともに、新規採用時には必ず感染対策研修を実施していますか。また、研修の実施内容について記録していますか。</t>
    <rPh sb="0" eb="2">
      <t>カイゴ</t>
    </rPh>
    <rPh sb="2" eb="4">
      <t>ショクイン</t>
    </rPh>
    <rPh sb="6" eb="7">
      <t>タ</t>
    </rPh>
    <rPh sb="8" eb="11">
      <t>ジュウギョウシャ</t>
    </rPh>
    <rPh sb="12" eb="13">
      <t>タイ</t>
    </rPh>
    <rPh sb="16" eb="19">
      <t>カンセンショウ</t>
    </rPh>
    <rPh sb="22" eb="25">
      <t>ショクチュウドク</t>
    </rPh>
    <rPh sb="26" eb="28">
      <t>ヨボウ</t>
    </rPh>
    <rPh sb="33" eb="34">
      <t>エン</t>
    </rPh>
    <rPh sb="35" eb="37">
      <t>ボウシ</t>
    </rPh>
    <rPh sb="41" eb="43">
      <t>ケンシュウ</t>
    </rPh>
    <rPh sb="45" eb="48">
      <t>テイキテキ</t>
    </rPh>
    <rPh sb="50" eb="51">
      <t>ネン</t>
    </rPh>
    <rPh sb="52" eb="55">
      <t>カイイジョウ</t>
    </rPh>
    <rPh sb="56" eb="58">
      <t>ジッシ</t>
    </rPh>
    <rPh sb="65" eb="67">
      <t>シンキ</t>
    </rPh>
    <rPh sb="67" eb="69">
      <t>サイヨウ</t>
    </rPh>
    <rPh sb="69" eb="70">
      <t>ジ</t>
    </rPh>
    <rPh sb="72" eb="73">
      <t>カナラ</t>
    </rPh>
    <rPh sb="74" eb="76">
      <t>カンセン</t>
    </rPh>
    <rPh sb="76" eb="78">
      <t>タイサク</t>
    </rPh>
    <rPh sb="78" eb="80">
      <t>ケンシュウ</t>
    </rPh>
    <rPh sb="81" eb="83">
      <t>ジッシ</t>
    </rPh>
    <rPh sb="93" eb="95">
      <t>ケンシュウ</t>
    </rPh>
    <rPh sb="96" eb="98">
      <t>ジッシ</t>
    </rPh>
    <rPh sb="98" eb="100">
      <t>ナイヨウ</t>
    </rPh>
    <rPh sb="104" eb="106">
      <t>キロク</t>
    </rPh>
    <phoneticPr fontId="3"/>
  </si>
  <si>
    <t>従業者等に対し、感染症の予防およびまん延防止のための訓練を定期的(年２回以上)に実施していますか。</t>
    <rPh sb="0" eb="3">
      <t>ジュウギョウシャ</t>
    </rPh>
    <rPh sb="3" eb="4">
      <t>トウ</t>
    </rPh>
    <rPh sb="5" eb="6">
      <t>タイ</t>
    </rPh>
    <rPh sb="8" eb="11">
      <t>カンセンショウ</t>
    </rPh>
    <rPh sb="12" eb="14">
      <t>ヨボウ</t>
    </rPh>
    <rPh sb="19" eb="20">
      <t>エン</t>
    </rPh>
    <rPh sb="20" eb="22">
      <t>ボウシ</t>
    </rPh>
    <rPh sb="26" eb="28">
      <t>クンレン</t>
    </rPh>
    <rPh sb="29" eb="32">
      <t>テイキテキ</t>
    </rPh>
    <rPh sb="33" eb="34">
      <t>ネン</t>
    </rPh>
    <rPh sb="35" eb="36">
      <t>カイ</t>
    </rPh>
    <rPh sb="36" eb="38">
      <t>イジョウ</t>
    </rPh>
    <rPh sb="40" eb="42">
      <t>ジッシ</t>
    </rPh>
    <phoneticPr fontId="3"/>
  </si>
  <si>
    <t>短期入所療養介護のみの場合、訓練は年１回以上の実施が必要</t>
    <rPh sb="0" eb="2">
      <t>タンキ</t>
    </rPh>
    <rPh sb="2" eb="4">
      <t>ニュウショ</t>
    </rPh>
    <rPh sb="4" eb="6">
      <t>リョウヨウ</t>
    </rPh>
    <rPh sb="6" eb="8">
      <t>カイゴ</t>
    </rPh>
    <rPh sb="11" eb="13">
      <t>バアイ</t>
    </rPh>
    <rPh sb="14" eb="16">
      <t>クンレン</t>
    </rPh>
    <rPh sb="17" eb="18">
      <t>ネン</t>
    </rPh>
    <rPh sb="19" eb="20">
      <t>カイ</t>
    </rPh>
    <rPh sb="20" eb="22">
      <t>イジョウ</t>
    </rPh>
    <rPh sb="23" eb="25">
      <t>ジッシ</t>
    </rPh>
    <rPh sb="26" eb="28">
      <t>ヒツヨウ</t>
    </rPh>
    <phoneticPr fontId="3"/>
  </si>
  <si>
    <t>　従業者の日々の感染罹患状況や健康状態を確認していますか。</t>
    <rPh sb="1" eb="4">
      <t>ジュウギョウシャ</t>
    </rPh>
    <rPh sb="5" eb="7">
      <t>ヒビ</t>
    </rPh>
    <rPh sb="8" eb="10">
      <t>カンセン</t>
    </rPh>
    <rPh sb="10" eb="12">
      <t>リカン</t>
    </rPh>
    <rPh sb="12" eb="14">
      <t>ジョウキョウ</t>
    </rPh>
    <rPh sb="15" eb="17">
      <t>ケンコウ</t>
    </rPh>
    <rPh sb="17" eb="19">
      <t>ジョウタイ</t>
    </rPh>
    <rPh sb="20" eb="22">
      <t>カクニン</t>
    </rPh>
    <phoneticPr fontId="3"/>
  </si>
  <si>
    <t>秘密保持等</t>
    <rPh sb="0" eb="2">
      <t>ヒミツ</t>
    </rPh>
    <rPh sb="2" eb="4">
      <t>ホジ</t>
    </rPh>
    <rPh sb="4" eb="5">
      <t>トウ</t>
    </rPh>
    <phoneticPr fontId="3"/>
  </si>
  <si>
    <t>　従業者および従業者であった者が、正当な理由なく、業務上知り得た入所者等またはその家族の秘密を漏らすことのないよう必要な措置を講じていますか。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ニュウショシャ</t>
    </rPh>
    <rPh sb="35" eb="36">
      <t>トウ</t>
    </rPh>
    <rPh sb="41" eb="43">
      <t>カゾク</t>
    </rPh>
    <rPh sb="44" eb="46">
      <t>ヒミツ</t>
    </rPh>
    <rPh sb="47" eb="48">
      <t>モ</t>
    </rPh>
    <rPh sb="57" eb="59">
      <t>ヒツヨウ</t>
    </rPh>
    <rPh sb="60" eb="62">
      <t>ソチ</t>
    </rPh>
    <rPh sb="63" eb="64">
      <t>コウ</t>
    </rPh>
    <phoneticPr fontId="3"/>
  </si>
  <si>
    <t>秘密保持誓約書</t>
    <rPh sb="0" eb="2">
      <t>ヒミツ</t>
    </rPh>
    <rPh sb="2" eb="4">
      <t>ホジ</t>
    </rPh>
    <rPh sb="4" eb="7">
      <t>セイヤクショ</t>
    </rPh>
    <phoneticPr fontId="3"/>
  </si>
  <si>
    <t>　居宅介護支援事業者等に対して、入所者に関する情報を提供する際には、あらかじめ文書により入所者の同意を得ていますか。【施設】</t>
    <rPh sb="1" eb="3">
      <t>キョタク</t>
    </rPh>
    <rPh sb="3" eb="5">
      <t>カイゴ</t>
    </rPh>
    <rPh sb="5" eb="7">
      <t>シエン</t>
    </rPh>
    <rPh sb="7" eb="10">
      <t>ジギョウシャ</t>
    </rPh>
    <rPh sb="10" eb="11">
      <t>トウ</t>
    </rPh>
    <rPh sb="12" eb="13">
      <t>タイ</t>
    </rPh>
    <rPh sb="16" eb="19">
      <t>ニュウショシャ</t>
    </rPh>
    <rPh sb="20" eb="21">
      <t>カン</t>
    </rPh>
    <rPh sb="23" eb="25">
      <t>ジョウホウ</t>
    </rPh>
    <rPh sb="26" eb="28">
      <t>テイキョウ</t>
    </rPh>
    <rPh sb="30" eb="31">
      <t>サイ</t>
    </rPh>
    <rPh sb="39" eb="41">
      <t>ブンショ</t>
    </rPh>
    <rPh sb="44" eb="47">
      <t>ニュウショシャ</t>
    </rPh>
    <rPh sb="48" eb="50">
      <t>ドウイ</t>
    </rPh>
    <rPh sb="51" eb="52">
      <t>エ</t>
    </rPh>
    <rPh sb="59" eb="61">
      <t>シセツ</t>
    </rPh>
    <phoneticPr fontId="3"/>
  </si>
  <si>
    <t>個人情報同意書</t>
    <rPh sb="0" eb="2">
      <t>コジン</t>
    </rPh>
    <rPh sb="2" eb="4">
      <t>ジョウホウ</t>
    </rPh>
    <rPh sb="4" eb="7">
      <t>ドウイショ</t>
    </rPh>
    <phoneticPr fontId="3"/>
  </si>
  <si>
    <t>　サービス担当者会議等において利用者もしくはその家族の個人情報を用いる場合の同意を書面により得ていますか（サービス提供開始時における包括的な同意で可）。【短期】</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rPh sb="77" eb="79">
      <t>タンキ</t>
    </rPh>
    <phoneticPr fontId="3"/>
  </si>
  <si>
    <t>苦情処理</t>
    <rPh sb="0" eb="2">
      <t>クジョウ</t>
    </rPh>
    <rPh sb="2" eb="4">
      <t>ショリ</t>
    </rPh>
    <phoneticPr fontId="3"/>
  </si>
  <si>
    <t>　入所者等およびその家族からの苦情を受け付けるための仕組みを設けていますか。</t>
    <rPh sb="1" eb="4">
      <t>ニュウショシャ</t>
    </rPh>
    <rPh sb="4" eb="5">
      <t>トウ</t>
    </rPh>
    <rPh sb="10" eb="12">
      <t>カゾク</t>
    </rPh>
    <rPh sb="15" eb="17">
      <t>クジョウ</t>
    </rPh>
    <rPh sb="18" eb="19">
      <t>ウ</t>
    </rPh>
    <rPh sb="20" eb="21">
      <t>ツ</t>
    </rPh>
    <rPh sb="26" eb="28">
      <t>シク</t>
    </rPh>
    <rPh sb="30" eb="31">
      <t>モウ</t>
    </rPh>
    <phoneticPr fontId="3"/>
  </si>
  <si>
    <t>苦情の受付簿
苦情対応マニュアル</t>
    <rPh sb="0" eb="2">
      <t>クジョウ</t>
    </rPh>
    <rPh sb="3" eb="5">
      <t>ウケツケ</t>
    </rPh>
    <rPh sb="5" eb="6">
      <t>ボ</t>
    </rPh>
    <rPh sb="7" eb="9">
      <t>クジョウ</t>
    </rPh>
    <rPh sb="9" eb="11">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</si>
  <si>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</si>
  <si>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</si>
  <si>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苦情窓口相談者　　：</t>
    <rPh sb="0" eb="2">
      <t>クジョウ</t>
    </rPh>
    <rPh sb="2" eb="4">
      <t>マドグチ</t>
    </rPh>
    <rPh sb="4" eb="7">
      <t>ソウダンシャ</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</si>
  <si>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</si>
  <si>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</si>
  <si>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</si>
  <si>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事故発生の防止および発生時の対応</t>
    <rPh sb="0" eb="2">
      <t>ジコ</t>
    </rPh>
    <rPh sb="2" eb="4">
      <t>ハッセイ</t>
    </rPh>
    <rPh sb="5" eb="7">
      <t>ボウシ</t>
    </rPh>
    <rPh sb="10" eb="12">
      <t>ハッセイ</t>
    </rPh>
    <rPh sb="12" eb="13">
      <t>ジ</t>
    </rPh>
    <rPh sb="14" eb="16">
      <t>タイオウ</t>
    </rPh>
    <phoneticPr fontId="3"/>
  </si>
  <si>
    <t>　事故の発生またはその再発を防止するため、次の措置を講じていますか。【施設】</t>
    <rPh sb="1" eb="3">
      <t>ジコ</t>
    </rPh>
    <rPh sb="4" eb="6">
      <t>ハッセイ</t>
    </rPh>
    <rPh sb="11" eb="13">
      <t>サイハツ</t>
    </rPh>
    <rPh sb="14" eb="16">
      <t>ボウシ</t>
    </rPh>
    <rPh sb="21" eb="22">
      <t>ツギ</t>
    </rPh>
    <rPh sb="23" eb="25">
      <t>ソチ</t>
    </rPh>
    <rPh sb="26" eb="27">
      <t>コウ</t>
    </rPh>
    <rPh sb="35" eb="37">
      <t>シセツ</t>
    </rPh>
    <phoneticPr fontId="3"/>
  </si>
  <si>
    <t>次に掲げる内容を盛り込んだ「事故発生防止のための指針」を整備していますか。</t>
    <rPh sb="0" eb="1">
      <t>ツギ</t>
    </rPh>
    <rPh sb="2" eb="3">
      <t>カカ</t>
    </rPh>
    <rPh sb="5" eb="7">
      <t>ナイヨウ</t>
    </rPh>
    <rPh sb="8" eb="9">
      <t>モ</t>
    </rPh>
    <rPh sb="10" eb="11">
      <t>コ</t>
    </rPh>
    <rPh sb="14" eb="16">
      <t>ジコ</t>
    </rPh>
    <rPh sb="16" eb="18">
      <t>ハッセイ</t>
    </rPh>
    <rPh sb="18" eb="20">
      <t>ボウシ</t>
    </rPh>
    <rPh sb="24" eb="26">
      <t>シシン</t>
    </rPh>
    <rPh sb="28" eb="30">
      <t>セイビ</t>
    </rPh>
    <phoneticPr fontId="3"/>
  </si>
  <si>
    <t>事故発生防止のための指針</t>
    <rPh sb="0" eb="2">
      <t>ジコ</t>
    </rPh>
    <rPh sb="2" eb="4">
      <t>ハッセイ</t>
    </rPh>
    <rPh sb="4" eb="6">
      <t>ボウシ</t>
    </rPh>
    <rPh sb="10" eb="12">
      <t>シシン</t>
    </rPh>
    <phoneticPr fontId="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</si>
  <si>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3"/>
  </si>
  <si>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</si>
  <si>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3"/>
  </si>
  <si>
    <t>施設内で発生した介護事故、介護事故には至らなかったが介護事故が発生しそうになった場合（ヒヤリ・ハット事例）およ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50" eb="52">
      <t>ジレイ</t>
    </rPh>
    <rPh sb="56" eb="58">
      <t>ゲンジョウ</t>
    </rPh>
    <rPh sb="59" eb="61">
      <t>ホウチ</t>
    </rPh>
    <rPh sb="66" eb="68">
      <t>カイゴ</t>
    </rPh>
    <rPh sb="68" eb="70">
      <t>ジコ</t>
    </rPh>
    <rPh sb="71" eb="72">
      <t>ムス</t>
    </rPh>
    <rPh sb="75" eb="78">
      <t>カノウセイ</t>
    </rPh>
    <rPh sb="79" eb="80">
      <t>タカ</t>
    </rPh>
    <rPh sb="84" eb="86">
      <t>ホウコク</t>
    </rPh>
    <rPh sb="86" eb="88">
      <t>ホウホウ</t>
    </rPh>
    <rPh sb="88" eb="89">
      <t>トウ</t>
    </rPh>
    <rPh sb="90" eb="92">
      <t>カイゴ</t>
    </rPh>
    <rPh sb="93" eb="94">
      <t>カカ</t>
    </rPh>
    <rPh sb="95" eb="97">
      <t>アンゼン</t>
    </rPh>
    <rPh sb="98" eb="100">
      <t>カクホ</t>
    </rPh>
    <rPh sb="101" eb="103">
      <t>モクテキ</t>
    </rPh>
    <rPh sb="106" eb="108">
      <t>カイゼン</t>
    </rPh>
    <rPh sb="112" eb="114">
      <t>ホウサク</t>
    </rPh>
    <rPh sb="115" eb="116">
      <t>カン</t>
    </rPh>
    <rPh sb="118" eb="120">
      <t>キホン</t>
    </rPh>
    <rPh sb="120" eb="122">
      <t>ホウシン</t>
    </rPh>
    <phoneticPr fontId="3"/>
  </si>
  <si>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</si>
  <si>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</si>
  <si>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3"/>
  </si>
  <si>
    <t>幅広い職種（管理者、事務長、医師、看護職員、介護職員、支援相談員等）により構成される事故防止検討委員会を設置していますか。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rPh sb="42" eb="44">
      <t>ジコ</t>
    </rPh>
    <rPh sb="44" eb="46">
      <t>ボウシ</t>
    </rPh>
    <rPh sb="46" eb="48">
      <t>ケントウ</t>
    </rPh>
    <rPh sb="48" eb="51">
      <t>イインカイ</t>
    </rPh>
    <rPh sb="52" eb="54">
      <t>セッチ</t>
    </rPh>
    <phoneticPr fontId="3"/>
  </si>
  <si>
    <t>事故防止検討委員会において、報告された事例を集計し、分析しているか。</t>
    <rPh sb="0" eb="2">
      <t>ジコ</t>
    </rPh>
    <rPh sb="2" eb="4">
      <t>ボウシ</t>
    </rPh>
    <rPh sb="4" eb="6">
      <t>ケントウ</t>
    </rPh>
    <rPh sb="6" eb="9">
      <t>イインカイ</t>
    </rPh>
    <rPh sb="14" eb="16">
      <t>ホウコク</t>
    </rPh>
    <rPh sb="19" eb="21">
      <t>ジレイ</t>
    </rPh>
    <rPh sb="22" eb="24">
      <t>シュウケイ</t>
    </rPh>
    <rPh sb="26" eb="28">
      <t>ブンセキ</t>
    </rPh>
    <phoneticPr fontId="3"/>
  </si>
  <si>
    <t>専任の安全対策を担当する者を決めていますか。</t>
    <rPh sb="0" eb="2">
      <t>センニン</t>
    </rPh>
    <rPh sb="3" eb="5">
      <t>アンゼン</t>
    </rPh>
    <rPh sb="5" eb="7">
      <t>タイサク</t>
    </rPh>
    <rPh sb="8" eb="10">
      <t>タントウ</t>
    </rPh>
    <rPh sb="12" eb="13">
      <t>モノ</t>
    </rPh>
    <rPh sb="14" eb="15">
      <t>キ</t>
    </rPh>
    <phoneticPr fontId="3"/>
  </si>
  <si>
    <t>安全対策担当者名【　　　　　　　　】</t>
    <rPh sb="0" eb="2">
      <t>アンゼン</t>
    </rPh>
    <rPh sb="2" eb="4">
      <t>タイサク</t>
    </rPh>
    <rPh sb="4" eb="7">
      <t>タントウシャ</t>
    </rPh>
    <rPh sb="7" eb="8">
      <t>メイ</t>
    </rPh>
    <phoneticPr fontId="3"/>
  </si>
  <si>
    <t>施設全体で情報を共有するため、介護事故等について報告するための様式を整備していますか。</t>
    <rPh sb="0" eb="2">
      <t>シセツ</t>
    </rPh>
    <rPh sb="2" eb="4">
      <t>ゼンタイ</t>
    </rPh>
    <rPh sb="5" eb="7">
      <t>ジョウホウ</t>
    </rPh>
    <rPh sb="8" eb="10">
      <t>キョウユウ</t>
    </rPh>
    <rPh sb="15" eb="17">
      <t>カイゴ</t>
    </rPh>
    <rPh sb="17" eb="19">
      <t>ジコ</t>
    </rPh>
    <rPh sb="19" eb="20">
      <t>トウ</t>
    </rPh>
    <rPh sb="24" eb="26">
      <t>ホウコク</t>
    </rPh>
    <rPh sb="31" eb="33">
      <t>ヨウシキ</t>
    </rPh>
    <rPh sb="34" eb="36">
      <t>セイビ</t>
    </rPh>
    <phoneticPr fontId="3"/>
  </si>
  <si>
    <t>事例の分析に当たっては、介護事故等の発生時の状況等を分析し、発生原因、結果等を取りまとめ、防止策を検討していますか。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ハッセイ</t>
    </rPh>
    <rPh sb="32" eb="34">
      <t>ゲンイン</t>
    </rPh>
    <rPh sb="35" eb="37">
      <t>ケッカ</t>
    </rPh>
    <rPh sb="37" eb="38">
      <t>トウ</t>
    </rPh>
    <rPh sb="39" eb="40">
      <t>ト</t>
    </rPh>
    <rPh sb="45" eb="47">
      <t>ボウシ</t>
    </rPh>
    <rPh sb="47" eb="48">
      <t>サク</t>
    </rPh>
    <rPh sb="49" eb="51">
      <t>ケントウ</t>
    </rPh>
    <phoneticPr fontId="3"/>
  </si>
  <si>
    <t>再発防止策の検討の記録</t>
    <rPh sb="0" eb="2">
      <t>サイハツ</t>
    </rPh>
    <rPh sb="2" eb="4">
      <t>ボウシ</t>
    </rPh>
    <rPh sb="4" eb="5">
      <t>サク</t>
    </rPh>
    <rPh sb="6" eb="8">
      <t>ケントウ</t>
    </rPh>
    <rPh sb="9" eb="11">
      <t>キロク</t>
    </rPh>
    <phoneticPr fontId="3"/>
  </si>
  <si>
    <t>事故防止検討委員会は、施設内の他の委員会と独立して設置・運営していますか。</t>
    <rPh sb="0" eb="2">
      <t>ジコ</t>
    </rPh>
    <rPh sb="2" eb="4">
      <t>ボウシ</t>
    </rPh>
    <rPh sb="4" eb="6">
      <t>ケントウ</t>
    </rPh>
    <rPh sb="6" eb="9">
      <t>イインカイ</t>
    </rPh>
    <rPh sb="11" eb="13">
      <t>シセツ</t>
    </rPh>
    <rPh sb="13" eb="14">
      <t>ナイ</t>
    </rPh>
    <rPh sb="15" eb="16">
      <t>タ</t>
    </rPh>
    <rPh sb="17" eb="20">
      <t>イインカイ</t>
    </rPh>
    <rPh sb="21" eb="23">
      <t>ドクリツ</t>
    </rPh>
    <rPh sb="25" eb="27">
      <t>セッチ</t>
    </rPh>
    <rPh sb="28" eb="30">
      <t>ウンエイ</t>
    </rPh>
    <phoneticPr fontId="3"/>
  </si>
  <si>
    <t>事故防止検討委員会記録</t>
    <rPh sb="0" eb="2">
      <t>ジコ</t>
    </rPh>
    <rPh sb="2" eb="4">
      <t>ボウシ</t>
    </rPh>
    <rPh sb="4" eb="6">
      <t>ケントウ</t>
    </rPh>
    <rPh sb="6" eb="9">
      <t>イインカイ</t>
    </rPh>
    <rPh sb="9" eb="11">
      <t>キロク</t>
    </rPh>
    <phoneticPr fontId="3"/>
  </si>
  <si>
    <t>ただし、感染対策委員会については、これと一体的に設置・運営することも差し支えない。</t>
    <rPh sb="4" eb="6">
      <t>カンセン</t>
    </rPh>
    <rPh sb="6" eb="8">
      <t>タイサク</t>
    </rPh>
    <rPh sb="8" eb="11">
      <t>イインカイ</t>
    </rPh>
    <rPh sb="20" eb="23">
      <t>イッタイテキ</t>
    </rPh>
    <rPh sb="24" eb="26">
      <t>セッチ</t>
    </rPh>
    <rPh sb="27" eb="29">
      <t>ウンエイ</t>
    </rPh>
    <rPh sb="34" eb="35">
      <t>サ</t>
    </rPh>
    <rPh sb="36" eb="37">
      <t>ツカ</t>
    </rPh>
    <phoneticPr fontId="3"/>
  </si>
  <si>
    <t>報告された事例および分析結果を職員に周知徹底していますか。</t>
    <rPh sb="0" eb="2">
      <t>ホウコク</t>
    </rPh>
    <rPh sb="5" eb="7">
      <t>ジレイ</t>
    </rPh>
    <rPh sb="10" eb="12">
      <t>ブンセキ</t>
    </rPh>
    <rPh sb="12" eb="14">
      <t>ケッカ</t>
    </rPh>
    <rPh sb="15" eb="17">
      <t>ショクイン</t>
    </rPh>
    <rPh sb="18" eb="20">
      <t>シュウチ</t>
    </rPh>
    <rPh sb="20" eb="22">
      <t>テッテイ</t>
    </rPh>
    <phoneticPr fontId="3"/>
  </si>
  <si>
    <t>コ</t>
    <phoneticPr fontId="3"/>
  </si>
  <si>
    <t>防止策を講じた後に、その効果について評価していますか。</t>
    <rPh sb="0" eb="2">
      <t>ボウシ</t>
    </rPh>
    <rPh sb="2" eb="3">
      <t>サク</t>
    </rPh>
    <rPh sb="4" eb="5">
      <t>コウ</t>
    </rPh>
    <rPh sb="7" eb="8">
      <t>アト</t>
    </rPh>
    <rPh sb="12" eb="14">
      <t>コウカ</t>
    </rPh>
    <rPh sb="18" eb="20">
      <t>ヒョウカ</t>
    </rPh>
    <phoneticPr fontId="3"/>
  </si>
  <si>
    <t>サ</t>
    <phoneticPr fontId="3"/>
  </si>
  <si>
    <t>介護職員その他の職員に対する事故発生防止のための研修を定期的に（年２回以上）実施するとともに、新規採用時には必ず事故発生防止の研修を実施していますか。また、研修の実施内容について記録していますか。</t>
    <rPh sb="0" eb="2">
      <t>カイゴ</t>
    </rPh>
    <rPh sb="2" eb="4">
      <t>ショクイン</t>
    </rPh>
    <rPh sb="6" eb="7">
      <t>タ</t>
    </rPh>
    <rPh sb="8" eb="10">
      <t>ショクイン</t>
    </rPh>
    <rPh sb="11" eb="12">
      <t>タイ</t>
    </rPh>
    <rPh sb="14" eb="16">
      <t>ジコ</t>
    </rPh>
    <rPh sb="16" eb="18">
      <t>ハッセイ</t>
    </rPh>
    <rPh sb="18" eb="20">
      <t>ボウシ</t>
    </rPh>
    <rPh sb="24" eb="26">
      <t>ケンシュウ</t>
    </rPh>
    <rPh sb="27" eb="30">
      <t>テイキテキ</t>
    </rPh>
    <rPh sb="32" eb="33">
      <t>ネン</t>
    </rPh>
    <rPh sb="34" eb="37">
      <t>カイイジョウ</t>
    </rPh>
    <rPh sb="38" eb="40">
      <t>ジッシ</t>
    </rPh>
    <rPh sb="47" eb="49">
      <t>シンキ</t>
    </rPh>
    <rPh sb="49" eb="51">
      <t>サイヨウ</t>
    </rPh>
    <rPh sb="51" eb="52">
      <t>ジ</t>
    </rPh>
    <rPh sb="54" eb="55">
      <t>カナラ</t>
    </rPh>
    <rPh sb="56" eb="58">
      <t>ジコ</t>
    </rPh>
    <rPh sb="58" eb="60">
      <t>ハッセイ</t>
    </rPh>
    <rPh sb="60" eb="62">
      <t>ボウシ</t>
    </rPh>
    <rPh sb="63" eb="65">
      <t>ケンシュウ</t>
    </rPh>
    <rPh sb="66" eb="68">
      <t>ジッシ</t>
    </rPh>
    <rPh sb="78" eb="80">
      <t>ケンシュウ</t>
    </rPh>
    <rPh sb="81" eb="83">
      <t>ジッシ</t>
    </rPh>
    <rPh sb="83" eb="85">
      <t>ナイヨウ</t>
    </rPh>
    <rPh sb="89" eb="91">
      <t>キロク</t>
    </rPh>
    <phoneticPr fontId="3"/>
  </si>
  <si>
    <t>サービス提供中に利用者が死亡または負傷し、検査または治療のために保険医療機関を受診した場合は市町等に報告していますか。</t>
    <rPh sb="4" eb="7">
      <t>テイキョウチュウ</t>
    </rPh>
    <rPh sb="8" eb="11">
      <t>リヨウシャ</t>
    </rPh>
    <rPh sb="12" eb="14">
      <t>シボウ</t>
    </rPh>
    <rPh sb="17" eb="19">
      <t>フショウ</t>
    </rPh>
    <rPh sb="21" eb="23">
      <t>ケンサ</t>
    </rPh>
    <rPh sb="26" eb="28">
      <t>チリョウ</t>
    </rPh>
    <rPh sb="32" eb="34">
      <t>ホケン</t>
    </rPh>
    <rPh sb="34" eb="36">
      <t>イリョウ</t>
    </rPh>
    <rPh sb="36" eb="38">
      <t>キカン</t>
    </rPh>
    <rPh sb="39" eb="41">
      <t>ジュシン</t>
    </rPh>
    <rPh sb="43" eb="45">
      <t>バアイ</t>
    </rPh>
    <rPh sb="46" eb="47">
      <t>シ</t>
    </rPh>
    <rPh sb="47" eb="48">
      <t>マチ</t>
    </rPh>
    <rPh sb="48" eb="49">
      <t>トウ</t>
    </rPh>
    <rPh sb="50" eb="52">
      <t>ホウコク</t>
    </rPh>
    <phoneticPr fontId="3"/>
  </si>
  <si>
    <t>介護事故発生時における報告取扱要領</t>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</si>
  <si>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</si>
  <si>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t>
    <phoneticPr fontId="3"/>
  </si>
  <si>
    <t>事故事例の有無　：　□有　・　□無</t>
    <rPh sb="0" eb="2">
      <t>ジコ</t>
    </rPh>
    <rPh sb="2" eb="4">
      <t>ジレイ</t>
    </rPh>
    <rPh sb="5" eb="7">
      <t>ウム</t>
    </rPh>
    <rPh sb="11" eb="12">
      <t>アリ</t>
    </rPh>
    <rPh sb="16" eb="17">
      <t>ナシ</t>
    </rPh>
    <phoneticPr fontId="3"/>
  </si>
  <si>
    <t>　事故の状況および事故に際して採った処置を記録していますか。</t>
    <rPh sb="1" eb="3">
      <t>ジコ</t>
    </rPh>
    <rPh sb="4" eb="6">
      <t>ジョウキョウ</t>
    </rPh>
    <rPh sb="9" eb="11">
      <t>ジコ</t>
    </rPh>
    <rPh sb="12" eb="13">
      <t>サイ</t>
    </rPh>
    <rPh sb="15" eb="16">
      <t>ト</t>
    </rPh>
    <rPh sb="18" eb="20">
      <t>ショチ</t>
    </rPh>
    <rPh sb="21" eb="23">
      <t>キロク</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</si>
  <si>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</si>
  <si>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</si>
  <si>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虐待の防止</t>
    <rPh sb="0" eb="2">
      <t>ギャクタイ</t>
    </rPh>
    <rPh sb="3" eb="5">
      <t>ボウシ</t>
    </rPh>
    <phoneticPr fontId="3"/>
  </si>
  <si>
    <t>　虐待防止のための対策を検討する委員会を定期的に開催するとともに、その結果について、介護職員その他の従業者に周知徹底を図っていますか。</t>
    <rPh sb="1" eb="3">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3"/>
  </si>
  <si>
    <t>構成メンバーの責任および役割分担を明確にするとともに、専任の対策を担当する者を決めていますか。</t>
    <rPh sb="0" eb="2">
      <t>コウセイ</t>
    </rPh>
    <rPh sb="7" eb="9">
      <t>セキニン</t>
    </rPh>
    <rPh sb="12" eb="14">
      <t>ヤクワリ</t>
    </rPh>
    <rPh sb="14" eb="16">
      <t>ブンタン</t>
    </rPh>
    <rPh sb="17" eb="19">
      <t>メイカク</t>
    </rPh>
    <rPh sb="27" eb="29">
      <t>センニン</t>
    </rPh>
    <rPh sb="30" eb="32">
      <t>タイサク</t>
    </rPh>
    <rPh sb="33" eb="35">
      <t>タントウ</t>
    </rPh>
    <rPh sb="37" eb="38">
      <t>モノ</t>
    </rPh>
    <rPh sb="39" eb="40">
      <t>キ</t>
    </rPh>
    <phoneticPr fontId="3"/>
  </si>
  <si>
    <t>担当者名　【　　　　　　　　　　　　　　】</t>
    <rPh sb="0" eb="3">
      <t>タントウシャ</t>
    </rPh>
    <rPh sb="3" eb="4">
      <t>メイ</t>
    </rPh>
    <phoneticPr fontId="3"/>
  </si>
  <si>
    <t>　虐待防止検討委員会は、施設内の他の委員会と独立して設置・運営していますか。</t>
    <rPh sb="1" eb="3">
      <t>ギャクタイ</t>
    </rPh>
    <rPh sb="3" eb="5">
      <t>ボウシ</t>
    </rPh>
    <rPh sb="5" eb="7">
      <t>ケントウ</t>
    </rPh>
    <rPh sb="7" eb="10">
      <t>イインカイ</t>
    </rPh>
    <phoneticPr fontId="3"/>
  </si>
  <si>
    <t>ただし、関係する職種や取り扱う事項等が相互に関係が深いと認められる他の会議体を設置している場合、これと一体的に設置・運営することとして差し支えない。</t>
    <rPh sb="4" eb="6">
      <t>カンケイ</t>
    </rPh>
    <rPh sb="8" eb="10">
      <t>ショクシュ</t>
    </rPh>
    <rPh sb="11" eb="12">
      <t>ト</t>
    </rPh>
    <rPh sb="13" eb="14">
      <t>アツカ</t>
    </rPh>
    <rPh sb="15" eb="17">
      <t>ジコウ</t>
    </rPh>
    <rPh sb="17" eb="18">
      <t>トウ</t>
    </rPh>
    <rPh sb="19" eb="21">
      <t>ソウゴ</t>
    </rPh>
    <rPh sb="22" eb="24">
      <t>カンケイ</t>
    </rPh>
    <rPh sb="25" eb="26">
      <t>フカ</t>
    </rPh>
    <rPh sb="28" eb="29">
      <t>ミト</t>
    </rPh>
    <rPh sb="33" eb="34">
      <t>ホカ</t>
    </rPh>
    <rPh sb="35" eb="38">
      <t>カイギタイ</t>
    </rPh>
    <rPh sb="39" eb="41">
      <t>セッチ</t>
    </rPh>
    <rPh sb="45" eb="47">
      <t>バアイ</t>
    </rPh>
    <rPh sb="51" eb="54">
      <t>イッタイテキ</t>
    </rPh>
    <rPh sb="55" eb="57">
      <t>セッチ</t>
    </rPh>
    <rPh sb="58" eb="60">
      <t>ウンエイ</t>
    </rPh>
    <rPh sb="67" eb="68">
      <t>サ</t>
    </rPh>
    <rPh sb="69" eb="70">
      <t>ツカ</t>
    </rPh>
    <phoneticPr fontId="3"/>
  </si>
  <si>
    <t>　従業者が虐待等を把握した場合は、市町村への通報が迅速かつ適切に行われていますか。
　→虐待事例の有無　：　□有　・　□無</t>
    <rPh sb="1" eb="4">
      <t>ジュウギョウシャ</t>
    </rPh>
    <rPh sb="5" eb="7">
      <t>ギャクタイ</t>
    </rPh>
    <rPh sb="7" eb="8">
      <t>トウ</t>
    </rPh>
    <rPh sb="9" eb="11">
      <t>ハアク</t>
    </rPh>
    <rPh sb="13" eb="15">
      <t>バアイ</t>
    </rPh>
    <rPh sb="17" eb="20">
      <t>シチョウソン</t>
    </rPh>
    <rPh sb="22" eb="24">
      <t>ツウホウ</t>
    </rPh>
    <rPh sb="25" eb="27">
      <t>ジンソク</t>
    </rPh>
    <rPh sb="29" eb="31">
      <t>テキセツ</t>
    </rPh>
    <rPh sb="32" eb="33">
      <t>オコナ</t>
    </rPh>
    <rPh sb="44" eb="46">
      <t>ギャクタイ</t>
    </rPh>
    <rPh sb="46" eb="48">
      <t>ジレイ</t>
    </rPh>
    <rPh sb="49" eb="51">
      <t>ウム</t>
    </rPh>
    <rPh sb="55" eb="56">
      <t>アリ</t>
    </rPh>
    <rPh sb="60" eb="61">
      <t>ナ</t>
    </rPh>
    <phoneticPr fontId="3"/>
  </si>
  <si>
    <t>　虐待が発生した場合、その発生原因等の分析から得られる再発防止の確実な防止策を検討し、実施していますか。</t>
    <rPh sb="1" eb="3">
      <t>ギャクタイ</t>
    </rPh>
    <rPh sb="4" eb="6">
      <t>ハッセイ</t>
    </rPh>
    <rPh sb="8" eb="10">
      <t>バアイ</t>
    </rPh>
    <rPh sb="13" eb="15">
      <t>ハッセイ</t>
    </rPh>
    <rPh sb="15" eb="17">
      <t>ゲンイン</t>
    </rPh>
    <rPh sb="17" eb="18">
      <t>トウ</t>
    </rPh>
    <rPh sb="19" eb="21">
      <t>ブンセキ</t>
    </rPh>
    <rPh sb="23" eb="24">
      <t>エ</t>
    </rPh>
    <rPh sb="27" eb="29">
      <t>サイハツ</t>
    </rPh>
    <rPh sb="29" eb="31">
      <t>ボウシ</t>
    </rPh>
    <rPh sb="32" eb="34">
      <t>カクジツ</t>
    </rPh>
    <rPh sb="35" eb="37">
      <t>ボウシ</t>
    </rPh>
    <rPh sb="37" eb="38">
      <t>サク</t>
    </rPh>
    <rPh sb="39" eb="41">
      <t>ケントウ</t>
    </rPh>
    <rPh sb="43" eb="45">
      <t>ジッシ</t>
    </rPh>
    <phoneticPr fontId="3"/>
  </si>
  <si>
    <t>　委員会にて報告された事例および分析結果、防止策等を職員に周知徹底していますか。</t>
    <rPh sb="1" eb="4">
      <t>イインカイ</t>
    </rPh>
    <rPh sb="6" eb="8">
      <t>ホウコク</t>
    </rPh>
    <rPh sb="11" eb="13">
      <t>ジレイ</t>
    </rPh>
    <rPh sb="16" eb="18">
      <t>ブンセキ</t>
    </rPh>
    <rPh sb="18" eb="20">
      <t>ケッカ</t>
    </rPh>
    <rPh sb="21" eb="23">
      <t>ボウシ</t>
    </rPh>
    <rPh sb="23" eb="24">
      <t>サク</t>
    </rPh>
    <rPh sb="24" eb="25">
      <t>トウ</t>
    </rPh>
    <rPh sb="26" eb="28">
      <t>ショクイン</t>
    </rPh>
    <rPh sb="29" eb="31">
      <t>シュウチ</t>
    </rPh>
    <rPh sb="31" eb="33">
      <t>テッテイ</t>
    </rPh>
    <phoneticPr fontId="3"/>
  </si>
  <si>
    <t>　防止策を講じた後に、その効果について評価していますか。</t>
    <rPh sb="1" eb="3">
      <t>ボウシ</t>
    </rPh>
    <rPh sb="3" eb="4">
      <t>サク</t>
    </rPh>
    <rPh sb="5" eb="6">
      <t>コウ</t>
    </rPh>
    <rPh sb="8" eb="9">
      <t>アト</t>
    </rPh>
    <rPh sb="13" eb="15">
      <t>コウカ</t>
    </rPh>
    <rPh sb="19" eb="21">
      <t>ヒョウカ</t>
    </rPh>
    <phoneticPr fontId="3"/>
  </si>
  <si>
    <t>　介護職員その他の職員に対する虐待防止のための研修を定期的に（年２回以上）実施するともに、新規採用時には必ず事故発生防止の研修を実施していますか。また研修の実施内容について記録していますか。</t>
    <rPh sb="1" eb="3">
      <t>カイゴ</t>
    </rPh>
    <rPh sb="3" eb="5">
      <t>ショクイン</t>
    </rPh>
    <rPh sb="7" eb="8">
      <t>ホカ</t>
    </rPh>
    <rPh sb="9" eb="11">
      <t>ショクイン</t>
    </rPh>
    <rPh sb="12" eb="13">
      <t>タイ</t>
    </rPh>
    <rPh sb="15" eb="17">
      <t>ギャクタイ</t>
    </rPh>
    <rPh sb="17" eb="19">
      <t>ボウシ</t>
    </rPh>
    <rPh sb="23" eb="25">
      <t>ケンシュウ</t>
    </rPh>
    <rPh sb="26" eb="29">
      <t>テイキテキ</t>
    </rPh>
    <rPh sb="31" eb="32">
      <t>ネン</t>
    </rPh>
    <rPh sb="33" eb="34">
      <t>カイ</t>
    </rPh>
    <rPh sb="34" eb="36">
      <t>イジョウ</t>
    </rPh>
    <rPh sb="37" eb="39">
      <t>ジッシ</t>
    </rPh>
    <rPh sb="45" eb="47">
      <t>シンキ</t>
    </rPh>
    <rPh sb="47" eb="49">
      <t>サイヨウ</t>
    </rPh>
    <rPh sb="49" eb="50">
      <t>ジ</t>
    </rPh>
    <rPh sb="52" eb="53">
      <t>カナラ</t>
    </rPh>
    <rPh sb="54" eb="56">
      <t>ジコ</t>
    </rPh>
    <rPh sb="56" eb="58">
      <t>ハッセイ</t>
    </rPh>
    <rPh sb="58" eb="60">
      <t>ボウシ</t>
    </rPh>
    <rPh sb="61" eb="63">
      <t>ケンシュウ</t>
    </rPh>
    <rPh sb="64" eb="66">
      <t>ジッシ</t>
    </rPh>
    <rPh sb="75" eb="77">
      <t>ケンシュウ</t>
    </rPh>
    <rPh sb="78" eb="80">
      <t>ジッシ</t>
    </rPh>
    <rPh sb="80" eb="82">
      <t>ナイヨウ</t>
    </rPh>
    <rPh sb="86" eb="88">
      <t>キロク</t>
    </rPh>
    <phoneticPr fontId="3"/>
  </si>
  <si>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3"/>
  </si>
  <si>
    <t>施設における虐待防止に関する基本的考え方</t>
    <rPh sb="0" eb="2">
      <t>シセツ</t>
    </rPh>
    <rPh sb="6" eb="8">
      <t>ギャクタイ</t>
    </rPh>
    <rPh sb="8" eb="10">
      <t>ボウシ</t>
    </rPh>
    <rPh sb="11" eb="12">
      <t>カン</t>
    </rPh>
    <rPh sb="14" eb="17">
      <t>キホンテキ</t>
    </rPh>
    <rPh sb="17" eb="18">
      <t>カンガ</t>
    </rPh>
    <rPh sb="19" eb="20">
      <t>カタ</t>
    </rPh>
    <phoneticPr fontId="3"/>
  </si>
  <si>
    <t>虐待防止検討委員会その他施設内の組織に関する事項</t>
    <rPh sb="0" eb="2">
      <t>ギャクタイ</t>
    </rPh>
    <rPh sb="2" eb="4">
      <t>ボウシ</t>
    </rPh>
    <rPh sb="4" eb="6">
      <t>ケントウ</t>
    </rPh>
    <rPh sb="6" eb="9">
      <t>イインカイ</t>
    </rPh>
    <rPh sb="11" eb="12">
      <t>ホカ</t>
    </rPh>
    <rPh sb="12" eb="14">
      <t>シセツ</t>
    </rPh>
    <rPh sb="14" eb="15">
      <t>ナイ</t>
    </rPh>
    <rPh sb="16" eb="18">
      <t>ソシキ</t>
    </rPh>
    <rPh sb="19" eb="20">
      <t>カン</t>
    </rPh>
    <rPh sb="22" eb="24">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</si>
  <si>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</si>
  <si>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</si>
  <si>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</si>
  <si>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</si>
  <si>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3"/>
  </si>
  <si>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</si>
  <si>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</si>
  <si>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「施設基準」：介護医療院の人員、施設及び設備並びに運営に関する基準</t>
    <rPh sb="1" eb="3">
      <t>シセツ</t>
    </rPh>
    <rPh sb="3" eb="5">
      <t>キジュン</t>
    </rPh>
    <rPh sb="7" eb="9">
      <t>カイゴ</t>
    </rPh>
    <rPh sb="9" eb="11">
      <t>イリョウ</t>
    </rPh>
    <rPh sb="11" eb="12">
      <t>イン</t>
    </rPh>
    <rPh sb="13" eb="15">
      <t>ジンイン</t>
    </rPh>
    <rPh sb="16" eb="18">
      <t>シセツ</t>
    </rPh>
    <rPh sb="18" eb="19">
      <t>オヨ</t>
    </rPh>
    <rPh sb="20" eb="22">
      <t>セツビ</t>
    </rPh>
    <rPh sb="22" eb="23">
      <t>ナラ</t>
    </rPh>
    <rPh sb="25" eb="27">
      <t>ウンエイ</t>
    </rPh>
    <rPh sb="28" eb="29">
      <t>カン</t>
    </rPh>
    <rPh sb="31" eb="33">
      <t>キジュン</t>
    </rPh>
    <phoneticPr fontId="3"/>
  </si>
  <si>
    <t>　　　  　　　(平成30年厚生労働省令第5号）</t>
    <rPh sb="9" eb="11">
      <t>ヘイセイ</t>
    </rPh>
    <rPh sb="13" eb="14">
      <t>ネン</t>
    </rPh>
    <rPh sb="14" eb="16">
      <t>コウセイ</t>
    </rPh>
    <rPh sb="16" eb="19">
      <t>ロウドウショウ</t>
    </rPh>
    <rPh sb="19" eb="20">
      <t>レイ</t>
    </rPh>
    <rPh sb="20" eb="21">
      <t>ダイ</t>
    </rPh>
    <rPh sb="22" eb="23">
      <t>ゴウ</t>
    </rPh>
    <phoneticPr fontId="3"/>
  </si>
  <si>
    <t>「居宅基準」：指定居宅サービス等の事業の人員、設備及び運営に関する基準</t>
    <rPh sb="1" eb="3">
      <t>キョタク</t>
    </rPh>
    <rPh sb="3" eb="5">
      <t>キジュン</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phoneticPr fontId="3"/>
  </si>
  <si>
    <t>　　　  　　 （平成11年厚生省令第37号）</t>
    <rPh sb="14" eb="17">
      <t>コウセイショウ</t>
    </rPh>
    <rPh sb="17" eb="18">
      <t>レイ</t>
    </rPh>
    <rPh sb="18" eb="19">
      <t>ダイ</t>
    </rPh>
    <rPh sb="21" eb="22">
      <t>ゴウ</t>
    </rPh>
    <phoneticPr fontId="3"/>
  </si>
  <si>
    <t>　を入力してください。</t>
    <rPh sb="2" eb="4">
      <t>ニュウリョク</t>
    </rPh>
    <phoneticPr fontId="3"/>
  </si>
  <si>
    <t>　とするものですので、結果に誤りがないかご確認ください。</t>
    <rPh sb="11" eb="13">
      <t>ケッカ</t>
    </rPh>
    <rPh sb="14" eb="15">
      <t>アヤマ</t>
    </rPh>
    <rPh sb="21" eb="23">
      <t>カクニン</t>
    </rPh>
    <phoneticPr fontId="3"/>
  </si>
  <si>
    <t>・職種ごとの勤務時間を「○：○○～○：○○」と表記することが困難な場合は、No18～33を活用し、勤務時間数のみ</t>
    <rPh sb="45" eb="47">
      <t>カツヨウ</t>
    </rPh>
    <phoneticPr fontId="49"/>
  </si>
  <si>
    <t>・No18～33以外は始業時刻・終業時刻・休憩時間等を入力すると勤務時間数が計算されますが、入力の補助を目的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49"/>
  </si>
  <si>
    <t>・運営指導当日に準備すべき書類等</t>
    <rPh sb="1" eb="3">
      <t>ウンエイ</t>
    </rPh>
    <phoneticPr fontId="3"/>
  </si>
  <si>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3"/>
  </si>
  <si>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21">
      <t>ウンエイシドウ</t>
    </rPh>
    <rPh sb="21" eb="23">
      <t>チョッキン</t>
    </rPh>
    <rPh sb="23" eb="25">
      <t>ジテン</t>
    </rPh>
    <phoneticPr fontId="3"/>
  </si>
  <si>
    <t>令和５年度</t>
    <rPh sb="0" eb="2">
      <t>レイワ</t>
    </rPh>
    <rPh sb="3" eb="4">
      <t>ネン</t>
    </rPh>
    <rPh sb="4" eb="5">
      <t>ド</t>
    </rPh>
    <phoneticPr fontId="3"/>
  </si>
  <si>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
  </si>
  <si>
    <t>ベースアップ等支援加算処遇改善計画書</t>
    <rPh sb="6" eb="7">
      <t>ナド</t>
    </rPh>
    <rPh sb="7" eb="9">
      <t>シエン</t>
    </rPh>
    <rPh sb="9" eb="11">
      <t>カサン</t>
    </rPh>
    <rPh sb="11" eb="13">
      <t>ショグウ</t>
    </rPh>
    <rPh sb="13" eb="15">
      <t>カイゼン</t>
    </rPh>
    <rPh sb="15" eb="18">
      <t>ケイカクショ</t>
    </rPh>
    <phoneticPr fontId="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</si>
  <si>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</si>
  <si>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49"/>
  </si>
  <si>
    <t>　　 ※ユニットケアリーダー研修を受講した従業者については、必要に応じて、ユニットケアリーダー研修修了証の写しを運営指導の際に確認します。</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ウンエイ</t>
    </rPh>
    <rPh sb="58" eb="60">
      <t>シドウ</t>
    </rPh>
    <phoneticPr fontId="49"/>
  </si>
  <si>
    <t>介護職員等ベースアップ等支援加算
　　【*5/1000】</t>
    <rPh sb="0" eb="2">
      <t>カイゴ</t>
    </rPh>
    <rPh sb="2" eb="4">
      <t>ショクイン</t>
    </rPh>
    <rPh sb="4" eb="5">
      <t>トウ</t>
    </rPh>
    <rPh sb="11" eb="12">
      <t>ナド</t>
    </rPh>
    <rPh sb="12" eb="14">
      <t>シエン</t>
    </rPh>
    <rPh sb="14" eb="16">
      <t>カサン</t>
    </rPh>
    <phoneticPr fontId="3"/>
  </si>
  <si>
    <t>外泊時の費用</t>
    <rPh sb="0" eb="2">
      <t>ガイハク</t>
    </rPh>
    <rPh sb="2" eb="3">
      <t>ジ</t>
    </rPh>
    <rPh sb="4" eb="6">
      <t>ヒヨウ</t>
    </rPh>
    <phoneticPr fontId="3"/>
  </si>
  <si>
    <t>【518単位/日】</t>
    <phoneticPr fontId="3"/>
  </si>
  <si>
    <t>科学的介護推進体制加算(Ⅱ)
　　　【+60単位/月】</t>
    <rPh sb="0" eb="3">
      <t>カガクテキ</t>
    </rPh>
    <rPh sb="3" eb="5">
      <t>カイゴ</t>
    </rPh>
    <rPh sb="5" eb="7">
      <t>スイシン</t>
    </rPh>
    <rPh sb="7" eb="9">
      <t>タイセイ</t>
    </rPh>
    <rPh sb="9" eb="11">
      <t>カサン</t>
    </rPh>
    <rPh sb="22" eb="24">
      <t>タンイ</t>
    </rPh>
    <rPh sb="25" eb="26">
      <t>ツキ</t>
    </rPh>
    <phoneticPr fontId="3"/>
  </si>
  <si>
    <t>介護職員等ベースアップ等支援加算</t>
    <rPh sb="0" eb="5">
      <t>カイゴショクイントウ</t>
    </rPh>
    <rPh sb="11" eb="16">
      <t>トウシエンカサン</t>
    </rPh>
    <phoneticPr fontId="3"/>
  </si>
  <si>
    <t>１　なし　６　加算Ⅰ　５　加算Ⅱ　２　加算Ⅲ</t>
    <rPh sb="7" eb="9">
      <t>カサン</t>
    </rPh>
    <rPh sb="19" eb="21">
      <t>カサン</t>
    </rPh>
    <phoneticPr fontId="3"/>
  </si>
  <si>
    <t>褥瘡対策指導管理（Ⅰ）【6単位/日】</t>
    <rPh sb="13" eb="15">
      <t>タンイ</t>
    </rPh>
    <rPh sb="16" eb="17">
      <t>ニチ</t>
    </rPh>
    <phoneticPr fontId="3"/>
  </si>
  <si>
    <t>褥瘡対策指導管理（Ⅱ）【10単位/月】</t>
    <rPh sb="14" eb="16">
      <t>タンイ</t>
    </rPh>
    <rPh sb="17" eb="18">
      <t>ツキ</t>
    </rPh>
    <phoneticPr fontId="3"/>
  </si>
  <si>
    <t>・入所者ごとに褥瘡の発生と関連のあるリスクについて、施設の入所時に評価するとともに、少なくとも３月に１回、評価を行い、その評価結果等の情報を厚生労働省に報告（提出については科学的介護情報システム【LIFE】を用いる）</t>
    <rPh sb="1" eb="4">
      <t>ニュウショシャ</t>
    </rPh>
    <rPh sb="7" eb="9">
      <t>ジョクソウ</t>
    </rPh>
    <rPh sb="10" eb="12">
      <t>ハッセイ</t>
    </rPh>
    <rPh sb="13" eb="15">
      <t>カンレン</t>
    </rPh>
    <rPh sb="26" eb="28">
      <t>シセツ</t>
    </rPh>
    <rPh sb="29" eb="31">
      <t>ニュウショ</t>
    </rPh>
    <rPh sb="31" eb="32">
      <t>ジ</t>
    </rPh>
    <rPh sb="33" eb="35">
      <t>ヒョウカ</t>
    </rPh>
    <rPh sb="42" eb="43">
      <t>スク</t>
    </rPh>
    <rPh sb="48" eb="49">
      <t>ガツ</t>
    </rPh>
    <rPh sb="51" eb="52">
      <t>カイ</t>
    </rPh>
    <rPh sb="53" eb="55">
      <t>ヒョウカ</t>
    </rPh>
    <rPh sb="56" eb="57">
      <t>オコナ</t>
    </rPh>
    <rPh sb="61" eb="63">
      <t>ヒョウカ</t>
    </rPh>
    <rPh sb="63" eb="65">
      <t>ケッカ</t>
    </rPh>
    <rPh sb="65" eb="66">
      <t>トウ</t>
    </rPh>
    <rPh sb="67" eb="69">
      <t>ジョウホウ</t>
    </rPh>
    <rPh sb="70" eb="72">
      <t>コウセイ</t>
    </rPh>
    <rPh sb="72" eb="75">
      <t>ロウドウショウ</t>
    </rPh>
    <rPh sb="76" eb="78">
      <t>ホウコク</t>
    </rPh>
    <phoneticPr fontId="3"/>
  </si>
  <si>
    <t>介護給付費明細書の給付費明細欄の摘要欄</t>
    <rPh sb="0" eb="2">
      <t>カイゴ</t>
    </rPh>
    <rPh sb="2" eb="4">
      <t>キュウフ</t>
    </rPh>
    <rPh sb="4" eb="5">
      <t>ヒ</t>
    </rPh>
    <rPh sb="5" eb="8">
      <t>メイサイショ</t>
    </rPh>
    <rPh sb="9" eb="11">
      <t>キュウフ</t>
    </rPh>
    <rPh sb="11" eb="12">
      <t>ヒ</t>
    </rPh>
    <rPh sb="12" eb="14">
      <t>メイサイ</t>
    </rPh>
    <rPh sb="14" eb="15">
      <t>ラン</t>
    </rPh>
    <rPh sb="16" eb="18">
      <t>テキヨウ</t>
    </rPh>
    <rPh sb="18" eb="19">
      <t>ラン</t>
    </rPh>
    <phoneticPr fontId="3"/>
  </si>
  <si>
    <t>PDCAの推進及び褥瘡管理に係る質の向上を図るため、褥瘡ケア計画の見直しの際に、LIFEへの提出情報およびフィードバック情報を活用すること</t>
    <rPh sb="5" eb="7">
      <t>スイシン</t>
    </rPh>
    <rPh sb="7" eb="8">
      <t>オヨ</t>
    </rPh>
    <rPh sb="9" eb="11">
      <t>ジョクソウ</t>
    </rPh>
    <rPh sb="11" eb="13">
      <t>カンリ</t>
    </rPh>
    <rPh sb="14" eb="15">
      <t>カカ</t>
    </rPh>
    <rPh sb="16" eb="17">
      <t>シツ</t>
    </rPh>
    <rPh sb="18" eb="20">
      <t>コウジョウ</t>
    </rPh>
    <rPh sb="21" eb="22">
      <t>ハカ</t>
    </rPh>
    <rPh sb="26" eb="28">
      <t>ジョクソウ</t>
    </rPh>
    <rPh sb="30" eb="32">
      <t>ケイカク</t>
    </rPh>
    <rPh sb="33" eb="35">
      <t>ミナオ</t>
    </rPh>
    <rPh sb="37" eb="38">
      <t>サイ</t>
    </rPh>
    <rPh sb="46" eb="48">
      <t>テイシュツ</t>
    </rPh>
    <rPh sb="48" eb="50">
      <t>ジョウホウ</t>
    </rPh>
    <rPh sb="60" eb="62">
      <t>ジョウホウ</t>
    </rPh>
    <rPh sb="63" eb="65">
      <t>カツヨウ</t>
    </rPh>
    <phoneticPr fontId="3"/>
  </si>
  <si>
    <t>・関連職種の者が共同して、入所者ごとに褥瘡管理に関する褥瘡ケア計画を作成</t>
    <rPh sb="1" eb="3">
      <t>カンレン</t>
    </rPh>
    <rPh sb="3" eb="5">
      <t>ショクシュ</t>
    </rPh>
    <rPh sb="6" eb="7">
      <t>モノ</t>
    </rPh>
    <rPh sb="8" eb="10">
      <t>キョウドウ</t>
    </rPh>
    <rPh sb="13" eb="15">
      <t>ニュウショ</t>
    </rPh>
    <rPh sb="15" eb="16">
      <t>シャ</t>
    </rPh>
    <rPh sb="19" eb="21">
      <t>ジョクソウ</t>
    </rPh>
    <rPh sb="21" eb="23">
      <t>カンリ</t>
    </rPh>
    <rPh sb="24" eb="25">
      <t>カン</t>
    </rPh>
    <rPh sb="27" eb="29">
      <t>ジョクソウ</t>
    </rPh>
    <rPh sb="31" eb="33">
      <t>ケイカク</t>
    </rPh>
    <rPh sb="34" eb="36">
      <t>サクセイ</t>
    </rPh>
    <phoneticPr fontId="3"/>
  </si>
  <si>
    <t>・褥瘡ケア計画に基づき、入所者ごとに褥瘡管理を実施</t>
    <rPh sb="1" eb="3">
      <t>ジョクソウ</t>
    </rPh>
    <rPh sb="5" eb="7">
      <t>ケイカク</t>
    </rPh>
    <rPh sb="8" eb="9">
      <t>モト</t>
    </rPh>
    <rPh sb="12" eb="15">
      <t>ニュウショシャ</t>
    </rPh>
    <rPh sb="18" eb="20">
      <t>ジョクソウ</t>
    </rPh>
    <rPh sb="20" eb="22">
      <t>カンリ</t>
    </rPh>
    <rPh sb="23" eb="25">
      <t>ジッシ</t>
    </rPh>
    <phoneticPr fontId="3"/>
  </si>
  <si>
    <t>上記、褥瘡の評価により、褥瘡の発生に係るリスクがあるとされた入所者に対する要件</t>
    <rPh sb="0" eb="2">
      <t>ジョウキ</t>
    </rPh>
    <rPh sb="3" eb="5">
      <t>ジョクソウ</t>
    </rPh>
    <rPh sb="6" eb="8">
      <t>ヒョウカ</t>
    </rPh>
    <rPh sb="12" eb="14">
      <t>ジョクソウ</t>
    </rPh>
    <rPh sb="15" eb="17">
      <t>ハッセイ</t>
    </rPh>
    <rPh sb="18" eb="19">
      <t>カカ</t>
    </rPh>
    <rPh sb="30" eb="33">
      <t>ニュウショシャ</t>
    </rPh>
    <rPh sb="34" eb="35">
      <t>タイ</t>
    </rPh>
    <rPh sb="37" eb="39">
      <t>ヨウケン</t>
    </rPh>
    <phoneticPr fontId="3"/>
  </si>
  <si>
    <t>・褥瘡管理の実施、管理の内容や入所者の状態について定期的な記録や褥瘡対策に関する診療計画を入所者又は家族に説明同意</t>
    <rPh sb="1" eb="3">
      <t>ジョクソウ</t>
    </rPh>
    <rPh sb="3" eb="5">
      <t>カンリ</t>
    </rPh>
    <rPh sb="6" eb="8">
      <t>ジッシ</t>
    </rPh>
    <rPh sb="9" eb="11">
      <t>カンリ</t>
    </rPh>
    <rPh sb="12" eb="14">
      <t>ナイヨウ</t>
    </rPh>
    <rPh sb="15" eb="18">
      <t>ニュウショシャ</t>
    </rPh>
    <rPh sb="19" eb="21">
      <t>ジョウタイ</t>
    </rPh>
    <rPh sb="25" eb="28">
      <t>テイキテキ</t>
    </rPh>
    <rPh sb="29" eb="31">
      <t>キロク</t>
    </rPh>
    <rPh sb="32" eb="34">
      <t>ジョクソウ</t>
    </rPh>
    <rPh sb="34" eb="36">
      <t>タイサク</t>
    </rPh>
    <rPh sb="37" eb="38">
      <t>カン</t>
    </rPh>
    <rPh sb="40" eb="44">
      <t>シンリョウケイカク</t>
    </rPh>
    <rPh sb="45" eb="48">
      <t>ニュウショシャ</t>
    </rPh>
    <rPh sb="48" eb="49">
      <t>マタ</t>
    </rPh>
    <rPh sb="50" eb="52">
      <t>カゾク</t>
    </rPh>
    <rPh sb="53" eb="55">
      <t>セツメイ</t>
    </rPh>
    <rPh sb="55" eb="57">
      <t>ドウイ</t>
    </rPh>
    <phoneticPr fontId="3"/>
  </si>
  <si>
    <t>・評価に基づき、少なくとも３月に１回、褥瘡ケア計画を見直し</t>
    <rPh sb="1" eb="3">
      <t>ヒョウカ</t>
    </rPh>
    <rPh sb="4" eb="5">
      <t>モト</t>
    </rPh>
    <rPh sb="8" eb="9">
      <t>スク</t>
    </rPh>
    <rPh sb="14" eb="15">
      <t>ガツ</t>
    </rPh>
    <rPh sb="17" eb="18">
      <t>カイ</t>
    </rPh>
    <rPh sb="19" eb="21">
      <t>ジョクソウ</t>
    </rPh>
    <rPh sb="23" eb="25">
      <t>ケイカク</t>
    </rPh>
    <rPh sb="26" eb="28">
      <t>ミナオ</t>
    </rPh>
    <phoneticPr fontId="3"/>
  </si>
  <si>
    <t>・褥瘡対策指導管理（Ⅰ）の算定要件を満たしている</t>
    <rPh sb="1" eb="3">
      <t>ジョクソウ</t>
    </rPh>
    <rPh sb="3" eb="5">
      <t>タイサク</t>
    </rPh>
    <rPh sb="5" eb="9">
      <t>シドウカンリ</t>
    </rPh>
    <rPh sb="13" eb="17">
      <t>サンテイヨウケン</t>
    </rPh>
    <rPh sb="18" eb="19">
      <t>ミ</t>
    </rPh>
    <phoneticPr fontId="3"/>
  </si>
  <si>
    <t>・持続する発赤（ｄ１）以上の褥瘡の発症がない</t>
    <rPh sb="1" eb="3">
      <t>ジゾク</t>
    </rPh>
    <rPh sb="5" eb="7">
      <t>ハッセキ</t>
    </rPh>
    <rPh sb="11" eb="13">
      <t>イジョウ</t>
    </rPh>
    <rPh sb="14" eb="16">
      <t>ジョクソウ</t>
    </rPh>
    <rPh sb="17" eb="19">
      <t>ハッショウ</t>
    </rPh>
    <phoneticPr fontId="3"/>
  </si>
  <si>
    <t>重度療養管理【短期のみ】　 【125単位/日】</t>
    <rPh sb="18" eb="20">
      <t>タンイ</t>
    </rPh>
    <rPh sb="21" eb="22">
      <t>ニチ</t>
    </rPh>
    <phoneticPr fontId="3"/>
  </si>
  <si>
    <t>※週１回に限り、月４回を限度</t>
    <rPh sb="1" eb="2">
      <t>シュウ</t>
    </rPh>
    <rPh sb="3" eb="4">
      <t>カイ</t>
    </rPh>
    <rPh sb="5" eb="6">
      <t>カギ</t>
    </rPh>
    <rPh sb="8" eb="9">
      <t>ツキ</t>
    </rPh>
    <rPh sb="10" eb="11">
      <t>カイ</t>
    </rPh>
    <rPh sb="12" eb="14">
      <t>ゲンド</t>
    </rPh>
    <phoneticPr fontId="3"/>
  </si>
  <si>
    <t>・入所者ごとの服薬情報等の情報を情報を厚生労働省に提出している（提出については科学的介護情報システム【LIFE】を用いる）</t>
    <rPh sb="1" eb="4">
      <t>ニュウショシャ</t>
    </rPh>
    <rPh sb="7" eb="9">
      <t>フクヤク</t>
    </rPh>
    <rPh sb="9" eb="12">
      <t>ジョウホウトウ</t>
    </rPh>
    <rPh sb="13" eb="15">
      <t>ジョウホウ</t>
    </rPh>
    <rPh sb="16" eb="18">
      <t>ジョウホウ</t>
    </rPh>
    <rPh sb="19" eb="21">
      <t>コウセイ</t>
    </rPh>
    <rPh sb="21" eb="24">
      <t>ロウドウショウ</t>
    </rPh>
    <rPh sb="25" eb="27">
      <t>テイシュツ</t>
    </rPh>
    <phoneticPr fontId="3"/>
  </si>
  <si>
    <t>LIFEへの提出情報およびフィードバック情報を活用し、入所者の症状、服薬アドヒアランス等に応じた処方の検討(Plan)、当該検討に基づく処方(Do)、処方後の状態等を踏まえた総合的な評価、その評価結果を踏まえた処方継続または処方変更(Action)の一連のサイクル（PDCAサイクル）により、サービスの質の管理を行っている。</t>
    <rPh sb="6" eb="8">
      <t>テイシュツ</t>
    </rPh>
    <rPh sb="8" eb="10">
      <t>ジョウホウ</t>
    </rPh>
    <rPh sb="20" eb="22">
      <t>ジョウホウ</t>
    </rPh>
    <rPh sb="23" eb="25">
      <t>カツヨウ</t>
    </rPh>
    <rPh sb="27" eb="30">
      <t>ニュウショシャ</t>
    </rPh>
    <rPh sb="31" eb="33">
      <t>ショウジョウ</t>
    </rPh>
    <rPh sb="34" eb="36">
      <t>フクヤク</t>
    </rPh>
    <rPh sb="43" eb="44">
      <t>トウ</t>
    </rPh>
    <rPh sb="45" eb="46">
      <t>オウ</t>
    </rPh>
    <rPh sb="48" eb="50">
      <t>ショホウ</t>
    </rPh>
    <rPh sb="51" eb="53">
      <t>ケントウ</t>
    </rPh>
    <rPh sb="60" eb="62">
      <t>トウガイ</t>
    </rPh>
    <rPh sb="62" eb="64">
      <t>ケントウ</t>
    </rPh>
    <rPh sb="65" eb="66">
      <t>モト</t>
    </rPh>
    <rPh sb="68" eb="70">
      <t>ショホウ</t>
    </rPh>
    <phoneticPr fontId="3"/>
  </si>
  <si>
    <t xml:space="preserve">薬剤管理指導
　　　　【50単位/回】
</t>
    <rPh sb="14" eb="16">
      <t>タンイ</t>
    </rPh>
    <rPh sb="17" eb="18">
      <t>カイ</t>
    </rPh>
    <phoneticPr fontId="3"/>
  </si>
  <si>
    <r>
      <t>疼痛緩和のために別に</t>
    </r>
    <r>
      <rPr>
        <u/>
        <sz val="11"/>
        <rFont val="ＭＳ ゴシック"/>
        <family val="3"/>
        <charset val="128"/>
      </rPr>
      <t>※厚生労働大臣が定める特別な薬剤</t>
    </r>
    <r>
      <rPr>
        <sz val="11"/>
        <rFont val="ＭＳ ゴシック"/>
        <family val="3"/>
        <charset val="128"/>
      </rPr>
      <t>の投薬または注射が行われている利用者または入所者に対して、当該薬剤の使用に関する必要な薬学的管理指導を行った場合</t>
    </r>
    <rPh sb="0" eb="1">
      <t>ウズ</t>
    </rPh>
    <rPh sb="1" eb="2">
      <t>イタ</t>
    </rPh>
    <rPh sb="2" eb="4">
      <t>カンワ</t>
    </rPh>
    <rPh sb="8" eb="9">
      <t>ベツ</t>
    </rPh>
    <rPh sb="11" eb="17">
      <t>コウセイロウドウダイジン</t>
    </rPh>
    <rPh sb="18" eb="19">
      <t>サダ</t>
    </rPh>
    <rPh sb="21" eb="23">
      <t>トクベツ</t>
    </rPh>
    <rPh sb="24" eb="26">
      <t>ヤクザイ</t>
    </rPh>
    <rPh sb="27" eb="29">
      <t>トウヤク</t>
    </rPh>
    <rPh sb="32" eb="34">
      <t>チュウシャ</t>
    </rPh>
    <rPh sb="35" eb="36">
      <t>オコナ</t>
    </rPh>
    <rPh sb="41" eb="44">
      <t>リヨウシャ</t>
    </rPh>
    <rPh sb="47" eb="50">
      <t>ニュウショシャ</t>
    </rPh>
    <rPh sb="51" eb="52">
      <t>タイ</t>
    </rPh>
    <rPh sb="55" eb="57">
      <t>トウガイ</t>
    </rPh>
    <rPh sb="57" eb="59">
      <t>ヤクザイ</t>
    </rPh>
    <rPh sb="60" eb="62">
      <t>シヨウ</t>
    </rPh>
    <rPh sb="63" eb="64">
      <t>カン</t>
    </rPh>
    <rPh sb="66" eb="68">
      <t>ヒツヨウ</t>
    </rPh>
    <rPh sb="69" eb="72">
      <t>ヤクガクテキ</t>
    </rPh>
    <rPh sb="72" eb="76">
      <t>カンリシドウ</t>
    </rPh>
    <rPh sb="77" eb="78">
      <t>オコナ</t>
    </rPh>
    <rPh sb="80" eb="82">
      <t>バアイ</t>
    </rPh>
    <phoneticPr fontId="3"/>
  </si>
  <si>
    <t>※麻薬及び向精神薬取締法（昭和28年法律第14号）第2条第一号に規定する麻薬</t>
    <rPh sb="1" eb="3">
      <t>マヤク</t>
    </rPh>
    <rPh sb="3" eb="4">
      <t>オヨ</t>
    </rPh>
    <rPh sb="5" eb="6">
      <t>ム</t>
    </rPh>
    <rPh sb="6" eb="8">
      <t>セイシン</t>
    </rPh>
    <rPh sb="8" eb="9">
      <t>クスリ</t>
    </rPh>
    <rPh sb="9" eb="12">
      <t>トリシマリホウ</t>
    </rPh>
    <rPh sb="13" eb="15">
      <t>ショウワ</t>
    </rPh>
    <rPh sb="17" eb="18">
      <t>ネン</t>
    </rPh>
    <rPh sb="18" eb="20">
      <t>ホウリツ</t>
    </rPh>
    <rPh sb="20" eb="21">
      <t>ダイ</t>
    </rPh>
    <rPh sb="23" eb="24">
      <t>ゴウ</t>
    </rPh>
    <rPh sb="25" eb="26">
      <t>ダイ</t>
    </rPh>
    <rPh sb="27" eb="28">
      <t>ジョウ</t>
    </rPh>
    <rPh sb="28" eb="31">
      <t>ダイイチゴウ</t>
    </rPh>
    <rPh sb="32" eb="34">
      <t>キテイ</t>
    </rPh>
    <rPh sb="36" eb="38">
      <t>マヤク</t>
    </rPh>
    <phoneticPr fontId="3"/>
  </si>
  <si>
    <t>薬剤管理指導
【20単位/月】</t>
    <rPh sb="10" eb="12">
      <t>タンイ</t>
    </rPh>
    <rPh sb="13" eb="14">
      <t>ツキ</t>
    </rPh>
    <phoneticPr fontId="3"/>
  </si>
  <si>
    <t>入所者ごとのリハビリテーション実施計画の内容等の情報を厚生労働省に提出している（提出については科学的介護情報システム【LIFE】を用いる）</t>
    <rPh sb="0" eb="3">
      <t>ニュウショシャ</t>
    </rPh>
    <rPh sb="15" eb="19">
      <t>ジッシケイカク</t>
    </rPh>
    <rPh sb="20" eb="22">
      <t>ナイヨウ</t>
    </rPh>
    <rPh sb="22" eb="23">
      <t>トウ</t>
    </rPh>
    <rPh sb="24" eb="26">
      <t>ジョウホウ</t>
    </rPh>
    <phoneticPr fontId="3"/>
  </si>
  <si>
    <t>【33単位/月】</t>
    <rPh sb="3" eb="5">
      <t>タンイ</t>
    </rPh>
    <rPh sb="6" eb="7">
      <t>ツキ</t>
    </rPh>
    <phoneticPr fontId="3"/>
  </si>
  <si>
    <t>※評価はリハビリテーション提供開始から概ね2週間以内に、その後は概ね3月にごとに行うものであること</t>
    <rPh sb="1" eb="3">
      <t>ヒョウカ</t>
    </rPh>
    <rPh sb="13" eb="17">
      <t>テイキョウカイシ</t>
    </rPh>
    <rPh sb="19" eb="20">
      <t>オオム</t>
    </rPh>
    <rPh sb="22" eb="24">
      <t>シュウカン</t>
    </rPh>
    <rPh sb="24" eb="26">
      <t>イナイ</t>
    </rPh>
    <rPh sb="30" eb="31">
      <t>アト</t>
    </rPh>
    <rPh sb="32" eb="33">
      <t>オオム</t>
    </rPh>
    <rPh sb="35" eb="36">
      <t>ツキ</t>
    </rPh>
    <rPh sb="40" eb="41">
      <t>オコナ</t>
    </rPh>
    <phoneticPr fontId="3"/>
  </si>
  <si>
    <t>専従の常勤医師を1人以上配置</t>
    <phoneticPr fontId="3"/>
  </si>
  <si>
    <t>LIFEへの提出情報およびフィードバック情報を活用し利用者の状態に応じたリハビリテーション実施計画の作成(Plan)、当該計画に基づくリハビリテーションの実施(Do)、当該実施内容の評価(Check)、その評価結果を踏まえた当該計画の見直し・改善(Action)の一連のサイクル(PDCAサイクル)により、サービスの質の管理を行っている</t>
    <rPh sb="26" eb="29">
      <t>リヨウシャ</t>
    </rPh>
    <rPh sb="30" eb="32">
      <t>ジョウタイ</t>
    </rPh>
    <rPh sb="33" eb="34">
      <t>オウ</t>
    </rPh>
    <rPh sb="45" eb="49">
      <t>ジッシケイカク</t>
    </rPh>
    <rPh sb="50" eb="52">
      <t>サクセイ</t>
    </rPh>
    <rPh sb="59" eb="63">
      <t>トウガイケイカク</t>
    </rPh>
    <rPh sb="64" eb="65">
      <t>モト</t>
    </rPh>
    <rPh sb="77" eb="79">
      <t>ジッシ</t>
    </rPh>
    <rPh sb="84" eb="90">
      <t>トウガイジッシナイヨウ</t>
    </rPh>
    <rPh sb="91" eb="93">
      <t>ヒョウカ</t>
    </rPh>
    <rPh sb="103" eb="105">
      <t>ヒョウカ</t>
    </rPh>
    <rPh sb="105" eb="107">
      <t>ケッカ</t>
    </rPh>
    <rPh sb="108" eb="109">
      <t>フ</t>
    </rPh>
    <rPh sb="112" eb="116">
      <t>トウガイケイカク</t>
    </rPh>
    <rPh sb="117" eb="119">
      <t>ミナオ</t>
    </rPh>
    <rPh sb="121" eb="123">
      <t>カイゼン</t>
    </rPh>
    <rPh sb="132" eb="134">
      <t>イチレン</t>
    </rPh>
    <rPh sb="158" eb="159">
      <t>シツ</t>
    </rPh>
    <rPh sb="160" eb="162">
      <t>カンリ</t>
    </rPh>
    <rPh sb="163" eb="164">
      <t>オコナ</t>
    </rPh>
    <phoneticPr fontId="3"/>
  </si>
  <si>
    <t>理学療法、作業療法、言語聴覚療法の科学的介護情報システム（LIFE）を活用した場合</t>
    <rPh sb="0" eb="4">
      <t>リガクリョウホウ</t>
    </rPh>
    <rPh sb="5" eb="9">
      <t>サギョウリョウホウ</t>
    </rPh>
    <rPh sb="10" eb="16">
      <t>ゲンゴチョウカクリョウホウ</t>
    </rPh>
    <rPh sb="17" eb="19">
      <t>カガク</t>
    </rPh>
    <rPh sb="19" eb="20">
      <t>テキ</t>
    </rPh>
    <rPh sb="20" eb="22">
      <t>カイゴ</t>
    </rPh>
    <rPh sb="22" eb="24">
      <t>ジョウホウ</t>
    </rPh>
    <rPh sb="35" eb="37">
      <t>カツヨウ</t>
    </rPh>
    <rPh sb="39" eb="41">
      <t>バアイ</t>
    </rPh>
    <phoneticPr fontId="3"/>
  </si>
  <si>
    <t>令和６年度</t>
    <rPh sb="0" eb="2">
      <t>レイワ</t>
    </rPh>
    <rPh sb="3" eb="5">
      <t>ネンド</t>
    </rPh>
    <phoneticPr fontId="3"/>
  </si>
  <si>
    <t>※直近3ヶ月分について、準備してください。</t>
    <phoneticPr fontId="3"/>
  </si>
  <si>
    <t>令和５</t>
    <rPh sb="0" eb="2">
      <t>レイワ</t>
    </rPh>
    <phoneticPr fontId="3"/>
  </si>
  <si>
    <t>６</t>
    <phoneticPr fontId="3"/>
  </si>
  <si>
    <t>５年度の平均入所者数</t>
    <rPh sb="1" eb="3">
      <t>ネンド</t>
    </rPh>
    <rPh sb="4" eb="6">
      <t>ヘイキン</t>
    </rPh>
    <rPh sb="6" eb="9">
      <t>ニュウショシャ</t>
    </rPh>
    <rPh sb="9" eb="10">
      <t>スウ</t>
    </rPh>
    <phoneticPr fontId="3"/>
  </si>
  <si>
    <t>令和６年度</t>
    <rPh sb="0" eb="2">
      <t>レイワ</t>
    </rPh>
    <rPh sb="3" eb="4">
      <t>ネン</t>
    </rPh>
    <rPh sb="4" eb="5">
      <t>ド</t>
    </rPh>
    <phoneticPr fontId="3"/>
  </si>
  <si>
    <t>実務者研修修了者</t>
    <rPh sb="0" eb="3">
      <t>ジツムシャ</t>
    </rPh>
    <rPh sb="3" eb="5">
      <t>ケンシュウ</t>
    </rPh>
    <rPh sb="5" eb="8">
      <t>シュウリョウシャ</t>
    </rPh>
    <phoneticPr fontId="45"/>
  </si>
  <si>
    <t>介護職員初任者研修修了者</t>
    <rPh sb="0" eb="2">
      <t>カイゴ</t>
    </rPh>
    <rPh sb="2" eb="4">
      <t>ショクイン</t>
    </rPh>
    <rPh sb="4" eb="7">
      <t>ショニンシャ</t>
    </rPh>
    <rPh sb="7" eb="9">
      <t>ケンシュウ</t>
    </rPh>
    <rPh sb="9" eb="12">
      <t>シュウリョウシャ</t>
    </rPh>
    <phoneticPr fontId="45"/>
  </si>
  <si>
    <t>生活援助従事者研修修了者</t>
    <rPh sb="0" eb="2">
      <t>セイカツ</t>
    </rPh>
    <rPh sb="2" eb="4">
      <t>エンジョ</t>
    </rPh>
    <rPh sb="4" eb="7">
      <t>ジュウジシャ</t>
    </rPh>
    <rPh sb="7" eb="9">
      <t>ケンシュウ</t>
    </rPh>
    <rPh sb="9" eb="12">
      <t>シュウリョウシャ</t>
    </rPh>
    <phoneticPr fontId="4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</si>
  <si>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5"/>
  </si>
  <si>
    <t>旧ホームヘルパー1級課程修了者</t>
    <rPh sb="0" eb="1">
      <t>キュウ</t>
    </rPh>
    <rPh sb="9" eb="10">
      <t>キュウ</t>
    </rPh>
    <rPh sb="10" eb="12">
      <t>カテイ</t>
    </rPh>
    <rPh sb="12" eb="15">
      <t>シュウリョウシャ</t>
    </rPh>
    <phoneticPr fontId="45"/>
  </si>
  <si>
    <t>旧ホームヘルパー2級課程修了者</t>
    <rPh sb="0" eb="1">
      <t>キュウ</t>
    </rPh>
    <rPh sb="9" eb="10">
      <t>キュウ</t>
    </rPh>
    <rPh sb="10" eb="12">
      <t>カテイ</t>
    </rPh>
    <rPh sb="12" eb="15">
      <t>シュウリョウシャ</t>
    </rPh>
    <phoneticPr fontId="45"/>
  </si>
  <si>
    <t>認知症介護基礎研修修了者</t>
    <rPh sb="0" eb="9">
      <t>ニンチショウカイゴキソケンシュウ</t>
    </rPh>
    <rPh sb="9" eb="12">
      <t>シュウリョウシャ</t>
    </rPh>
    <phoneticPr fontId="45"/>
  </si>
  <si>
    <t>施設基準第5条</t>
    <rPh sb="4" eb="5">
      <t>ダイ</t>
    </rPh>
    <rPh sb="6" eb="7">
      <t>ジョウ</t>
    </rPh>
    <phoneticPr fontId="3"/>
  </si>
  <si>
    <t>施設基準第12条</t>
    <rPh sb="0" eb="5">
      <t>シセツキジュンダイ</t>
    </rPh>
    <rPh sb="7" eb="8">
      <t>ジョウ</t>
    </rPh>
    <phoneticPr fontId="3"/>
  </si>
  <si>
    <t>施設基準第13条</t>
    <rPh sb="4" eb="5">
      <t>ダイ</t>
    </rPh>
    <rPh sb="7" eb="8">
      <t>ジョウ</t>
    </rPh>
    <phoneticPr fontId="3"/>
  </si>
  <si>
    <t>施設基準第17条</t>
    <rPh sb="0" eb="5">
      <t>シセツキジュンダイ</t>
    </rPh>
    <rPh sb="7" eb="8">
      <t>ジョウ</t>
    </rPh>
    <phoneticPr fontId="3"/>
  </si>
  <si>
    <t xml:space="preserve">施設基準第20条の2
</t>
    <rPh sb="0" eb="2">
      <t>シセツ</t>
    </rPh>
    <rPh sb="2" eb="4">
      <t>キジュン</t>
    </rPh>
    <rPh sb="4" eb="5">
      <t>ダイ</t>
    </rPh>
    <rPh sb="7" eb="8">
      <t>ジョウ</t>
    </rPh>
    <phoneticPr fontId="3"/>
  </si>
  <si>
    <t>施設基準第20条の3</t>
    <rPh sb="0" eb="2">
      <t>シセツ</t>
    </rPh>
    <rPh sb="2" eb="4">
      <t>キジュン</t>
    </rPh>
    <rPh sb="4" eb="5">
      <t>ダイ</t>
    </rPh>
    <rPh sb="7" eb="8">
      <t>ジョウ</t>
    </rPh>
    <phoneticPr fontId="3"/>
  </si>
  <si>
    <t>施設基準第26条</t>
    <rPh sb="4" eb="5">
      <t>ダイ</t>
    </rPh>
    <rPh sb="7" eb="8">
      <t>ジョウ</t>
    </rPh>
    <phoneticPr fontId="3"/>
  </si>
  <si>
    <t>施設基準第29条</t>
    <rPh sb="4" eb="5">
      <t>ダイ</t>
    </rPh>
    <rPh sb="7" eb="8">
      <t>ジョウ</t>
    </rPh>
    <phoneticPr fontId="3"/>
  </si>
  <si>
    <t>施設基準第30条の2</t>
    <rPh sb="0" eb="2">
      <t>シセツ</t>
    </rPh>
    <rPh sb="2" eb="4">
      <t>キジュン</t>
    </rPh>
    <rPh sb="4" eb="5">
      <t>ダイ</t>
    </rPh>
    <rPh sb="7" eb="8">
      <t>ジョウ</t>
    </rPh>
    <phoneticPr fontId="3"/>
  </si>
  <si>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3"/>
  </si>
  <si>
    <t>感染症および食中毒の予防およびまん延の防止のための対策を検討する委員会（感染対策委員会）を設置していますか。</t>
    <rPh sb="0" eb="3">
      <t>カンセンショウ</t>
    </rPh>
    <rPh sb="6" eb="9">
      <t>ショクチュウドク</t>
    </rPh>
    <rPh sb="10" eb="12">
      <t>ヨボウ</t>
    </rPh>
    <rPh sb="17" eb="18">
      <t>エン</t>
    </rPh>
    <rPh sb="19" eb="21">
      <t>ボウシ</t>
    </rPh>
    <rPh sb="25" eb="27">
      <t>タイサク</t>
    </rPh>
    <rPh sb="28" eb="30">
      <t>ケントウ</t>
    </rPh>
    <rPh sb="32" eb="35">
      <t>イインカイ</t>
    </rPh>
    <rPh sb="36" eb="38">
      <t>カンセン</t>
    </rPh>
    <rPh sb="38" eb="40">
      <t>タイサク</t>
    </rPh>
    <rPh sb="40" eb="43">
      <t>イインカイ</t>
    </rPh>
    <rPh sb="45" eb="47">
      <t>セッチ</t>
    </rPh>
    <phoneticPr fontId="3"/>
  </si>
  <si>
    <t>協力医療機関等</t>
    <rPh sb="0" eb="2">
      <t>キョウリョク</t>
    </rPh>
    <rPh sb="2" eb="4">
      <t>イリョウ</t>
    </rPh>
    <rPh sb="4" eb="6">
      <t>キカン</t>
    </rPh>
    <rPh sb="6" eb="7">
      <t>トウ</t>
    </rPh>
    <phoneticPr fontId="3"/>
  </si>
  <si>
    <t>　入所者の病状の急変等に備えるため、協力医療機関を定めていますか。</t>
    <rPh sb="1" eb="3">
      <t>ニュウショ</t>
    </rPh>
    <rPh sb="5" eb="7">
      <t>ビョウジョウ</t>
    </rPh>
    <rPh sb="8" eb="10">
      <t>キュウヘン</t>
    </rPh>
    <rPh sb="10" eb="11">
      <t>トウ</t>
    </rPh>
    <rPh sb="12" eb="13">
      <t>ソナ</t>
    </rPh>
    <rPh sb="18" eb="20">
      <t>キョウリョク</t>
    </rPh>
    <rPh sb="20" eb="22">
      <t>イリョウ</t>
    </rPh>
    <rPh sb="22" eb="24">
      <t>キカン</t>
    </rPh>
    <rPh sb="25" eb="26">
      <t>サダ</t>
    </rPh>
    <phoneticPr fontId="3"/>
  </si>
  <si>
    <t>協力医療機関・歯科医療機関との契約書等</t>
    <rPh sb="0" eb="2">
      <t>キョウリョク</t>
    </rPh>
    <rPh sb="2" eb="4">
      <t>イリョウ</t>
    </rPh>
    <rPh sb="4" eb="6">
      <t>キカン</t>
    </rPh>
    <rPh sb="7" eb="9">
      <t>シカ</t>
    </rPh>
    <rPh sb="9" eb="11">
      <t>イリョウ</t>
    </rPh>
    <rPh sb="11" eb="13">
      <t>キカン</t>
    </rPh>
    <rPh sb="15" eb="18">
      <t>ケイヤクショ</t>
    </rPh>
    <rPh sb="18" eb="19">
      <t>トウ</t>
    </rPh>
    <phoneticPr fontId="3"/>
  </si>
  <si>
    <t>協力医療機関を定めるに当たっての要件</t>
    <rPh sb="0" eb="6">
      <t>キョウリョクイリョウキカン</t>
    </rPh>
    <rPh sb="7" eb="8">
      <t>サダ</t>
    </rPh>
    <rPh sb="11" eb="12">
      <t>ア</t>
    </rPh>
    <rPh sb="16" eb="18">
      <t>ヨウケン</t>
    </rPh>
    <phoneticPr fontId="3"/>
  </si>
  <si>
    <t>入所者の病状が急変した場合等において医師または看護職員が相談対応を行う体制を、常時確保していること。</t>
    <rPh sb="0" eb="3">
      <t>ニュウショシャ</t>
    </rPh>
    <phoneticPr fontId="3"/>
  </si>
  <si>
    <t>事業者からの診療の求めがあった場合において診療を行う体制を、常時確保していること。</t>
    <rPh sb="0" eb="3">
      <t>ジギョウシャ</t>
    </rPh>
    <rPh sb="6" eb="8">
      <t>シンリョウ</t>
    </rPh>
    <rPh sb="9" eb="10">
      <t>モト</t>
    </rPh>
    <rPh sb="15" eb="17">
      <t>バアイ</t>
    </rPh>
    <rPh sb="21" eb="23">
      <t>シンリョウ</t>
    </rPh>
    <rPh sb="24" eb="25">
      <t>オコナ</t>
    </rPh>
    <rPh sb="26" eb="28">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</si>
  <si>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</si>
  <si>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　第２種協定指定医療機関との間で、新興感染症の発生時等の対応を取り決めるように努めていますか。</t>
    <rPh sb="1" eb="2">
      <t>ダイ</t>
    </rPh>
    <rPh sb="3" eb="4">
      <t>シュ</t>
    </rPh>
    <rPh sb="4" eb="6">
      <t>キョウテイ</t>
    </rPh>
    <rPh sb="6" eb="8">
      <t>シテイ</t>
    </rPh>
    <rPh sb="8" eb="10">
      <t>イリョウ</t>
    </rPh>
    <rPh sb="10" eb="12">
      <t>キカン</t>
    </rPh>
    <rPh sb="14" eb="15">
      <t>アイダ</t>
    </rPh>
    <rPh sb="17" eb="22">
      <t>シンコウカンセンショウ</t>
    </rPh>
    <rPh sb="23" eb="27">
      <t>ハッセイジトウ</t>
    </rPh>
    <rPh sb="28" eb="30">
      <t>タイオウ</t>
    </rPh>
    <rPh sb="31" eb="32">
      <t>ト</t>
    </rPh>
    <rPh sb="33" eb="34">
      <t>キ</t>
    </rPh>
    <rPh sb="39" eb="40">
      <t>ツト</t>
    </rPh>
    <phoneticPr fontId="3"/>
  </si>
  <si>
    <t>　協力医療機関が第２種協定指定医療機関である場合においては、当該第２種協定指定医療機関との間で、新興感染症の発生時等の対応について協議を行っていますか。</t>
    <rPh sb="1" eb="7">
      <t>キョウリョクイリョウキカン</t>
    </rPh>
    <rPh sb="8" eb="9">
      <t>ダイ</t>
    </rPh>
    <rPh sb="10" eb="19">
      <t>シュキョウテイシテイイリョウキカン</t>
    </rPh>
    <rPh sb="22" eb="24">
      <t>バアイ</t>
    </rPh>
    <rPh sb="30" eb="32">
      <t>トウガイ</t>
    </rPh>
    <rPh sb="32" eb="33">
      <t>ダイ</t>
    </rPh>
    <rPh sb="34" eb="43">
      <t>シュキョウテイシテイイリョウキカン</t>
    </rPh>
    <rPh sb="45" eb="46">
      <t>アイダ</t>
    </rPh>
    <rPh sb="48" eb="50">
      <t>シンコウ</t>
    </rPh>
    <rPh sb="50" eb="53">
      <t>カンセンショウ</t>
    </rPh>
    <rPh sb="54" eb="58">
      <t>ハッセイジトウ</t>
    </rPh>
    <rPh sb="59" eb="61">
      <t>タイオウ</t>
    </rPh>
    <rPh sb="65" eb="67">
      <t>キョウギ</t>
    </rPh>
    <rPh sb="68" eb="69">
      <t>オコナ</t>
    </rPh>
    <phoneticPr fontId="3"/>
  </si>
  <si>
    <t>　入所者が協力医療機関その他の医療機関に入院した後に、当該入所者の病状が軽快し、退院が可能となった場合においては、再び当該施設に速やかに入所させることができるように努めていますか。</t>
    <rPh sb="1" eb="4">
      <t>ニュウショシャ</t>
    </rPh>
    <rPh sb="5" eb="11">
      <t>キョウリョクイリョウキカン</t>
    </rPh>
    <rPh sb="13" eb="14">
      <t>タ</t>
    </rPh>
    <rPh sb="15" eb="25">
      <t>イリョウキカンニニュウインシタゴ</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64" eb="65">
      <t>スミ</t>
    </rPh>
    <rPh sb="68" eb="70">
      <t>ニュウショ</t>
    </rPh>
    <phoneticPr fontId="3"/>
  </si>
  <si>
    <t>　事業者は、あらかじめ、協力歯科医療機関を定めるよう努めていますか。</t>
    <phoneticPr fontId="3"/>
  </si>
  <si>
    <t>　協力医療機関等から不当な患者紹介料等を受領していませんか。</t>
    <rPh sb="1" eb="3">
      <t>キョウリョク</t>
    </rPh>
    <rPh sb="3" eb="5">
      <t>イリョウ</t>
    </rPh>
    <rPh sb="5" eb="7">
      <t>キカン</t>
    </rPh>
    <rPh sb="7" eb="8">
      <t>トウ</t>
    </rPh>
    <rPh sb="10" eb="12">
      <t>フトウ</t>
    </rPh>
    <rPh sb="13" eb="15">
      <t>カンジャ</t>
    </rPh>
    <rPh sb="15" eb="18">
      <t>ショウカイリョウ</t>
    </rPh>
    <rPh sb="18" eb="19">
      <t>トウ</t>
    </rPh>
    <rPh sb="20" eb="22">
      <t>ジュリョウ</t>
    </rPh>
    <phoneticPr fontId="3"/>
  </si>
  <si>
    <t>　１年に１回以上、協力医療機関との間で、入所者の病状が急変した場合等の対応を確認するとともに、協力医療機関の名称等を、当該事業者に係る許可を行った都道府県知事に届け出ていますか。</t>
    <rPh sb="2" eb="3">
      <t>ネン</t>
    </rPh>
    <rPh sb="5" eb="8">
      <t>カイイジョウ</t>
    </rPh>
    <rPh sb="9" eb="15">
      <t>キョウリョクイリョウキカン</t>
    </rPh>
    <rPh sb="17" eb="18">
      <t>アイダ</t>
    </rPh>
    <rPh sb="20" eb="23">
      <t>ニュウショシャ</t>
    </rPh>
    <rPh sb="24" eb="26">
      <t>ビョウジョウ</t>
    </rPh>
    <rPh sb="27" eb="29">
      <t>キュウヘン</t>
    </rPh>
    <rPh sb="31" eb="34">
      <t>バアイトウ</t>
    </rPh>
    <rPh sb="35" eb="37">
      <t>タイオウ</t>
    </rPh>
    <rPh sb="38" eb="40">
      <t>カクニン</t>
    </rPh>
    <rPh sb="47" eb="53">
      <t>キョウリョクイリョウキカン</t>
    </rPh>
    <rPh sb="54" eb="57">
      <t>メイショウトウ</t>
    </rPh>
    <rPh sb="59" eb="61">
      <t>トウガイ</t>
    </rPh>
    <rPh sb="61" eb="64">
      <t>ジギョウシャ</t>
    </rPh>
    <rPh sb="65" eb="66">
      <t>カカ</t>
    </rPh>
    <rPh sb="67" eb="69">
      <t>キョカ</t>
    </rPh>
    <rPh sb="70" eb="71">
      <t>オコナ</t>
    </rPh>
    <rPh sb="73" eb="79">
      <t>トドウフケンチジ</t>
    </rPh>
    <rPh sb="80" eb="81">
      <t>トド</t>
    </rPh>
    <rPh sb="82" eb="83">
      <t>デ</t>
    </rPh>
    <phoneticPr fontId="3"/>
  </si>
  <si>
    <t>施設基準第34条</t>
    <rPh sb="0" eb="2">
      <t>シセツ</t>
    </rPh>
    <rPh sb="4" eb="5">
      <t>ダイ</t>
    </rPh>
    <rPh sb="7" eb="8">
      <t>ジョウ</t>
    </rPh>
    <phoneticPr fontId="3"/>
  </si>
  <si>
    <t>掲示</t>
    <rPh sb="0" eb="2">
      <t>ケイジ</t>
    </rPh>
    <phoneticPr fontId="3"/>
  </si>
  <si>
    <t>R6厚生労働省令第16号附則第2条</t>
    <rPh sb="2" eb="9">
      <t>コウセイロウドウショウレイダイ</t>
    </rPh>
    <rPh sb="11" eb="15">
      <t>ゴウフソクダイ</t>
    </rPh>
    <rPh sb="16" eb="17">
      <t>ジョウ</t>
    </rPh>
    <phoneticPr fontId="3"/>
  </si>
  <si>
    <t>　重要事項をウェブサイトに掲載していますか。</t>
    <rPh sb="1" eb="5">
      <t>ジュウヨウジコウ</t>
    </rPh>
    <rPh sb="13" eb="15">
      <t>ケイサイ</t>
    </rPh>
    <phoneticPr fontId="3"/>
  </si>
  <si>
    <t>ホームページ、情報公表システム</t>
    <rPh sb="7" eb="11">
      <t>ジョウホウコウヒョウ</t>
    </rPh>
    <phoneticPr fontId="3"/>
  </si>
  <si>
    <t>施設基準第35条</t>
    <rPh sb="0" eb="5">
      <t>シセツキジュンダイ</t>
    </rPh>
    <rPh sb="7" eb="8">
      <t>ジョウ</t>
    </rPh>
    <phoneticPr fontId="3"/>
  </si>
  <si>
    <t>入所者の安全ならびに介護サービスの質の確保および職員の負担軽減に資する方策を検討するための委員会の設置</t>
    <rPh sb="0" eb="3">
      <t>ニュウショシャ</t>
    </rPh>
    <rPh sb="4" eb="6">
      <t>アンゼン</t>
    </rPh>
    <phoneticPr fontId="3"/>
  </si>
  <si>
    <t>　事業者は、当該事業所における業務の効率化、介護サービスの質の向上その他の生産性の向上に資する取組の促進を図るため、当該事業所における入所者の安全ならびに介護サービスの質の確保および職員の負担軽減に資する方策を検討するための委員会を定期的に開催していますか。</t>
    <rPh sb="1" eb="4">
      <t>ジギョウシャ</t>
    </rPh>
    <rPh sb="6" eb="8">
      <t>トウガイ</t>
    </rPh>
    <rPh sb="8" eb="11">
      <t>ジギョウショ</t>
    </rPh>
    <rPh sb="15" eb="17">
      <t>ギョウム</t>
    </rPh>
    <rPh sb="18" eb="20">
      <t>コウリツ</t>
    </rPh>
    <rPh sb="20" eb="21">
      <t>カ</t>
    </rPh>
    <rPh sb="22" eb="24">
      <t>カイゴ</t>
    </rPh>
    <rPh sb="29" eb="30">
      <t>シツ</t>
    </rPh>
    <rPh sb="31" eb="33">
      <t>コウジョウ</t>
    </rPh>
    <rPh sb="35" eb="36">
      <t>タ</t>
    </rPh>
    <rPh sb="37" eb="39">
      <t>セイサン</t>
    </rPh>
    <rPh sb="39" eb="40">
      <t>セイ</t>
    </rPh>
    <rPh sb="41" eb="43">
      <t>コウジョウ</t>
    </rPh>
    <rPh sb="44" eb="45">
      <t>シ</t>
    </rPh>
    <rPh sb="47" eb="49">
      <t>トリクミ</t>
    </rPh>
    <rPh sb="50" eb="52">
      <t>ソクシン</t>
    </rPh>
    <rPh sb="53" eb="54">
      <t>ハカ</t>
    </rPh>
    <rPh sb="58" eb="60">
      <t>トウガイ</t>
    </rPh>
    <rPh sb="60" eb="63">
      <t>ジギョウショ</t>
    </rPh>
    <rPh sb="67" eb="70">
      <t>ニュウショシャ</t>
    </rPh>
    <rPh sb="71" eb="73">
      <t>アンゼン</t>
    </rPh>
    <phoneticPr fontId="3"/>
  </si>
  <si>
    <t>委員会記録</t>
    <rPh sb="0" eb="5">
      <t>イインカイキロク</t>
    </rPh>
    <phoneticPr fontId="3"/>
  </si>
  <si>
    <t>施設基準第40条の3</t>
    <rPh sb="0" eb="5">
      <t>シセツキジュンダイ</t>
    </rPh>
    <rPh sb="7" eb="8">
      <t>ジョウ</t>
    </rPh>
    <phoneticPr fontId="3"/>
  </si>
  <si>
    <t>　ユニット型施設の管理者は、ユニット型施設の管理等に係る研修を受講するよう努めていますか。</t>
    <rPh sb="5" eb="8">
      <t>ガタシセツ</t>
    </rPh>
    <rPh sb="9" eb="12">
      <t>カンリシャ</t>
    </rPh>
    <rPh sb="18" eb="21">
      <t>ガタシセツ</t>
    </rPh>
    <rPh sb="22" eb="25">
      <t>カンリトウ</t>
    </rPh>
    <phoneticPr fontId="3"/>
  </si>
  <si>
    <t>施設基準第4条
居宅基準第142条</t>
    <rPh sb="0" eb="2">
      <t>シセツ</t>
    </rPh>
    <rPh sb="2" eb="4">
      <t>キジュン</t>
    </rPh>
    <rPh sb="4" eb="5">
      <t>ダイ</t>
    </rPh>
    <rPh sb="6" eb="7">
      <t>ジョウ</t>
    </rPh>
    <rPh sb="8" eb="12">
      <t>キョタクキジュン</t>
    </rPh>
    <rPh sb="12" eb="13">
      <t>ダイ</t>
    </rPh>
    <rPh sb="16" eb="17">
      <t>ジョウ</t>
    </rPh>
    <phoneticPr fontId="3"/>
  </si>
  <si>
    <t>施設基準第6条
居宅基準第143条</t>
    <rPh sb="4" eb="5">
      <t>ダイ</t>
    </rPh>
    <rPh sb="6" eb="7">
      <t>ジョウ</t>
    </rPh>
    <rPh sb="8" eb="13">
      <t>キョタクキジュンダイ</t>
    </rPh>
    <rPh sb="16" eb="17">
      <t>ジョウ</t>
    </rPh>
    <phoneticPr fontId="3"/>
  </si>
  <si>
    <t>施設基準第7条
居宅基準第125条</t>
    <rPh sb="4" eb="5">
      <t>ダイ</t>
    </rPh>
    <rPh sb="6" eb="7">
      <t>ジョウ</t>
    </rPh>
    <rPh sb="8" eb="10">
      <t>キョタク</t>
    </rPh>
    <rPh sb="12" eb="13">
      <t>ダイ</t>
    </rPh>
    <rPh sb="16" eb="17">
      <t>ジョウ</t>
    </rPh>
    <phoneticPr fontId="3"/>
  </si>
  <si>
    <t>施設基準第10条
居宅基準第11条</t>
    <rPh sb="4" eb="5">
      <t>ダイ</t>
    </rPh>
    <rPh sb="7" eb="8">
      <t>ジョウ</t>
    </rPh>
    <rPh sb="13" eb="14">
      <t>ダイ</t>
    </rPh>
    <rPh sb="16" eb="17">
      <t>ジョウ</t>
    </rPh>
    <phoneticPr fontId="3"/>
  </si>
  <si>
    <t>居宅基準第19条</t>
    <rPh sb="0" eb="2">
      <t>キョタク</t>
    </rPh>
    <rPh sb="4" eb="5">
      <t>ダイ</t>
    </rPh>
    <rPh sb="7" eb="8">
      <t>ジョウ</t>
    </rPh>
    <phoneticPr fontId="3"/>
  </si>
  <si>
    <t>施設基準第14条
居宅基準第145条</t>
    <rPh sb="4" eb="5">
      <t>ダイ</t>
    </rPh>
    <rPh sb="7" eb="8">
      <t>ジョウ</t>
    </rPh>
    <rPh sb="9" eb="11">
      <t>キョタク</t>
    </rPh>
    <rPh sb="13" eb="14">
      <t>ダイ</t>
    </rPh>
    <rPh sb="17" eb="18">
      <t>ジョウ</t>
    </rPh>
    <phoneticPr fontId="3"/>
  </si>
  <si>
    <t>施設基準第16条
居宅基準第146条</t>
    <rPh sb="4" eb="5">
      <t>ダイ</t>
    </rPh>
    <rPh sb="7" eb="8">
      <t>ジョウ</t>
    </rPh>
    <rPh sb="9" eb="11">
      <t>キョタク</t>
    </rPh>
    <rPh sb="13" eb="14">
      <t>ダイ</t>
    </rPh>
    <rPh sb="17" eb="18">
      <t>ジョウ</t>
    </rPh>
    <phoneticPr fontId="3"/>
  </si>
  <si>
    <t>居宅基準第147条</t>
    <rPh sb="0" eb="2">
      <t>キョタク</t>
    </rPh>
    <rPh sb="4" eb="5">
      <t>ダイ</t>
    </rPh>
    <rPh sb="8" eb="9">
      <t>ジョウ</t>
    </rPh>
    <phoneticPr fontId="3"/>
  </si>
  <si>
    <t>施設基準第21条
居宅基準第150条</t>
    <rPh sb="4" eb="5">
      <t>ダイ</t>
    </rPh>
    <rPh sb="7" eb="8">
      <t>ジョウ</t>
    </rPh>
    <rPh sb="12" eb="13">
      <t>ジュン</t>
    </rPh>
    <rPh sb="13" eb="14">
      <t>ダイ</t>
    </rPh>
    <rPh sb="17" eb="18">
      <t>ジョウ</t>
    </rPh>
    <phoneticPr fontId="3"/>
  </si>
  <si>
    <t>施設基準第48条
居宅基準第155条の7</t>
    <rPh sb="4" eb="5">
      <t>ダイ</t>
    </rPh>
    <rPh sb="7" eb="8">
      <t>ジョウ</t>
    </rPh>
    <rPh sb="13" eb="14">
      <t>ダイ</t>
    </rPh>
    <rPh sb="17" eb="18">
      <t>ジョウ</t>
    </rPh>
    <phoneticPr fontId="3"/>
  </si>
  <si>
    <t>施設基準第27条
居宅基準第52条</t>
    <rPh sb="4" eb="5">
      <t>ダイ</t>
    </rPh>
    <rPh sb="7" eb="8">
      <t>ジョウ</t>
    </rPh>
    <rPh sb="13" eb="14">
      <t>ダイ</t>
    </rPh>
    <rPh sb="16" eb="17">
      <t>ジョウ</t>
    </rPh>
    <phoneticPr fontId="3"/>
  </si>
  <si>
    <t>居宅基準第153条</t>
    <rPh sb="4" eb="5">
      <t>ダイ</t>
    </rPh>
    <rPh sb="8" eb="9">
      <t>ジョウ</t>
    </rPh>
    <phoneticPr fontId="3"/>
  </si>
  <si>
    <t>施設基準第30条
居宅基準第101条</t>
    <rPh sb="4" eb="5">
      <t>ダイ</t>
    </rPh>
    <rPh sb="7" eb="8">
      <t>ジョウ</t>
    </rPh>
    <rPh sb="9" eb="11">
      <t>キョタク</t>
    </rPh>
    <rPh sb="13" eb="14">
      <t>ダイ</t>
    </rPh>
    <rPh sb="17" eb="18">
      <t>ジョウ</t>
    </rPh>
    <phoneticPr fontId="3"/>
  </si>
  <si>
    <t>施設基準第32条
居宅基準第103条</t>
    <rPh sb="0" eb="2">
      <t>シセツ</t>
    </rPh>
    <rPh sb="4" eb="5">
      <t>ダイ</t>
    </rPh>
    <rPh sb="7" eb="8">
      <t>ジョウ</t>
    </rPh>
    <rPh sb="13" eb="14">
      <t>ダイ</t>
    </rPh>
    <rPh sb="17" eb="18">
      <t>ジョウ</t>
    </rPh>
    <phoneticPr fontId="3"/>
  </si>
  <si>
    <t>施設基準第33条
居宅基準第1１8条</t>
    <rPh sb="0" eb="2">
      <t>シセツ</t>
    </rPh>
    <rPh sb="2" eb="4">
      <t>キジュン</t>
    </rPh>
    <rPh sb="4" eb="5">
      <t>ダイ</t>
    </rPh>
    <rPh sb="7" eb="8">
      <t>ジョウ</t>
    </rPh>
    <rPh sb="9" eb="14">
      <t>キョタクキジュンダイ</t>
    </rPh>
    <rPh sb="17" eb="18">
      <t>ジョウ</t>
    </rPh>
    <phoneticPr fontId="3"/>
  </si>
  <si>
    <t>施設基準第36条
居宅基準第33条</t>
    <rPh sb="4" eb="5">
      <t>ダイ</t>
    </rPh>
    <rPh sb="7" eb="8">
      <t>ジョウ</t>
    </rPh>
    <rPh sb="11" eb="13">
      <t>キジュン</t>
    </rPh>
    <rPh sb="13" eb="14">
      <t>ダイ</t>
    </rPh>
    <rPh sb="16" eb="17">
      <t>ジョウ</t>
    </rPh>
    <phoneticPr fontId="3"/>
  </si>
  <si>
    <t>施設基準第38条
居宅基準第36条
H12.6.7社援第1352号「社会福祉事業の経営者による福祉サービスに関する苦情解決の仕組みの指針について」</t>
    <rPh sb="4" eb="5">
      <t>ダイ</t>
    </rPh>
    <rPh sb="7" eb="8">
      <t>ジョウ</t>
    </rPh>
    <rPh sb="9" eb="11">
      <t>キョタク</t>
    </rPh>
    <rPh sb="13" eb="14">
      <t>ダイ</t>
    </rPh>
    <rPh sb="16" eb="17">
      <t>ジョウ</t>
    </rPh>
    <phoneticPr fontId="3"/>
  </si>
  <si>
    <t>施設基準第40条
居宅基準第37条</t>
    <rPh sb="4" eb="5">
      <t>ダイ</t>
    </rPh>
    <rPh sb="7" eb="8">
      <t>ジョウ</t>
    </rPh>
    <rPh sb="9" eb="11">
      <t>キョタク</t>
    </rPh>
    <rPh sb="13" eb="14">
      <t>ダイ</t>
    </rPh>
    <rPh sb="16" eb="17">
      <t>ジョウ</t>
    </rPh>
    <phoneticPr fontId="3"/>
  </si>
  <si>
    <t>施設基準第40条の２
居宅基準第37条の2</t>
    <rPh sb="0" eb="2">
      <t>シセツ</t>
    </rPh>
    <rPh sb="2" eb="4">
      <t>キジュン</t>
    </rPh>
    <rPh sb="4" eb="5">
      <t>ダイ</t>
    </rPh>
    <rPh sb="7" eb="8">
      <t>ジョウ</t>
    </rPh>
    <rPh sb="11" eb="16">
      <t>キョタクキジュンダイ</t>
    </rPh>
    <rPh sb="18" eb="19">
      <t>ジョウ</t>
    </rPh>
    <phoneticPr fontId="3"/>
  </si>
  <si>
    <t>R6厚生労働省令第16号附則第3条</t>
    <rPh sb="2" eb="9">
      <t>コウセイロウドウショウレイダイ</t>
    </rPh>
    <rPh sb="11" eb="15">
      <t>ゴウフソクダイ</t>
    </rPh>
    <rPh sb="16" eb="17">
      <t>ジョウ</t>
    </rPh>
    <phoneticPr fontId="3"/>
  </si>
  <si>
    <t>　当該措置の義務付けの適用に当たっては、３年間の経過措置が設けられており、令和９年３月３１日までは努力義務です。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</si>
  <si>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R6厚生労働省令第16号附則第6条</t>
    <rPh sb="2" eb="9">
      <t>コウセイロウドウショウレイダイ</t>
    </rPh>
    <rPh sb="11" eb="15">
      <t>ゴウフソクダイ</t>
    </rPh>
    <rPh sb="16" eb="17">
      <t>ジョウ</t>
    </rPh>
    <phoneticPr fontId="3"/>
  </si>
  <si>
    <t>R6厚生労働省令第16号附則第４条</t>
    <rPh sb="2" eb="9">
      <t>コウセイロウドウショウレイダイ</t>
    </rPh>
    <rPh sb="11" eb="15">
      <t>ゴウフソクダイ</t>
    </rPh>
    <rPh sb="16" eb="17">
      <t>ジョウ</t>
    </rPh>
    <phoneticPr fontId="3"/>
  </si>
  <si>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</si>
  <si>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　指定短期入所療養介護について、上記措置の義務付けの適用に当たっては、１年間の経過措置が設けられており、令和７年３月３１日までは努力義務です。</t>
    <rPh sb="1" eb="9">
      <t>シテイタンキニュウショリョウヨウ</t>
    </rPh>
    <rPh sb="9" eb="11">
      <t>カイゴ</t>
    </rPh>
    <rPh sb="16" eb="18">
      <t>ジョウキ</t>
    </rPh>
    <rPh sb="18" eb="20">
      <t>ソチ</t>
    </rPh>
    <rPh sb="21" eb="24">
      <t>ギムヅ</t>
    </rPh>
    <rPh sb="26" eb="28">
      <t>テキヨウ</t>
    </rPh>
    <rPh sb="29" eb="30">
      <t>ア</t>
    </rPh>
    <rPh sb="36" eb="38">
      <t>ネンカン</t>
    </rPh>
    <rPh sb="39" eb="41">
      <t>ケイカ</t>
    </rPh>
    <rPh sb="41" eb="43">
      <t>ソチ</t>
    </rPh>
    <rPh sb="44" eb="45">
      <t>モウ</t>
    </rPh>
    <rPh sb="52" eb="54">
      <t>レイワ</t>
    </rPh>
    <rPh sb="55" eb="56">
      <t>ネン</t>
    </rPh>
    <rPh sb="57" eb="58">
      <t>ガツ</t>
    </rPh>
    <rPh sb="60" eb="61">
      <t>ニチ</t>
    </rPh>
    <rPh sb="64" eb="66">
      <t>ドリョク</t>
    </rPh>
    <rPh sb="66" eb="68">
      <t>ギム</t>
    </rPh>
    <phoneticPr fontId="3"/>
  </si>
  <si>
    <t>委員会名簿</t>
    <rPh sb="0" eb="3">
      <t>イインカイ</t>
    </rPh>
    <rPh sb="3" eb="5">
      <t>メイボ</t>
    </rPh>
    <phoneticPr fontId="3"/>
  </si>
  <si>
    <t>委員会記録</t>
    <rPh sb="0" eb="5">
      <t>イインカイキロク</t>
    </rPh>
    <phoneticPr fontId="3"/>
  </si>
  <si>
    <t>業務継続計画</t>
    <rPh sb="0" eb="6">
      <t>ギョウムケイゾクケイカク</t>
    </rPh>
    <phoneticPr fontId="3"/>
  </si>
  <si>
    <t>研修計画、記録
訓練記録</t>
    <rPh sb="0" eb="2">
      <t>ケンシュウ</t>
    </rPh>
    <rPh sb="2" eb="4">
      <t>ケイカク</t>
    </rPh>
    <rPh sb="5" eb="7">
      <t>キロク</t>
    </rPh>
    <rPh sb="8" eb="10">
      <t>クンレン</t>
    </rPh>
    <rPh sb="10" eb="12">
      <t>キロク</t>
    </rPh>
    <phoneticPr fontId="3"/>
  </si>
  <si>
    <t xml:space="preserve">委員会名簿
</t>
    <rPh sb="0" eb="3">
      <t>イインカイ</t>
    </rPh>
    <rPh sb="3" eb="5">
      <t>メイボ</t>
    </rPh>
    <phoneticPr fontId="3"/>
  </si>
  <si>
    <t>訓練記録</t>
    <rPh sb="0" eb="2">
      <t>クンレン</t>
    </rPh>
    <rPh sb="2" eb="4">
      <t>キロク</t>
    </rPh>
    <phoneticPr fontId="3"/>
  </si>
  <si>
    <t>研修計画、記録</t>
    <rPh sb="0" eb="4">
      <t>ケンシュウケイカク</t>
    </rPh>
    <rPh sb="5" eb="7">
      <t>キロク</t>
    </rPh>
    <phoneticPr fontId="3"/>
  </si>
  <si>
    <t>虐待防止のための指針</t>
    <rPh sb="0" eb="2">
      <t>ギャクタイ</t>
    </rPh>
    <rPh sb="2" eb="4">
      <t>ボウシ</t>
    </rPh>
    <rPh sb="8" eb="10">
      <t>シシン</t>
    </rPh>
    <phoneticPr fontId="3"/>
  </si>
  <si>
    <t>令和６年４月１日改定後</t>
    <rPh sb="0" eb="2">
      <t>レイワ</t>
    </rPh>
    <rPh sb="3" eb="4">
      <t>ネン</t>
    </rPh>
    <rPh sb="5" eb="6">
      <t>ガツ</t>
    </rPh>
    <rPh sb="7" eb="8">
      <t>ニチ</t>
    </rPh>
    <rPh sb="8" eb="11">
      <t>カイテイゴ</t>
    </rPh>
    <phoneticPr fontId="3"/>
  </si>
  <si>
    <t>協力医療機関連携加算
　　　【+100単位/月】
　　　　令和６年度
　　　【+50単位/月】
　　　　令和７年度～</t>
    <rPh sb="0" eb="2">
      <t>キョウリョク</t>
    </rPh>
    <rPh sb="2" eb="4">
      <t>イリョウ</t>
    </rPh>
    <rPh sb="4" eb="6">
      <t>キカン</t>
    </rPh>
    <rPh sb="6" eb="8">
      <t>レンケイ</t>
    </rPh>
    <rPh sb="8" eb="10">
      <t>カサン</t>
    </rPh>
    <rPh sb="19" eb="21">
      <t>タンイ</t>
    </rPh>
    <rPh sb="22" eb="23">
      <t>ツキ</t>
    </rPh>
    <rPh sb="29" eb="31">
      <t>レイワ</t>
    </rPh>
    <rPh sb="32" eb="34">
      <t>ネンド</t>
    </rPh>
    <rPh sb="42" eb="44">
      <t>タンイ</t>
    </rPh>
    <rPh sb="45" eb="46">
      <t>ツキ</t>
    </rPh>
    <rPh sb="52" eb="54">
      <t>レイワ</t>
    </rPh>
    <rPh sb="55" eb="57">
      <t>ネンド</t>
    </rPh>
    <phoneticPr fontId="3"/>
  </si>
  <si>
    <t>協力医療機関が入居者の病状が急変した場合等において、医師または看護職員が相談対応を行う体制を常時確保</t>
    <rPh sb="0" eb="6">
      <t>キョウリョクイリョウキカン</t>
    </rPh>
    <rPh sb="7" eb="10">
      <t>ニュウキョシャ</t>
    </rPh>
    <rPh sb="11" eb="13">
      <t>ビョウジョウ</t>
    </rPh>
    <rPh sb="14" eb="16">
      <t>キュウヘン</t>
    </rPh>
    <rPh sb="18" eb="21">
      <t>バアイトウ</t>
    </rPh>
    <rPh sb="26" eb="28">
      <t>イシ</t>
    </rPh>
    <rPh sb="31" eb="35">
      <t>カンゴショクイン</t>
    </rPh>
    <phoneticPr fontId="3"/>
  </si>
  <si>
    <t>あり</t>
    <phoneticPr fontId="4"/>
  </si>
  <si>
    <t>事業者からの診療の求めがあった場合において、診療を行う体制を常時確保</t>
    <rPh sb="0" eb="3">
      <t>ジギョウシャ</t>
    </rPh>
    <rPh sb="6" eb="8">
      <t>シンリョウ</t>
    </rPh>
    <rPh sb="9" eb="10">
      <t>モト</t>
    </rPh>
    <rPh sb="15" eb="17">
      <t>バアイ</t>
    </rPh>
    <rPh sb="22" eb="24">
      <t>シンリョウ</t>
    </rPh>
    <rPh sb="25" eb="26">
      <t>オコナ</t>
    </rPh>
    <rPh sb="27" eb="29">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</si>
  <si>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</si>
  <si>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協力医療機関との間で、入居者の同意を得て、当該入居者の病歴等の情報を共有する会議を定期的（概ね月に１回）に開催</t>
    <rPh sb="0" eb="2">
      <t>キョウリョク</t>
    </rPh>
    <rPh sb="2" eb="4">
      <t>イリョウ</t>
    </rPh>
    <rPh sb="4" eb="6">
      <t>キカン</t>
    </rPh>
    <rPh sb="8" eb="9">
      <t>アイダ</t>
    </rPh>
    <rPh sb="11" eb="14">
      <t>ニュウキョシャ</t>
    </rPh>
    <rPh sb="15" eb="17">
      <t>ドウイ</t>
    </rPh>
    <rPh sb="18" eb="19">
      <t>エ</t>
    </rPh>
    <rPh sb="21" eb="23">
      <t>トウガイ</t>
    </rPh>
    <rPh sb="23" eb="26">
      <t>ニュウキョシャ</t>
    </rPh>
    <rPh sb="27" eb="29">
      <t>ビョウレキ</t>
    </rPh>
    <rPh sb="29" eb="30">
      <t>トウ</t>
    </rPh>
    <rPh sb="31" eb="33">
      <t>ジョウホウ</t>
    </rPh>
    <rPh sb="34" eb="36">
      <t>キョウユウ</t>
    </rPh>
    <rPh sb="38" eb="40">
      <t>カイギ</t>
    </rPh>
    <rPh sb="41" eb="43">
      <t>テイキ</t>
    </rPh>
    <rPh sb="43" eb="44">
      <t>テキ</t>
    </rPh>
    <rPh sb="45" eb="46">
      <t>オオム</t>
    </rPh>
    <rPh sb="47" eb="48">
      <t>ツキ</t>
    </rPh>
    <rPh sb="50" eb="51">
      <t>カイ</t>
    </rPh>
    <rPh sb="53" eb="55">
      <t>カイサイ</t>
    </rPh>
    <phoneticPr fontId="3"/>
  </si>
  <si>
    <t>会議の記録</t>
    <rPh sb="0" eb="2">
      <t>カイギ</t>
    </rPh>
    <rPh sb="3" eb="5">
      <t>キロク</t>
    </rPh>
    <phoneticPr fontId="3"/>
  </si>
  <si>
    <t>協力医療機関連携加算
　　　【+5単位/月】</t>
    <rPh sb="0" eb="2">
      <t>キョウリョク</t>
    </rPh>
    <rPh sb="2" eb="4">
      <t>イリョウ</t>
    </rPh>
    <rPh sb="4" eb="6">
      <t>キカン</t>
    </rPh>
    <rPh sb="6" eb="8">
      <t>レンケイ</t>
    </rPh>
    <rPh sb="8" eb="10">
      <t>カサン</t>
    </rPh>
    <rPh sb="17" eb="19">
      <t>タンイ</t>
    </rPh>
    <rPh sb="20" eb="21">
      <t>ツキ</t>
    </rPh>
    <phoneticPr fontId="3"/>
  </si>
  <si>
    <t>退所時情報提供加算（Ⅰ）
【500単位/回】</t>
    <rPh sb="0" eb="3">
      <t>タイショジ</t>
    </rPh>
    <rPh sb="3" eb="5">
      <t>ジョウホウ</t>
    </rPh>
    <rPh sb="5" eb="7">
      <t>テイキョウ</t>
    </rPh>
    <rPh sb="7" eb="9">
      <t>カサン</t>
    </rPh>
    <rPh sb="20" eb="21">
      <t>カイ</t>
    </rPh>
    <phoneticPr fontId="3"/>
  </si>
  <si>
    <t>退所時情報提供加算（Ⅱ）
【250単位/回】</t>
    <rPh sb="0" eb="2">
      <t>タイショ</t>
    </rPh>
    <rPh sb="2" eb="3">
      <t>ジ</t>
    </rPh>
    <rPh sb="3" eb="5">
      <t>ジョウホウ</t>
    </rPh>
    <rPh sb="5" eb="7">
      <t>テイキョウ</t>
    </rPh>
    <rPh sb="7" eb="9">
      <t>カサン</t>
    </rPh>
    <phoneticPr fontId="3"/>
  </si>
  <si>
    <t>医療機関へ退所する入所者について、退所後の医療機関に対して入所者を紹介する際、入所者の同意を得て、入所者の心身の状況、生活歴等を示す情報を提供</t>
    <rPh sb="0" eb="4">
      <t>イリョウキカン</t>
    </rPh>
    <rPh sb="5" eb="7">
      <t>タイショ</t>
    </rPh>
    <rPh sb="9" eb="11">
      <t>ニュウショ</t>
    </rPh>
    <rPh sb="17" eb="19">
      <t>タイショ</t>
    </rPh>
    <rPh sb="19" eb="20">
      <t>ゴ</t>
    </rPh>
    <rPh sb="29" eb="31">
      <t>ニュウショ</t>
    </rPh>
    <rPh sb="33" eb="35">
      <t>ショウカイ</t>
    </rPh>
    <rPh sb="37" eb="38">
      <t>サイ</t>
    </rPh>
    <rPh sb="39" eb="41">
      <t>ニュウショ</t>
    </rPh>
    <rPh sb="43" eb="45">
      <t>ドウイ</t>
    </rPh>
    <rPh sb="46" eb="47">
      <t>エ</t>
    </rPh>
    <rPh sb="49" eb="51">
      <t>ニュウショ</t>
    </rPh>
    <rPh sb="53" eb="55">
      <t>シンシン</t>
    </rPh>
    <rPh sb="56" eb="58">
      <t>ジョウキョウ</t>
    </rPh>
    <rPh sb="59" eb="63">
      <t>セイカツレキトウ</t>
    </rPh>
    <rPh sb="64" eb="65">
      <t>シメ</t>
    </rPh>
    <rPh sb="66" eb="68">
      <t>ジョウホウ</t>
    </rPh>
    <rPh sb="69" eb="71">
      <t>テイキョウ</t>
    </rPh>
    <phoneticPr fontId="3"/>
  </si>
  <si>
    <t>心身の状況、生活歴等を示す文書(様式あり)</t>
    <rPh sb="0" eb="2">
      <t>シンシン</t>
    </rPh>
    <rPh sb="3" eb="5">
      <t>ジョウキョウ</t>
    </rPh>
    <rPh sb="6" eb="10">
      <t>セイカツレキトウ</t>
    </rPh>
    <rPh sb="11" eb="12">
      <t>シメ</t>
    </rPh>
    <rPh sb="13" eb="15">
      <t>ブンショ</t>
    </rPh>
    <rPh sb="16" eb="18">
      <t>ヨウシキ</t>
    </rPh>
    <phoneticPr fontId="3"/>
  </si>
  <si>
    <t>高齢者施設等感染対策向上加算（Ⅰ）
　　　【+10単位/月】</t>
    <rPh sb="0" eb="6">
      <t>コウレイシャシセツトウ</t>
    </rPh>
    <rPh sb="6" eb="14">
      <t>カンセンタイサクコウジョウカサン</t>
    </rPh>
    <rPh sb="25" eb="27">
      <t>タンイ</t>
    </rPh>
    <rPh sb="28" eb="29">
      <t>ツキ</t>
    </rPh>
    <phoneticPr fontId="3"/>
  </si>
  <si>
    <t>第２種協定指定医療機関との間で、新興感染症の発生時等の対応を行う体制を確保</t>
    <rPh sb="0" eb="1">
      <t>ダイ</t>
    </rPh>
    <rPh sb="2" eb="3">
      <t>シュ</t>
    </rPh>
    <rPh sb="3" eb="11">
      <t>キョウテイシテイイリョウキカン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</si>
  <si>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協力医療機関等との間で新興感染症以外の一般的な感染症の発生時等の対応を取り決めるとともに、感染症の発生時等に協力医療機関等と連携し適切に対応</t>
    <rPh sb="0" eb="2">
      <t>キョウリョク</t>
    </rPh>
    <rPh sb="2" eb="4">
      <t>イリョウ</t>
    </rPh>
    <rPh sb="4" eb="6">
      <t>キカン</t>
    </rPh>
    <rPh sb="6" eb="7">
      <t>トウ</t>
    </rPh>
    <rPh sb="9" eb="10">
      <t>アイダ</t>
    </rPh>
    <rPh sb="35" eb="36">
      <t>ト</t>
    </rPh>
    <rPh sb="37" eb="38">
      <t>キ</t>
    </rPh>
    <rPh sb="45" eb="48">
      <t>カンセンショウ</t>
    </rPh>
    <phoneticPr fontId="3"/>
  </si>
  <si>
    <t>診療報酬における感染対策向上加算または外来感染対策向上加算に係る届出を行った医療機関または地域の医師会が定期的に行う院内感染対策に関する研修または訓練に１年に１回以上参加</t>
    <rPh sb="0" eb="4">
      <t>シンリョウホウシュウ</t>
    </rPh>
    <rPh sb="8" eb="14">
      <t>カンセンタイサクコウジョウ</t>
    </rPh>
    <rPh sb="14" eb="16">
      <t>カサン</t>
    </rPh>
    <rPh sb="19" eb="29">
      <t>ガイライカンセンタイサクコウジョウカサン</t>
    </rPh>
    <rPh sb="30" eb="31">
      <t>カカ</t>
    </rPh>
    <rPh sb="32" eb="34">
      <t>トドケデ</t>
    </rPh>
    <rPh sb="35" eb="36">
      <t>オコナ</t>
    </rPh>
    <phoneticPr fontId="3"/>
  </si>
  <si>
    <t>高齢者施設等感染対策向上加算（Ⅱ）
　　　【+5単位/月】</t>
    <rPh sb="0" eb="6">
      <t>コウレイシャシセツトウ</t>
    </rPh>
    <rPh sb="6" eb="14">
      <t>カンセンタイサクコウジョウカサン</t>
    </rPh>
    <rPh sb="24" eb="26">
      <t>タンイ</t>
    </rPh>
    <rPh sb="27" eb="28">
      <t>ツキ</t>
    </rPh>
    <phoneticPr fontId="3"/>
  </si>
  <si>
    <t>診療報酬における感染対策向上加算に係る届出を行った医療機関から、３年に１回以上施設内で感染者が発生した場合の感染制御等に係る実施指導を実施</t>
    <rPh sb="0" eb="4">
      <t>シンリョウホウシュウ</t>
    </rPh>
    <rPh sb="8" eb="14">
      <t>カンセンタイサクコウジョウ</t>
    </rPh>
    <rPh sb="14" eb="16">
      <t>カサン</t>
    </rPh>
    <rPh sb="17" eb="18">
      <t>カカ</t>
    </rPh>
    <rPh sb="19" eb="21">
      <t>トドケデ</t>
    </rPh>
    <rPh sb="22" eb="23">
      <t>オコナ</t>
    </rPh>
    <rPh sb="33" eb="34">
      <t>ネン</t>
    </rPh>
    <rPh sb="36" eb="39">
      <t>カイイジョウ</t>
    </rPh>
    <rPh sb="39" eb="42">
      <t>シセツナイ</t>
    </rPh>
    <rPh sb="43" eb="46">
      <t>カンセンシャ</t>
    </rPh>
    <rPh sb="56" eb="59">
      <t>セイギョトウ</t>
    </rPh>
    <rPh sb="67" eb="69">
      <t>ジッシ</t>
    </rPh>
    <phoneticPr fontId="3"/>
  </si>
  <si>
    <t>新興感染症等施設療養費
　　　【+240単位/日】</t>
    <rPh sb="0" eb="5">
      <t>シンコウカンセンショウ</t>
    </rPh>
    <rPh sb="5" eb="6">
      <t>トウ</t>
    </rPh>
    <rPh sb="6" eb="11">
      <t>シセツリョウヨウヒ</t>
    </rPh>
    <rPh sb="20" eb="22">
      <t>タンイ</t>
    </rPh>
    <rPh sb="23" eb="24">
      <t>ニチ</t>
    </rPh>
    <phoneticPr fontId="3"/>
  </si>
  <si>
    <t>入居者が別に厚生労働大臣が定める感染症に感染した場合に相談対応、診療、入院調整等を行う医療機関を確保し、かつ、当該感染症に感染した入居者に対し、適切な感染対策を行った上で、該当する介護サービスを実施</t>
    <rPh sb="0" eb="3">
      <t>ニュウキョシャ</t>
    </rPh>
    <rPh sb="4" eb="5">
      <t>ベツ</t>
    </rPh>
    <rPh sb="6" eb="12">
      <t>コウセイロウドウダイジン</t>
    </rPh>
    <rPh sb="13" eb="14">
      <t>サダ</t>
    </rPh>
    <rPh sb="16" eb="19">
      <t>カンセンショウ</t>
    </rPh>
    <rPh sb="55" eb="57">
      <t>トウガイ</t>
    </rPh>
    <rPh sb="57" eb="60">
      <t>カンセンショウ</t>
    </rPh>
    <rPh sb="72" eb="74">
      <t>テキセツ</t>
    </rPh>
    <rPh sb="75" eb="79">
      <t>カンセンタイサク</t>
    </rPh>
    <rPh sb="80" eb="81">
      <t>オコナ</t>
    </rPh>
    <rPh sb="83" eb="84">
      <t>ウエ</t>
    </rPh>
    <rPh sb="86" eb="88">
      <t>ガイトウ</t>
    </rPh>
    <rPh sb="90" eb="92">
      <t>カイゴ</t>
    </rPh>
    <rPh sb="97" eb="99">
      <t>ジッシ</t>
    </rPh>
    <phoneticPr fontId="3"/>
  </si>
  <si>
    <t>１月に１回、連続する５日を限度</t>
    <rPh sb="1" eb="2">
      <t>ツキ</t>
    </rPh>
    <rPh sb="4" eb="5">
      <t>カイ</t>
    </rPh>
    <rPh sb="6" eb="8">
      <t>レンゾク</t>
    </rPh>
    <rPh sb="11" eb="12">
      <t>ニチ</t>
    </rPh>
    <rPh sb="13" eb="15">
      <t>ゲンド</t>
    </rPh>
    <phoneticPr fontId="3"/>
  </si>
  <si>
    <t>該当</t>
    <phoneticPr fontId="4"/>
  </si>
  <si>
    <t>業務継続計画未実施減算
　　　　　【*97/100】</t>
    <rPh sb="0" eb="6">
      <t>ギョウムケイゾクケイカク</t>
    </rPh>
    <rPh sb="6" eb="11">
      <t>ミジッシゲンサン</t>
    </rPh>
    <phoneticPr fontId="3"/>
  </si>
  <si>
    <t>感染症や非常災害の発生時において、利用者に対するサービスの提供を継続的に実施するための、および非常時の体制で早期の業務再開を図るための計画（業務継続計画）を未策定
（感染症の予防およびまん延防止のための指針の整備および非常災害に関する具体的計画の策定を行っている場合、令和７年３月３１日まで減算適用なし）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6">
      <t>カンセンショウ</t>
    </rPh>
    <rPh sb="126" eb="127">
      <t>オコナ</t>
    </rPh>
    <rPh sb="134" eb="136">
      <t>レイワ</t>
    </rPh>
    <phoneticPr fontId="3"/>
  </si>
  <si>
    <t>業務継続計画</t>
    <rPh sb="0" eb="2">
      <t>ギョウム</t>
    </rPh>
    <rPh sb="2" eb="4">
      <t>ケイゾク</t>
    </rPh>
    <rPh sb="4" eb="5">
      <t>ケイ</t>
    </rPh>
    <phoneticPr fontId="3"/>
  </si>
  <si>
    <t>高齢者虐待防止措置未実施減算
　　　　　【*99/100】</t>
    <rPh sb="0" eb="14">
      <t>コウレイシャギャクタイボウシソチミジッシゲンサン</t>
    </rPh>
    <phoneticPr fontId="3"/>
  </si>
  <si>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3"/>
  </si>
  <si>
    <t>虐待の防止のための指針を整備</t>
    <rPh sb="0" eb="2">
      <t>ギャクタイ</t>
    </rPh>
    <phoneticPr fontId="3"/>
  </si>
  <si>
    <t>従業者に対し、虐待の防止のための研修を定期的に実施</t>
    <rPh sb="0" eb="3">
      <t>ジュウギョウシャ</t>
    </rPh>
    <phoneticPr fontId="3"/>
  </si>
  <si>
    <t>上記措置を適切に実施するための担当者を設置</t>
    <rPh sb="0" eb="2">
      <t>ジョウキ</t>
    </rPh>
    <phoneticPr fontId="3"/>
  </si>
  <si>
    <t>担当者名</t>
    <rPh sb="0" eb="4">
      <t>タントウシャメイ</t>
    </rPh>
    <phoneticPr fontId="3"/>
  </si>
  <si>
    <t>認知症チームケア推進加算（Ⅰ）
　　　【+150単位/月】</t>
    <rPh sb="0" eb="3">
      <t>ニンチショウ</t>
    </rPh>
    <rPh sb="8" eb="12">
      <t>スイシンカサン</t>
    </rPh>
    <rPh sb="24" eb="26">
      <t>タンイ</t>
    </rPh>
    <rPh sb="27" eb="28">
      <t>ツキ</t>
    </rPh>
    <phoneticPr fontId="3"/>
  </si>
  <si>
    <t>施設における入所者の総数のうち、日常生活自立度のランクⅡ、Ⅲ、ⅣまたはＭに該当する認知症の者の占める割合が２便の１以上</t>
    <rPh sb="0" eb="2">
      <t>シセツ</t>
    </rPh>
    <rPh sb="6" eb="9">
      <t>ニュウショシャ</t>
    </rPh>
    <rPh sb="10" eb="12">
      <t>ソウスウ</t>
    </rPh>
    <rPh sb="16" eb="23">
      <t>ニチジョウセイカツジリツド</t>
    </rPh>
    <rPh sb="37" eb="39">
      <t>ガイトウ</t>
    </rPh>
    <rPh sb="41" eb="44">
      <t>ニンチショウ</t>
    </rPh>
    <phoneticPr fontId="3"/>
  </si>
  <si>
    <t>認知症の行動・心理症状の予防および出現時の早期対応に資する認知症介護の指導に係る専門的な研修を修了している者または認知症介護に係る専門的な研修および認知症の行動・心理症状の予防および出現時の早期対応に資するケアプログラムを含んだ研修を修了した者を１名以上配置し、かつ、複数人の介護職員から成る認知症の行動・心理症状に対応するチームを組んでいる</t>
    <rPh sb="0" eb="3">
      <t>ニンチショウ</t>
    </rPh>
    <rPh sb="4" eb="6">
      <t>コウドウ</t>
    </rPh>
    <rPh sb="57" eb="62">
      <t>ニンチショウカイゴ</t>
    </rPh>
    <rPh sb="91" eb="94">
      <t>シュツゲンジ</t>
    </rPh>
    <rPh sb="95" eb="99">
      <t>ソウキタイオウ</t>
    </rPh>
    <rPh sb="134" eb="136">
      <t>フクスウ</t>
    </rPh>
    <phoneticPr fontId="3"/>
  </si>
  <si>
    <t>「認知症介護指導者養成研修」修了、かつ、「認知症チームケア推進研修」修了</t>
    <rPh sb="1" eb="13">
      <t>ニンチショウカイゴシドウシャヨウセイケンシュウ</t>
    </rPh>
    <rPh sb="14" eb="16">
      <t>シュウリョウ</t>
    </rPh>
    <rPh sb="21" eb="24">
      <t>ニンチショウ</t>
    </rPh>
    <rPh sb="29" eb="33">
      <t>スイシンケンシュウ</t>
    </rPh>
    <rPh sb="34" eb="36">
      <t>シュウリョウ</t>
    </rPh>
    <phoneticPr fontId="3"/>
  </si>
  <si>
    <t>対象者に対し、個別に認知症の行動・心理症状の評価を計画的に行い、その評価に基づく値を測定し、認知症の行動・心理症状の予防および出現時の早期対応に資するチームケアを実施</t>
    <rPh sb="0" eb="3">
      <t>タイショウシャ</t>
    </rPh>
    <rPh sb="50" eb="52">
      <t>コウドウ</t>
    </rPh>
    <rPh sb="63" eb="66">
      <t>シュツゲンジ</t>
    </rPh>
    <rPh sb="67" eb="71">
      <t>ソウキタイオウ</t>
    </rPh>
    <phoneticPr fontId="3"/>
  </si>
  <si>
    <t>認知症の行動・心理症状の予防および出現時の早期対応に資する認知症ケアについて、カンファレンスの開催、計画の作成、認知症の行動・心理症状の有無および程度についての定期的な評価、ケアの振り返り、計画の見直し等を実施</t>
    <rPh sb="0" eb="3">
      <t>ニンチショウ</t>
    </rPh>
    <rPh sb="4" eb="6">
      <t>コウドウ</t>
    </rPh>
    <rPh sb="7" eb="11">
      <t>シンリショウジョウ</t>
    </rPh>
    <rPh sb="12" eb="14">
      <t>ヨボウ</t>
    </rPh>
    <rPh sb="17" eb="20">
      <t>シュツゲンジ</t>
    </rPh>
    <rPh sb="21" eb="25">
      <t>ソウキタイオウ</t>
    </rPh>
    <rPh sb="26" eb="27">
      <t>シ</t>
    </rPh>
    <rPh sb="29" eb="32">
      <t>ニンチショウ</t>
    </rPh>
    <rPh sb="47" eb="49">
      <t>カイサイ</t>
    </rPh>
    <rPh sb="50" eb="52">
      <t>ケイカク</t>
    </rPh>
    <rPh sb="53" eb="55">
      <t>サクセイ</t>
    </rPh>
    <rPh sb="56" eb="59">
      <t>ニンチショウ</t>
    </rPh>
    <rPh sb="60" eb="62">
      <t>コウドウ</t>
    </rPh>
    <rPh sb="63" eb="67">
      <t>シンリショウジョウ</t>
    </rPh>
    <rPh sb="68" eb="70">
      <t>ウム</t>
    </rPh>
    <rPh sb="73" eb="75">
      <t>テイド</t>
    </rPh>
    <rPh sb="80" eb="83">
      <t>テイキテキ</t>
    </rPh>
    <rPh sb="84" eb="86">
      <t>ヒョウカ</t>
    </rPh>
    <rPh sb="90" eb="91">
      <t>フ</t>
    </rPh>
    <rPh sb="92" eb="93">
      <t>カエ</t>
    </rPh>
    <rPh sb="95" eb="97">
      <t>ケイカク</t>
    </rPh>
    <phoneticPr fontId="3"/>
  </si>
  <si>
    <t>認知症チームケア推進加算（Ⅱ）
　　　【+120単位/月】</t>
    <rPh sb="0" eb="3">
      <t>ニンチショウ</t>
    </rPh>
    <rPh sb="8" eb="12">
      <t>スイシンカサン</t>
    </rPh>
    <rPh sb="24" eb="26">
      <t>タンイ</t>
    </rPh>
    <rPh sb="27" eb="28">
      <t>ツキ</t>
    </rPh>
    <phoneticPr fontId="3"/>
  </si>
  <si>
    <t>認知症の行動・心理症状の予防および出現時の早期対応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63" eb="65">
      <t>フクスウ</t>
    </rPh>
    <phoneticPr fontId="3"/>
  </si>
  <si>
    <t>「認知症介護実践リーダー研修」修了、かつ、「認知症チームケア推進研修」修了</t>
    <rPh sb="1" eb="4">
      <t>ニンチショウ</t>
    </rPh>
    <rPh sb="4" eb="6">
      <t>カイゴ</t>
    </rPh>
    <rPh sb="6" eb="8">
      <t>ジッセン</t>
    </rPh>
    <rPh sb="12" eb="14">
      <t>ケンシュウ</t>
    </rPh>
    <rPh sb="15" eb="17">
      <t>シュウリョウ</t>
    </rPh>
    <phoneticPr fontId="3"/>
  </si>
  <si>
    <t>口腔衛生管理加算（Ⅱ）および栄養マネジメント強化加算を算定</t>
    <rPh sb="0" eb="2">
      <t>コウクウ</t>
    </rPh>
    <rPh sb="2" eb="4">
      <t>エイセイ</t>
    </rPh>
    <rPh sb="4" eb="6">
      <t>カンリ</t>
    </rPh>
    <rPh sb="6" eb="8">
      <t>カサン</t>
    </rPh>
    <rPh sb="14" eb="16">
      <t>エイヨウ</t>
    </rPh>
    <rPh sb="22" eb="24">
      <t>キョウカ</t>
    </rPh>
    <rPh sb="24" eb="26">
      <t>カサン</t>
    </rPh>
    <rPh sb="27" eb="29">
      <t>サンテイ</t>
    </rPh>
    <phoneticPr fontId="3"/>
  </si>
  <si>
    <t>リハビリテーション実施計画等の内容につて、リハビリテーション・機能訓練、口腔、栄養の情報を関係職種間で一体的に共有
その際、必要に応じてＬＩＦＥに提出した情報を活用</t>
    <rPh sb="9" eb="11">
      <t>ジッシ</t>
    </rPh>
    <rPh sb="11" eb="14">
      <t>ケイカクトウ</t>
    </rPh>
    <rPh sb="15" eb="17">
      <t>ナイヨウ</t>
    </rPh>
    <rPh sb="31" eb="35">
      <t>キノウクンレン</t>
    </rPh>
    <rPh sb="36" eb="38">
      <t>コウクウ</t>
    </rPh>
    <rPh sb="39" eb="41">
      <t>エイヨウ</t>
    </rPh>
    <rPh sb="42" eb="44">
      <t>ジョウホウ</t>
    </rPh>
    <rPh sb="45" eb="50">
      <t>カンケイショクシュカン</t>
    </rPh>
    <rPh sb="51" eb="54">
      <t>イッタイテキ</t>
    </rPh>
    <rPh sb="55" eb="57">
      <t>キョウユウ</t>
    </rPh>
    <rPh sb="60" eb="61">
      <t>サイ</t>
    </rPh>
    <rPh sb="62" eb="64">
      <t>ヒツヨウ</t>
    </rPh>
    <rPh sb="65" eb="66">
      <t>オウ</t>
    </rPh>
    <rPh sb="73" eb="75">
      <t>テイシュツ</t>
    </rPh>
    <rPh sb="77" eb="79">
      <t>ジョウホウ</t>
    </rPh>
    <rPh sb="80" eb="82">
      <t>カツヨウ</t>
    </rPh>
    <phoneticPr fontId="3"/>
  </si>
  <si>
    <t>共有した情報を踏まえ、リハビリテーション計画または個別機能訓練計画について必要な見直しを行い、見直しの内容について関係職種に対し共有</t>
    <rPh sb="0" eb="2">
      <t>キョウユウ</t>
    </rPh>
    <rPh sb="4" eb="6">
      <t>ジョウホウ</t>
    </rPh>
    <rPh sb="7" eb="8">
      <t>フ</t>
    </rPh>
    <rPh sb="20" eb="22">
      <t>ケイカク</t>
    </rPh>
    <phoneticPr fontId="3"/>
  </si>
  <si>
    <t>□</t>
    <phoneticPr fontId="3"/>
  </si>
  <si>
    <t>理学療法注６、作業療法注６、または言語聴覚療法注４を算定</t>
    <rPh sb="0" eb="4">
      <t>リガクリョウホウ</t>
    </rPh>
    <rPh sb="4" eb="5">
      <t>チュウ</t>
    </rPh>
    <rPh sb="7" eb="11">
      <t>サギョウリョウホウ</t>
    </rPh>
    <rPh sb="11" eb="12">
      <t>チュウ</t>
    </rPh>
    <rPh sb="17" eb="24">
      <t>ゲンゴチョウカクリョウホウチュウ</t>
    </rPh>
    <rPh sb="26" eb="28">
      <t>サンテイ</t>
    </rPh>
    <phoneticPr fontId="3"/>
  </si>
  <si>
    <t>理学療法、作業療法、言語聴覚療法の科学的介護情報システム（ＬＩＦＥ）を活用した場合
【20単位/月】</t>
    <rPh sb="0" eb="4">
      <t>リガクリョウホウ</t>
    </rPh>
    <rPh sb="5" eb="9">
      <t>サギョウリョウホウ</t>
    </rPh>
    <rPh sb="10" eb="16">
      <t>ゲンゴチョウカクリョウホウ</t>
    </rPh>
    <rPh sb="17" eb="19">
      <t>カガク</t>
    </rPh>
    <rPh sb="19" eb="20">
      <t>テキ</t>
    </rPh>
    <rPh sb="20" eb="22">
      <t>カイゴ</t>
    </rPh>
    <rPh sb="22" eb="24">
      <t>ジョウホウ</t>
    </rPh>
    <rPh sb="35" eb="37">
      <t>カツヨウ</t>
    </rPh>
    <rPh sb="39" eb="41">
      <t>バアイ</t>
    </rPh>
    <phoneticPr fontId="3"/>
  </si>
  <si>
    <t>　当該施設の従業者または歯科医師または歯科医師の指示を受けた歯科衛生士が入所者毎に施設入所時および月に１回程度の口腔の健康状態の評価を実施していますか。</t>
    <rPh sb="1" eb="3">
      <t>トウガイ</t>
    </rPh>
    <rPh sb="3" eb="5">
      <t>シセツ</t>
    </rPh>
    <rPh sb="6" eb="9">
      <t>ジュウギョウシャ</t>
    </rPh>
    <rPh sb="12" eb="16">
      <t>シカイシ</t>
    </rPh>
    <rPh sb="19" eb="23">
      <t>シカイシ</t>
    </rPh>
    <rPh sb="24" eb="26">
      <t>シジ</t>
    </rPh>
    <rPh sb="27" eb="28">
      <t>ウ</t>
    </rPh>
    <rPh sb="30" eb="35">
      <t>シカエイセイシ</t>
    </rPh>
    <rPh sb="36" eb="39">
      <t>ニュウショシャ</t>
    </rPh>
    <rPh sb="39" eb="40">
      <t>ゴト</t>
    </rPh>
    <rPh sb="41" eb="46">
      <t>シセツニュウショジ</t>
    </rPh>
    <rPh sb="49" eb="50">
      <t>ツキ</t>
    </rPh>
    <phoneticPr fontId="3"/>
  </si>
  <si>
    <t>　当該施設と計画に関する技術的助言もしくは指導または口腔の健康状態の評価を行う歯科医師または歯科医師の指示を受けた歯科衛生士においては、実施事項等を文書で取決めていますか。</t>
    <rPh sb="1" eb="5">
      <t>トウガイシセツ</t>
    </rPh>
    <rPh sb="6" eb="8">
      <t>ケイカク</t>
    </rPh>
    <rPh sb="9" eb="10">
      <t>カン</t>
    </rPh>
    <rPh sb="12" eb="15">
      <t>ギジュツテキ</t>
    </rPh>
    <rPh sb="15" eb="17">
      <t>ジョゲン</t>
    </rPh>
    <rPh sb="21" eb="23">
      <t>シドウ</t>
    </rPh>
    <rPh sb="26" eb="28">
      <t>コウクウ</t>
    </rPh>
    <rPh sb="29" eb="31">
      <t>ケンコウ</t>
    </rPh>
    <rPh sb="31" eb="33">
      <t>ジョウタイ</t>
    </rPh>
    <phoneticPr fontId="3"/>
  </si>
  <si>
    <t>退所時栄養情報連携加算
　　　【+70単位/回】</t>
    <rPh sb="0" eb="11">
      <t>タイショジエイヨウジョウホウレンケイカサン</t>
    </rPh>
    <rPh sb="19" eb="21">
      <t>タンイ</t>
    </rPh>
    <rPh sb="22" eb="23">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</si>
  <si>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または低栄養状態にあると医師が判断した入所者</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4" eb="146">
      <t>ヒツヨウ</t>
    </rPh>
    <rPh sb="149" eb="152">
      <t>ニュウショシャ</t>
    </rPh>
    <phoneticPr fontId="3"/>
  </si>
  <si>
    <t>退所した月に、１回に限り算定</t>
    <rPh sb="0" eb="2">
      <t>タイショ</t>
    </rPh>
    <rPh sb="4" eb="5">
      <t>ツキ</t>
    </rPh>
    <rPh sb="8" eb="9">
      <t>カイ</t>
    </rPh>
    <rPh sb="10" eb="11">
      <t>カギ</t>
    </rPh>
    <rPh sb="12" eb="14">
      <t>サンテイ</t>
    </rPh>
    <phoneticPr fontId="3"/>
  </si>
  <si>
    <t>再入所時栄養連携加算
　　　【+200単位/回】</t>
    <rPh sb="0" eb="3">
      <t>サイニュウショ</t>
    </rPh>
    <rPh sb="3" eb="4">
      <t>ジ</t>
    </rPh>
    <rPh sb="4" eb="6">
      <t>エイヨウ</t>
    </rPh>
    <rPh sb="6" eb="8">
      <t>レンケイ</t>
    </rPh>
    <rPh sb="8" eb="10">
      <t>カサン</t>
    </rPh>
    <rPh sb="22" eb="23">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</si>
  <si>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が医療機関を退院した後、直ちに再度入所した場合</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4" eb="146">
      <t>ヒツヨウ</t>
    </rPh>
    <rPh sb="149" eb="152">
      <t>ニュウショシャ</t>
    </rPh>
    <rPh sb="153" eb="157">
      <t>イリョウキカン</t>
    </rPh>
    <rPh sb="158" eb="160">
      <t>タイイン</t>
    </rPh>
    <rPh sb="162" eb="163">
      <t>ゴ</t>
    </rPh>
    <rPh sb="164" eb="165">
      <t>タダ</t>
    </rPh>
    <rPh sb="167" eb="169">
      <t>サイド</t>
    </rPh>
    <rPh sb="169" eb="171">
      <t>ニュウショ</t>
    </rPh>
    <rPh sb="173" eb="175">
      <t>バアイ</t>
    </rPh>
    <phoneticPr fontId="3"/>
  </si>
  <si>
    <t>介護保険施設の管理栄養士が当該医療機関を訪問の上、栄養に関する指導等に同席し、再入所後の栄養管理について当該医療機関の管理栄養士と連携して栄養ケア計画を作成</t>
    <rPh sb="20" eb="22">
      <t>ホウモン</t>
    </rPh>
    <rPh sb="23" eb="24">
      <t>ウエ</t>
    </rPh>
    <rPh sb="28" eb="29">
      <t>カン</t>
    </rPh>
    <rPh sb="33" eb="34">
      <t>トウ</t>
    </rPh>
    <rPh sb="59" eb="61">
      <t>カンリ</t>
    </rPh>
    <rPh sb="61" eb="64">
      <t>エイヨウシ</t>
    </rPh>
    <rPh sb="65" eb="67">
      <t>レンケイ</t>
    </rPh>
    <rPh sb="69" eb="71">
      <t>エイヨウ</t>
    </rPh>
    <rPh sb="73" eb="75">
      <t>ケイカク</t>
    </rPh>
    <rPh sb="76" eb="78">
      <t>サクセイ</t>
    </rPh>
    <phoneticPr fontId="3"/>
  </si>
  <si>
    <t>栄養ケア計画について、再入所後に入所者または家族の同意が得られた場合に算定</t>
    <rPh sb="0" eb="2">
      <t>エイヨウ</t>
    </rPh>
    <rPh sb="4" eb="6">
      <t>ケイカク</t>
    </rPh>
    <rPh sb="11" eb="12">
      <t>サイ</t>
    </rPh>
    <rPh sb="12" eb="13">
      <t>ショ</t>
    </rPh>
    <rPh sb="13" eb="14">
      <t>ゴ</t>
    </rPh>
    <rPh sb="15" eb="18">
      <t>ニュウショシャ</t>
    </rPh>
    <rPh sb="18" eb="19">
      <t>マタ</t>
    </rPh>
    <rPh sb="21" eb="23">
      <t>カゾク</t>
    </rPh>
    <rPh sb="24" eb="26">
      <t>ドウイ</t>
    </rPh>
    <rPh sb="27" eb="28">
      <t>エ</t>
    </rPh>
    <rPh sb="31" eb="33">
      <t>バアイ</t>
    </rPh>
    <rPh sb="34" eb="36">
      <t>サンテイ</t>
    </rPh>
    <phoneticPr fontId="3"/>
  </si>
  <si>
    <t>当該介護保険施設へ再入所した場合に、１回に限り算定</t>
    <rPh sb="0" eb="2">
      <t>トウガイ</t>
    </rPh>
    <rPh sb="2" eb="4">
      <t>カイゴ</t>
    </rPh>
    <rPh sb="4" eb="6">
      <t>ホケン</t>
    </rPh>
    <rPh sb="6" eb="8">
      <t>シセツ</t>
    </rPh>
    <rPh sb="9" eb="12">
      <t>サイニュウショ</t>
    </rPh>
    <rPh sb="14" eb="16">
      <t>バアイ</t>
    </rPh>
    <rPh sb="19" eb="20">
      <t>カイ</t>
    </rPh>
    <rPh sb="21" eb="22">
      <t>カギ</t>
    </rPh>
    <rPh sb="23" eb="25">
      <t>サンテイ</t>
    </rPh>
    <phoneticPr fontId="3"/>
  </si>
  <si>
    <t>・医師が入所者ごとに、施設入所時に自立支援に係る医学的評価を行い、その後少なくとも３月に１回ごとに評価する</t>
    <rPh sb="1" eb="3">
      <t>イシ</t>
    </rPh>
    <rPh sb="4" eb="7">
      <t>ニュウショシャ</t>
    </rPh>
    <rPh sb="11" eb="16">
      <t>シセツニュウショジ</t>
    </rPh>
    <rPh sb="17" eb="19">
      <t>ジリツ</t>
    </rPh>
    <rPh sb="19" eb="21">
      <t>シエン</t>
    </rPh>
    <rPh sb="22" eb="23">
      <t>カカ</t>
    </rPh>
    <rPh sb="24" eb="27">
      <t>イガクテキ</t>
    </rPh>
    <rPh sb="27" eb="29">
      <t>ヒョウカ</t>
    </rPh>
    <rPh sb="30" eb="31">
      <t>オコナ</t>
    </rPh>
    <rPh sb="35" eb="36">
      <t>アト</t>
    </rPh>
    <rPh sb="36" eb="37">
      <t>スク</t>
    </rPh>
    <rPh sb="42" eb="43">
      <t>ツキ</t>
    </rPh>
    <rPh sb="45" eb="46">
      <t>カイ</t>
    </rPh>
    <rPh sb="49" eb="51">
      <t>ヒョウカ</t>
    </rPh>
    <phoneticPr fontId="3"/>
  </si>
  <si>
    <t>・入所者ごとの評価結果等の情報を厚生労働省に提出し（提出については科学的介護情報システム【ＬＩＦＥ】を用いる）、自立支援の促進にあたって、当該情報その他自立支援の適切かつ有効な促進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ジリツ</t>
    </rPh>
    <rPh sb="58" eb="60">
      <t>シエン</t>
    </rPh>
    <rPh sb="61" eb="63">
      <t>ソクシン</t>
    </rPh>
    <rPh sb="69" eb="71">
      <t>トウガイ</t>
    </rPh>
    <rPh sb="71" eb="73">
      <t>ジョウホウ</t>
    </rPh>
    <rPh sb="75" eb="76">
      <t>ホカ</t>
    </rPh>
    <rPh sb="76" eb="78">
      <t>ジリツ</t>
    </rPh>
    <rPh sb="78" eb="80">
      <t>シエン</t>
    </rPh>
    <rPh sb="81" eb="83">
      <t>テキセツ</t>
    </rPh>
    <rPh sb="85" eb="87">
      <t>ユウコウ</t>
    </rPh>
    <rPh sb="88" eb="90">
      <t>ソクシン</t>
    </rPh>
    <rPh sb="94" eb="96">
      <t>ヒツヨウ</t>
    </rPh>
    <rPh sb="97" eb="99">
      <t>ジョウホウ</t>
    </rPh>
    <rPh sb="100" eb="102">
      <t>カツヨウ</t>
    </rPh>
    <phoneticPr fontId="3"/>
  </si>
  <si>
    <t>・①の医学的評価に基づき、少なくとも３月に１回、入所者ごとに支援計画を見直している</t>
    <rPh sb="3" eb="6">
      <t>イガクテキ</t>
    </rPh>
    <rPh sb="6" eb="8">
      <t>ヒョウカ</t>
    </rPh>
    <rPh sb="9" eb="10">
      <t>モト</t>
    </rPh>
    <rPh sb="13" eb="14">
      <t>スク</t>
    </rPh>
    <rPh sb="19" eb="20">
      <t>ツキ</t>
    </rPh>
    <rPh sb="22" eb="23">
      <t>カイ</t>
    </rPh>
    <rPh sb="24" eb="27">
      <t>ニュウショシャ</t>
    </rPh>
    <rPh sb="30" eb="32">
      <t>シエン</t>
    </rPh>
    <rPh sb="32" eb="34">
      <t>ケイカク</t>
    </rPh>
    <rPh sb="35" eb="37">
      <t>ミナオ</t>
    </rPh>
    <phoneticPr fontId="3"/>
  </si>
  <si>
    <t>・入所者の尊厳の保持および自立支援に係る質の向上を図るため、多職種の共同により、ＰＤＣＡサイクルの構築を通じて、継続的に入所者の尊厳を保持し、自立支援に係る質の管理を行っている</t>
    <rPh sb="1" eb="4">
      <t>ニュウショシャ</t>
    </rPh>
    <rPh sb="5" eb="7">
      <t>ソンゲン</t>
    </rPh>
    <rPh sb="8" eb="10">
      <t>ホジ</t>
    </rPh>
    <rPh sb="13" eb="15">
      <t>ジリツ</t>
    </rPh>
    <rPh sb="15" eb="17">
      <t>シエン</t>
    </rPh>
    <rPh sb="18" eb="19">
      <t>カカ</t>
    </rPh>
    <rPh sb="20" eb="21">
      <t>シツ</t>
    </rPh>
    <rPh sb="22" eb="24">
      <t>コウジョウ</t>
    </rPh>
    <rPh sb="25" eb="26">
      <t>ハカ</t>
    </rPh>
    <rPh sb="30" eb="31">
      <t>タ</t>
    </rPh>
    <rPh sb="31" eb="33">
      <t>ショクシュ</t>
    </rPh>
    <rPh sb="34" eb="36">
      <t>キョウドウ</t>
    </rPh>
    <rPh sb="49" eb="51">
      <t>コウチク</t>
    </rPh>
    <rPh sb="52" eb="53">
      <t>ツウ</t>
    </rPh>
    <rPh sb="56" eb="59">
      <t>ケイゾクテキ</t>
    </rPh>
    <rPh sb="60" eb="63">
      <t>ニュウショシャ</t>
    </rPh>
    <rPh sb="64" eb="66">
      <t>ソンゲン</t>
    </rPh>
    <rPh sb="67" eb="69">
      <t>ホジ</t>
    </rPh>
    <rPh sb="71" eb="73">
      <t>ジリツ</t>
    </rPh>
    <rPh sb="73" eb="75">
      <t>シエン</t>
    </rPh>
    <rPh sb="76" eb="77">
      <t>カカ</t>
    </rPh>
    <rPh sb="78" eb="79">
      <t>シツ</t>
    </rPh>
    <rPh sb="80" eb="82">
      <t>カンリ</t>
    </rPh>
    <rPh sb="83" eb="84">
      <t>オコナ</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</si>
  <si>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</si>
  <si>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</si>
  <si>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</si>
  <si>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</si>
  <si>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</si>
  <si>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</si>
  <si>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・入所者の社会参加につなげるために、入所者と地域住民等とが交流する機会を定期的に設ける等、地域や社会とのつながりを維持する</t>
    <rPh sb="1" eb="4">
      <t>ニュウショシャ</t>
    </rPh>
    <rPh sb="5" eb="9">
      <t>シャカイサンカ</t>
    </rPh>
    <rPh sb="18" eb="21">
      <t>ニュウショシャ</t>
    </rPh>
    <rPh sb="22" eb="27">
      <t>チイキジュウミントウ</t>
    </rPh>
    <rPh sb="29" eb="31">
      <t>コウリュウ</t>
    </rPh>
    <rPh sb="33" eb="35">
      <t>キカイ</t>
    </rPh>
    <rPh sb="36" eb="39">
      <t>テイキテキ</t>
    </rPh>
    <rPh sb="40" eb="41">
      <t>モウ</t>
    </rPh>
    <rPh sb="43" eb="44">
      <t>トウ</t>
    </rPh>
    <rPh sb="45" eb="47">
      <t>チイキ</t>
    </rPh>
    <rPh sb="48" eb="50">
      <t>シャカイ</t>
    </rPh>
    <rPh sb="57" eb="59">
      <t>イジ</t>
    </rPh>
    <phoneticPr fontId="3"/>
  </si>
  <si>
    <t>自立支援促進加算
　　　【+280単位/月】</t>
    <rPh sb="0" eb="2">
      <t>ジリツ</t>
    </rPh>
    <rPh sb="2" eb="4">
      <t>シエン</t>
    </rPh>
    <rPh sb="4" eb="6">
      <t>ソクシン</t>
    </rPh>
    <rPh sb="6" eb="8">
      <t>カサン</t>
    </rPh>
    <rPh sb="17" eb="19">
      <t>タンイ</t>
    </rPh>
    <rPh sb="20" eb="21">
      <t>ツキ</t>
    </rPh>
    <phoneticPr fontId="3"/>
  </si>
  <si>
    <t>排せつ支援加算（Ⅰ）
　　　【+10単位/月】</t>
    <rPh sb="0" eb="1">
      <t>ハイ</t>
    </rPh>
    <rPh sb="3" eb="5">
      <t>シエン</t>
    </rPh>
    <rPh sb="5" eb="7">
      <t>カサン</t>
    </rPh>
    <rPh sb="21" eb="22">
      <t>ツキ</t>
    </rPh>
    <phoneticPr fontId="3"/>
  </si>
  <si>
    <t>・入所者ごとに、要介護状態の軽減の見込みについて、医師または医師と連携した看護師が施設入所時に評価し、その後少なくとも３月に１回ごとに評価する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</si>
  <si>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</si>
  <si>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・排せつ支援の質の向上を図るため、多職種の共同により、ＰＤＣＡサイクルの構築を通じて、継続的に排せつ支援の質の管理を行っている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</si>
  <si>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排せつ支援加算（Ⅱ）
　　　【+15単位/月】</t>
    <rPh sb="0" eb="1">
      <t>ハイ</t>
    </rPh>
    <rPh sb="3" eb="5">
      <t>シエン</t>
    </rPh>
    <rPh sb="5" eb="7">
      <t>カサン</t>
    </rPh>
    <rPh sb="18" eb="20">
      <t>タンイ</t>
    </rPh>
    <rPh sb="21" eb="22">
      <t>ツキ</t>
    </rPh>
    <phoneticPr fontId="3"/>
  </si>
  <si>
    <t>施設入所時と比較して、「排尿または排便の状態の少なくとも一方が改善し、かついずれにも悪化がない場合」または「おむつ使用ありから使用なしに改善した場合」または「尿道カテーテルが抜去され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9" eb="81">
      <t>ニョウドウ</t>
    </rPh>
    <rPh sb="87" eb="89">
      <t>バッキョ</t>
    </rPh>
    <rPh sb="92" eb="94">
      <t>バアイ</t>
    </rPh>
    <rPh sb="96" eb="98">
      <t>サンテイ</t>
    </rPh>
    <rPh sb="98" eb="100">
      <t>カノウ</t>
    </rPh>
    <phoneticPr fontId="3"/>
  </si>
  <si>
    <t>評価の結果、施設入所時または利用開始時に褥瘡が発生するリスクがあるとされた入所者について、褥瘡の発生がない</t>
    <rPh sb="0" eb="2">
      <t>ヒョウカ</t>
    </rPh>
    <rPh sb="3" eb="5">
      <t>ケッカ</t>
    </rPh>
    <rPh sb="6" eb="8">
      <t>シセツ</t>
    </rPh>
    <rPh sb="8" eb="10">
      <t>ニュウショ</t>
    </rPh>
    <rPh sb="10" eb="11">
      <t>ジ</t>
    </rPh>
    <rPh sb="14" eb="16">
      <t>リヨウ</t>
    </rPh>
    <rPh sb="16" eb="18">
      <t>カイシ</t>
    </rPh>
    <rPh sb="18" eb="19">
      <t>ジ</t>
    </rPh>
    <rPh sb="20" eb="22">
      <t>ジョクソウ</t>
    </rPh>
    <rPh sb="23" eb="25">
      <t>ハッセイ</t>
    </rPh>
    <rPh sb="37" eb="40">
      <t>ニュウショシャ</t>
    </rPh>
    <rPh sb="45" eb="47">
      <t>ジョクソウ</t>
    </rPh>
    <rPh sb="48" eb="50">
      <t>ハッセイ</t>
    </rPh>
    <phoneticPr fontId="3"/>
  </si>
  <si>
    <t>持続する発赤（ｄ１）以上の褥瘡の発生がない場合</t>
    <rPh sb="0" eb="2">
      <t>ジゾク</t>
    </rPh>
    <rPh sb="4" eb="5">
      <t>ハツ</t>
    </rPh>
    <rPh sb="5" eb="6">
      <t>アカ</t>
    </rPh>
    <rPh sb="10" eb="12">
      <t>イジョウ</t>
    </rPh>
    <rPh sb="13" eb="15">
      <t>ジョクソウ</t>
    </rPh>
    <rPh sb="16" eb="18">
      <t>ハッセイ</t>
    </rPh>
    <rPh sb="21" eb="23">
      <t>バアイ</t>
    </rPh>
    <phoneticPr fontId="3"/>
  </si>
  <si>
    <t>施設入所時に褥瘡があった入所者については、当該褥瘡の治癒後に、褥瘡の再発がない</t>
    <rPh sb="0" eb="2">
      <t>シセツ</t>
    </rPh>
    <rPh sb="2" eb="4">
      <t>ニュウショ</t>
    </rPh>
    <rPh sb="4" eb="5">
      <t>ジ</t>
    </rPh>
    <rPh sb="6" eb="8">
      <t>ジョクソウ</t>
    </rPh>
    <rPh sb="12" eb="15">
      <t>ニュウショシャ</t>
    </rPh>
    <rPh sb="21" eb="23">
      <t>トウガイ</t>
    </rPh>
    <rPh sb="23" eb="25">
      <t>ジョクソウ</t>
    </rPh>
    <rPh sb="26" eb="28">
      <t>チユ</t>
    </rPh>
    <rPh sb="28" eb="29">
      <t>ゴ</t>
    </rPh>
    <rPh sb="31" eb="33">
      <t>ジョクソウ</t>
    </rPh>
    <rPh sb="34" eb="36">
      <t>サイハツ</t>
    </rPh>
    <phoneticPr fontId="3"/>
  </si>
  <si>
    <t>褥瘡対策指導管理（Ⅱ）
【+10単位/月】
　　　　</t>
    <rPh sb="2" eb="8">
      <t>タイサクシドウカンリ</t>
    </rPh>
    <rPh sb="16" eb="18">
      <t>タンイ</t>
    </rPh>
    <rPh sb="19" eb="20">
      <t>ツキ</t>
    </rPh>
    <phoneticPr fontId="3"/>
  </si>
  <si>
    <t>褥瘡対策指導管理(Ⅰ)の算定要件をすべて満たしている</t>
    <rPh sb="0" eb="2">
      <t>ジョクソウ</t>
    </rPh>
    <rPh sb="2" eb="8">
      <t>タイサクシドウカンリ</t>
    </rPh>
    <rPh sb="12" eb="14">
      <t>サンテイ</t>
    </rPh>
    <rPh sb="14" eb="16">
      <t>ヨウケン</t>
    </rPh>
    <rPh sb="20" eb="21">
      <t>ミ</t>
    </rPh>
    <phoneticPr fontId="3"/>
  </si>
  <si>
    <t>生産性向上推進体制加算（Ⅰ）</t>
    <rPh sb="0" eb="11">
      <t>セイサンセイコウジョウスイシンタイセイカサン</t>
    </rPh>
    <phoneticPr fontId="3"/>
  </si>
  <si>
    <t>生産性向上推進体制加算（Ⅱ）の要件を満たし、そのデータにより業務改善の取組による成果を確認</t>
    <rPh sb="0" eb="11">
      <t>セイサンセイコウジョウスイシンタイセイカサン</t>
    </rPh>
    <rPh sb="15" eb="17">
      <t>ヨウケン</t>
    </rPh>
    <rPh sb="18" eb="19">
      <t>ミ</t>
    </rPh>
    <rPh sb="30" eb="34">
      <t>ギョウムカイゼン</t>
    </rPh>
    <rPh sb="35" eb="36">
      <t>ト</t>
    </rPh>
    <rPh sb="36" eb="37">
      <t>ク</t>
    </rPh>
    <rPh sb="40" eb="42">
      <t>セイカ</t>
    </rPh>
    <rPh sb="43" eb="45">
      <t>カクニン</t>
    </rPh>
    <phoneticPr fontId="3"/>
  </si>
  <si>
    <t>　　　【+100単位/月】</t>
    <rPh sb="8" eb="10">
      <t>タンイ</t>
    </rPh>
    <rPh sb="11" eb="12">
      <t>ツキ</t>
    </rPh>
    <phoneticPr fontId="3"/>
  </si>
  <si>
    <t>見守り機器等のテクノロジーを複数導入</t>
    <rPh sb="0" eb="2">
      <t>ミマモ</t>
    </rPh>
    <phoneticPr fontId="3"/>
  </si>
  <si>
    <t>職員間の適切な役割分担（介護助手の活用等）の取組等を実施</t>
    <rPh sb="0" eb="2">
      <t>ショクイン</t>
    </rPh>
    <rPh sb="2" eb="28">
      <t>カンノテキセツナヤクワリブンタン(カイゴジョシュノカツヨウトウ)ノトリクミトウヲジッシ</t>
    </rPh>
    <phoneticPr fontId="3"/>
  </si>
  <si>
    <t>１年以内ごとに１回、業務改善の取組による効果を示すデータの提供（オンラインによる提出）を実施</t>
    <rPh sb="1" eb="4">
      <t>ネンイナイ</t>
    </rPh>
    <rPh sb="8" eb="9">
      <t>カイ</t>
    </rPh>
    <rPh sb="10" eb="12">
      <t>ギョウム</t>
    </rPh>
    <rPh sb="12" eb="14">
      <t>カイゼン</t>
    </rPh>
    <phoneticPr fontId="3"/>
  </si>
  <si>
    <t>生産性向上推進体制加算（Ⅱ）
　　　【+10単位/月】</t>
    <rPh sb="0" eb="11">
      <t>セイサンセイコウジョウスイシンタイセイカサン</t>
    </rPh>
    <phoneticPr fontId="3"/>
  </si>
  <si>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t>
    <rPh sb="0" eb="3">
      <t>リヨウシャ</t>
    </rPh>
    <rPh sb="4" eb="6">
      <t>アンゼン</t>
    </rPh>
    <rPh sb="10" eb="12">
      <t>カイゴ</t>
    </rPh>
    <rPh sb="17" eb="18">
      <t>シツ</t>
    </rPh>
    <rPh sb="19" eb="21">
      <t>カクホ</t>
    </rPh>
    <rPh sb="24" eb="26">
      <t>ショクイン</t>
    </rPh>
    <rPh sb="27" eb="31">
      <t>フタンケイゲン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3"/>
  </si>
  <si>
    <t>見守り機器等のテクノロジーを１つ以上導入</t>
    <rPh sb="0" eb="2">
      <t>ミマモ</t>
    </rPh>
    <rPh sb="16" eb="18">
      <t>イジョウ</t>
    </rPh>
    <phoneticPr fontId="3"/>
  </si>
  <si>
    <t xml:space="preserve">業務継続計画
</t>
    <rPh sb="0" eb="6">
      <t>ギョウムケイゾクケイカク</t>
    </rPh>
    <phoneticPr fontId="3"/>
  </si>
  <si>
    <t>身体拘束廃止未実施減算　
　　　　　【*99/100】</t>
    <rPh sb="0" eb="2">
      <t>シンタイ</t>
    </rPh>
    <rPh sb="2" eb="4">
      <t>コウソク</t>
    </rPh>
    <rPh sb="4" eb="6">
      <t>ハイシ</t>
    </rPh>
    <rPh sb="6" eb="9">
      <t>ミジッシ</t>
    </rPh>
    <rPh sb="9" eb="11">
      <t>ゲンサン</t>
    </rPh>
    <phoneticPr fontId="3"/>
  </si>
  <si>
    <t>身体的拘束等を行う場合、その態様および時間、その際の入所者の心身の状況ならびに緊急やむを得ない理由を記録していない</t>
    <rPh sb="0" eb="3">
      <t>シンタイテキ</t>
    </rPh>
    <rPh sb="3" eb="5">
      <t>コウソク</t>
    </rPh>
    <rPh sb="5" eb="6">
      <t>トウ</t>
    </rPh>
    <rPh sb="7" eb="8">
      <t>オコナ</t>
    </rPh>
    <rPh sb="9" eb="11">
      <t>バアイ</t>
    </rPh>
    <rPh sb="14" eb="16">
      <t>タイヨウ</t>
    </rPh>
    <rPh sb="19" eb="21">
      <t>ジカン</t>
    </rPh>
    <rPh sb="24" eb="25">
      <t>サイ</t>
    </rPh>
    <rPh sb="26" eb="29">
      <t>ニュウショシャ</t>
    </rPh>
    <rPh sb="30" eb="32">
      <t>シンシン</t>
    </rPh>
    <rPh sb="33" eb="35">
      <t>ジョウキョウ</t>
    </rPh>
    <rPh sb="39" eb="41">
      <t>キンキュウ</t>
    </rPh>
    <rPh sb="44" eb="45">
      <t>エ</t>
    </rPh>
    <rPh sb="47" eb="49">
      <t>リユウ</t>
    </rPh>
    <rPh sb="50" eb="52">
      <t>キロク</t>
    </rPh>
    <phoneticPr fontId="3"/>
  </si>
  <si>
    <t>（令和７年３月３１日まで減算適用なし）</t>
    <phoneticPr fontId="3"/>
  </si>
  <si>
    <t>口腔連携強化加算
　　　　【+50単位/回】
　　　１月に１回限り</t>
    <rPh sb="0" eb="8">
      <t>コウクウレンケイキョウカカサン</t>
    </rPh>
    <rPh sb="17" eb="19">
      <t>タンイ</t>
    </rPh>
    <rPh sb="20" eb="21">
      <t>カイ</t>
    </rPh>
    <rPh sb="27" eb="28">
      <t>ツキ</t>
    </rPh>
    <rPh sb="30" eb="32">
      <t>カイカギ</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</si>
  <si>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</si>
  <si>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</si>
  <si>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</si>
  <si>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</si>
  <si>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見守り機器を導入した場合の夜勤職員配置加算
　　　【＋0.6名】</t>
    <rPh sb="0" eb="2">
      <t>ミマモ</t>
    </rPh>
    <rPh sb="3" eb="5">
      <t>キキ</t>
    </rPh>
    <rPh sb="6" eb="8">
      <t>ドウニュウ</t>
    </rPh>
    <rPh sb="10" eb="12">
      <t>バアイ</t>
    </rPh>
    <rPh sb="13" eb="15">
      <t>ヤキン</t>
    </rPh>
    <rPh sb="14" eb="15">
      <t>ツトム</t>
    </rPh>
    <rPh sb="15" eb="17">
      <t>ショクイン</t>
    </rPh>
    <rPh sb="17" eb="19">
      <t>ハイチ</t>
    </rPh>
    <rPh sb="19" eb="21">
      <t>カサン</t>
    </rPh>
    <rPh sb="30" eb="31">
      <t>メイ</t>
    </rPh>
    <phoneticPr fontId="3"/>
  </si>
  <si>
    <t>夜間職員の最低基準＋0.6名分の人員を多く配置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</si>
  <si>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利用者が使用する全ての居室に見守り機器を設置</t>
    <rPh sb="0" eb="3">
      <t>リヨウシャ</t>
    </rPh>
    <rPh sb="4" eb="6">
      <t>シヨウ</t>
    </rPh>
    <rPh sb="8" eb="9">
      <t>スベ</t>
    </rPh>
    <rPh sb="11" eb="13">
      <t>キョシツ</t>
    </rPh>
    <rPh sb="14" eb="16">
      <t>ミマモ</t>
    </rPh>
    <rPh sb="17" eb="19">
      <t>キキ</t>
    </rPh>
    <rPh sb="20" eb="22">
      <t>セッチ</t>
    </rPh>
    <phoneticPr fontId="3"/>
  </si>
  <si>
    <t>インカム等の職員間の連絡調整の迅速化に資する機器および見守り機器の情報を常時受信可能なスマートフォンやタブレット端末等の機器を、全ての夜勤職員が使用し、利用者の状況を常時把握</t>
    <rPh sb="4" eb="5">
      <t>トウ</t>
    </rPh>
    <rPh sb="6" eb="8">
      <t>ショクイン</t>
    </rPh>
    <rPh sb="8" eb="9">
      <t>カン</t>
    </rPh>
    <rPh sb="10" eb="12">
      <t>レンラク</t>
    </rPh>
    <rPh sb="12" eb="14">
      <t>チョウセイ</t>
    </rPh>
    <rPh sb="15" eb="18">
      <t>ジンソクカ</t>
    </rPh>
    <rPh sb="19" eb="20">
      <t>シ</t>
    </rPh>
    <rPh sb="22" eb="24">
      <t>キキ</t>
    </rPh>
    <rPh sb="27" eb="29">
      <t>ミマモ</t>
    </rPh>
    <rPh sb="30" eb="32">
      <t>キキ</t>
    </rPh>
    <rPh sb="33" eb="35">
      <t>ジョウホウ</t>
    </rPh>
    <rPh sb="36" eb="38">
      <t>ジョウジ</t>
    </rPh>
    <rPh sb="38" eb="40">
      <t>ジュシン</t>
    </rPh>
    <rPh sb="40" eb="42">
      <t>カノウ</t>
    </rPh>
    <rPh sb="56" eb="58">
      <t>タンマツ</t>
    </rPh>
    <rPh sb="58" eb="59">
      <t>トウ</t>
    </rPh>
    <rPh sb="60" eb="62">
      <t>キキ</t>
    </rPh>
    <rPh sb="64" eb="65">
      <t>スベ</t>
    </rPh>
    <rPh sb="67" eb="69">
      <t>ヤキン</t>
    </rPh>
    <rPh sb="69" eb="71">
      <t>ショクイン</t>
    </rPh>
    <rPh sb="72" eb="74">
      <t>シヨウ</t>
    </rPh>
    <rPh sb="76" eb="79">
      <t>リヨウシャ</t>
    </rPh>
    <rPh sb="80" eb="82">
      <t>ジョウキョウ</t>
    </rPh>
    <rPh sb="83" eb="85">
      <t>ジョウジ</t>
    </rPh>
    <rPh sb="85" eb="87">
      <t>ハアク</t>
    </rPh>
    <phoneticPr fontId="3"/>
  </si>
  <si>
    <t>安全体制の確保
※具体的には以下の要件</t>
    <rPh sb="0" eb="4">
      <t>アンゼンタイセイ</t>
    </rPh>
    <rPh sb="5" eb="7">
      <t>カクホ</t>
    </rPh>
    <rPh sb="9" eb="12">
      <t>グタイテキ</t>
    </rPh>
    <rPh sb="14" eb="16">
      <t>イカ</t>
    </rPh>
    <rPh sb="17" eb="19">
      <t>ヨウケン</t>
    </rPh>
    <phoneticPr fontId="3"/>
  </si>
  <si>
    <t>利用者の安全ならびに介護サービスの質の確保および職員の負担軽減に資する方策を検討するための委員会を設置</t>
    <rPh sb="0" eb="3">
      <t>リヨウシャ</t>
    </rPh>
    <rPh sb="4" eb="6">
      <t>アンゼン</t>
    </rPh>
    <rPh sb="10" eb="12">
      <t>カイゴ</t>
    </rPh>
    <phoneticPr fontId="3"/>
  </si>
  <si>
    <t>職員に対する十分な休憩時間の確保等の勤務・雇用条件への配慮</t>
    <rPh sb="0" eb="2">
      <t>ショクイン</t>
    </rPh>
    <rPh sb="3" eb="4">
      <t>タイ</t>
    </rPh>
    <rPh sb="6" eb="8">
      <t>ジュウブン</t>
    </rPh>
    <phoneticPr fontId="3"/>
  </si>
  <si>
    <t>緊急時の体制整備（近隣在住職員を中心とした緊急参集要員の確保等）</t>
    <rPh sb="0" eb="3">
      <t>キンキュウジ</t>
    </rPh>
    <rPh sb="4" eb="8">
      <t>タイセイセイビ</t>
    </rPh>
    <rPh sb="9" eb="15">
      <t>キンリンザイジュウショクイン</t>
    </rPh>
    <phoneticPr fontId="3"/>
  </si>
  <si>
    <t>機器の不具合の定期チェックの実施（メーカーとの連携を含む）</t>
    <rPh sb="0" eb="2">
      <t>キキ</t>
    </rPh>
    <rPh sb="23" eb="25">
      <t>レンケイ</t>
    </rPh>
    <rPh sb="26" eb="27">
      <t>フク</t>
    </rPh>
    <phoneticPr fontId="3"/>
  </si>
  <si>
    <t>職員に対するテクノロジー活用に関する教育の実施</t>
    <rPh sb="0" eb="2">
      <t>ショクイン</t>
    </rPh>
    <phoneticPr fontId="3"/>
  </si>
  <si>
    <t>夜間の訪室が必要な利用者に対する訪室の個別実施</t>
    <rPh sb="0" eb="2">
      <t>ヤカン</t>
    </rPh>
    <rPh sb="3" eb="5">
      <t>ホウシツ</t>
    </rPh>
    <rPh sb="6" eb="8">
      <t>ヒツヨウ</t>
    </rPh>
    <rPh sb="9" eb="12">
      <t>リヨウシャ</t>
    </rPh>
    <rPh sb="13" eb="14">
      <t>タイ</t>
    </rPh>
    <rPh sb="16" eb="18">
      <t>ホウシツ</t>
    </rPh>
    <rPh sb="19" eb="23">
      <t>コベツジッシ</t>
    </rPh>
    <phoneticPr fontId="3"/>
  </si>
  <si>
    <t>３月以上の試行期間を実施し、当該委員会の議事概要の提出</t>
    <rPh sb="1" eb="2">
      <t>ツキ</t>
    </rPh>
    <rPh sb="2" eb="4">
      <t>イジョウ</t>
    </rPh>
    <rPh sb="5" eb="7">
      <t>シコウ</t>
    </rPh>
    <rPh sb="7" eb="9">
      <t>キカン</t>
    </rPh>
    <rPh sb="10" eb="12">
      <t>ジッシ</t>
    </rPh>
    <rPh sb="14" eb="16">
      <t>トウガイ</t>
    </rPh>
    <rPh sb="16" eb="19">
      <t>イインカイ</t>
    </rPh>
    <rPh sb="20" eb="22">
      <t>ギジ</t>
    </rPh>
    <rPh sb="22" eb="24">
      <t>ガイヨウ</t>
    </rPh>
    <rPh sb="25" eb="27">
      <t>テイシュツ</t>
    </rPh>
    <phoneticPr fontId="3"/>
  </si>
  <si>
    <t>届出</t>
    <rPh sb="0" eb="1">
      <t>トド</t>
    </rPh>
    <rPh sb="1" eb="2">
      <t>デ</t>
    </rPh>
    <phoneticPr fontId="3"/>
  </si>
  <si>
    <t>６日以内</t>
    <rPh sb="1" eb="2">
      <t>ニチ</t>
    </rPh>
    <rPh sb="2" eb="4">
      <t>イナイ</t>
    </rPh>
    <phoneticPr fontId="3"/>
  </si>
  <si>
    <t>長期療養生活移行加算
　　　【+60単位/日】
令和６年３月３１日廃止</t>
    <rPh sb="0" eb="2">
      <t>チョウキ</t>
    </rPh>
    <rPh sb="2" eb="4">
      <t>リョウヨウ</t>
    </rPh>
    <rPh sb="4" eb="6">
      <t>セイカツ</t>
    </rPh>
    <rPh sb="6" eb="8">
      <t>イコウ</t>
    </rPh>
    <rPh sb="8" eb="10">
      <t>カサン</t>
    </rPh>
    <rPh sb="18" eb="20">
      <t>タンイ</t>
    </rPh>
    <rPh sb="21" eb="22">
      <t>ニチ</t>
    </rPh>
    <phoneticPr fontId="3"/>
  </si>
  <si>
    <t>入所者が居宅に退所する場合、主治に医師の属する病院または診療所および介護支援専門員に対して、入所者の同意を得て、管理栄養士が入所者の栄養管理に関する情報を提供</t>
    <rPh sb="0" eb="3">
      <t>ニュウショシャ</t>
    </rPh>
    <rPh sb="4" eb="6">
      <t>キョタク</t>
    </rPh>
    <rPh sb="7" eb="9">
      <t>タイショ</t>
    </rPh>
    <rPh sb="11" eb="13">
      <t>バアイ</t>
    </rPh>
    <rPh sb="14" eb="43">
      <t>シュジニイシノゾクスルビョウインマタハシンリョウジョオヨビカイゴシエンセンモンインニタイ</t>
    </rPh>
    <rPh sb="46" eb="49">
      <t>ニュウショシャ</t>
    </rPh>
    <rPh sb="50" eb="52">
      <t>ドウイ</t>
    </rPh>
    <rPh sb="53" eb="54">
      <t>エ</t>
    </rPh>
    <rPh sb="56" eb="61">
      <t>カンリエイヨウシ</t>
    </rPh>
    <rPh sb="62" eb="65">
      <t>ニュウショシャ</t>
    </rPh>
    <rPh sb="66" eb="70">
      <t>エイヨウカンリ</t>
    </rPh>
    <rPh sb="71" eb="72">
      <t>カン</t>
    </rPh>
    <rPh sb="74" eb="76">
      <t>ジョウホウ</t>
    </rPh>
    <rPh sb="77" eb="79">
      <t>テイキョウ</t>
    </rPh>
    <phoneticPr fontId="3"/>
  </si>
  <si>
    <t>入所者が病院、診療所もしくは他の介護保険施設に入院もしくは入所する場合、病院等に対して、入所者の同意を得て、管理栄養士が入所者の栄養管理に関する情報を提供</t>
    <rPh sb="0" eb="3">
      <t>ニュウショシャ</t>
    </rPh>
    <rPh sb="4" eb="6">
      <t>ビョウイン</t>
    </rPh>
    <rPh sb="36" eb="39">
      <t>ビョウイントウ</t>
    </rPh>
    <rPh sb="40" eb="41">
      <t>タイ</t>
    </rPh>
    <rPh sb="44" eb="47">
      <t>ニュウショシャ</t>
    </rPh>
    <rPh sb="48" eb="50">
      <t>ドウイ</t>
    </rPh>
    <rPh sb="51" eb="52">
      <t>エ</t>
    </rPh>
    <rPh sb="54" eb="59">
      <t>カンリエイヨウシ</t>
    </rPh>
    <rPh sb="60" eb="63">
      <t>ニュウショシャ</t>
    </rPh>
    <rPh sb="64" eb="68">
      <t>エイヨウカンリ</t>
    </rPh>
    <rPh sb="69" eb="70">
      <t>カン</t>
    </rPh>
    <rPh sb="72" eb="74">
      <t>ジョウホウ</t>
    </rPh>
    <rPh sb="75" eb="77">
      <t>テイキョウ</t>
    </rPh>
    <phoneticPr fontId="3"/>
  </si>
  <si>
    <t>居宅または他の社会福祉施設等へ退所する入所者について、退所後の主治の医師に対して入所者を紹介する場合、本人の同意を得て、入所者の診療情報、心身の状況、生活歴等を示す情報を提供</t>
    <rPh sb="0" eb="2">
      <t>キョタク</t>
    </rPh>
    <rPh sb="5" eb="6">
      <t>タ</t>
    </rPh>
    <rPh sb="7" eb="14">
      <t>シャカイフクシシセツトウ</t>
    </rPh>
    <rPh sb="15" eb="17">
      <t>タイショ</t>
    </rPh>
    <rPh sb="19" eb="22">
      <t>ニュウショシャ</t>
    </rPh>
    <rPh sb="27" eb="30">
      <t>タイショゴ</t>
    </rPh>
    <rPh sb="31" eb="33">
      <t>シュジ</t>
    </rPh>
    <rPh sb="34" eb="36">
      <t>イシ</t>
    </rPh>
    <rPh sb="37" eb="38">
      <t>タイ</t>
    </rPh>
    <rPh sb="40" eb="43">
      <t>ニュウショシャ</t>
    </rPh>
    <rPh sb="44" eb="46">
      <t>ショウカイ</t>
    </rPh>
    <rPh sb="48" eb="50">
      <t>バアイ</t>
    </rPh>
    <rPh sb="51" eb="53">
      <t>ホンニン</t>
    </rPh>
    <rPh sb="54" eb="56">
      <t>ドウイ</t>
    </rPh>
    <rPh sb="57" eb="58">
      <t>エ</t>
    </rPh>
    <rPh sb="60" eb="63">
      <t>ニュウショシャ</t>
    </rPh>
    <rPh sb="64" eb="66">
      <t>シンリョウ</t>
    </rPh>
    <rPh sb="66" eb="68">
      <t>ジョウホウ</t>
    </rPh>
    <rPh sb="69" eb="71">
      <t>シンシン</t>
    </rPh>
    <rPh sb="72" eb="74">
      <t>ジョウキョウ</t>
    </rPh>
    <rPh sb="75" eb="79">
      <t>セイカツレキトウ</t>
    </rPh>
    <rPh sb="80" eb="81">
      <t>シメ</t>
    </rPh>
    <rPh sb="82" eb="84">
      <t>ジョウホウ</t>
    </rPh>
    <rPh sb="85" eb="87">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</si>
</sst>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_);[Red]\(#,##0\)"/>
    <numFmt numFmtId="179" formatCode="&quot;№&quot;0"/>
    <numFmt numFmtId="180" formatCode="\(#,##0\)"/>
    <numFmt numFmtId="181" formatCode="#,##0.00_);[Red]\(#,##0.00\)"/>
    <numFmt numFmtId="182" formatCode="#,##0&quot;円／人月&quot;"/>
    <numFmt numFmtId="183" formatCode="0.0"/>
    <numFmt numFmtId="184" formatCode="#,##0.0#"/>
    <numFmt numFmtId="185" formatCode="#,##0.##"/>
    <numFmt numFmtId="186" formatCode="#,##0.0&quot;人&quot;"/>
    <numFmt numFmtId="187" formatCode="#,##0&quot;人&quot;"/>
  </numFmts>
  <fonts count="7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8"/>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ＭＳ 明朝"/>
      <family val="1"/>
      <charset val="128"/>
    </font>
    <font>
      <sz val="9"/>
      <name val="ＭＳ Ｐ明朝"/>
      <family val="1"/>
      <charset val="128"/>
    </font>
    <font>
      <sz val="8"/>
      <name val="ＭＳ Ｐゴシック"/>
      <family val="3"/>
      <charset val="128"/>
    </font>
    <font>
      <sz val="12"/>
      <color indexed="12"/>
      <name val="ＭＳ Ｐゴシック"/>
      <family val="3"/>
      <charset val="128"/>
    </font>
    <font>
      <sz val="11"/>
      <color indexed="12"/>
      <name val="ＭＳ Ｐゴシック"/>
      <family val="3"/>
      <charset val="128"/>
    </font>
    <font>
      <b/>
      <sz val="11"/>
      <name val="ＭＳ Ｐゴシック"/>
      <family val="3"/>
      <charset val="128"/>
    </font>
    <font>
      <sz val="11"/>
      <name val="ＭＳ Ｐゴシック"/>
      <family val="3"/>
      <charset val="128"/>
    </font>
    <font>
      <b/>
      <sz val="20"/>
      <name val="ＭＳ ゴシック"/>
      <family val="3"/>
      <charset val="128"/>
    </font>
    <font>
      <sz val="11"/>
      <name val="HGSｺﾞｼｯｸM"/>
      <family val="3"/>
      <charset val="128"/>
    </font>
    <font>
      <strike/>
      <sz val="11"/>
      <name val="HGSｺﾞｼｯｸM"/>
      <family val="3"/>
      <charset val="128"/>
    </font>
    <font>
      <sz val="14"/>
      <name val="HGSｺﾞｼｯｸM"/>
      <family val="3"/>
      <charset val="128"/>
    </font>
    <font>
      <sz val="20"/>
      <name val="ＭＳ Ｐゴシック"/>
      <family val="3"/>
      <charset val="128"/>
    </font>
    <font>
      <sz val="11"/>
      <color indexed="8"/>
      <name val="ＭＳ Ｐゴシック"/>
      <family val="3"/>
      <charset val="128"/>
    </font>
    <font>
      <b/>
      <sz val="11"/>
      <name val="ＭＳ ゴシック"/>
      <family val="3"/>
      <charset val="128"/>
    </font>
    <font>
      <sz val="11"/>
      <color indexed="8"/>
      <name val="ＭＳ ゴシック"/>
      <family val="3"/>
      <charset val="128"/>
    </font>
    <font>
      <sz val="9"/>
      <color indexed="8"/>
      <name val="ＭＳ Ｐゴシック"/>
      <family val="3"/>
      <charset val="128"/>
    </font>
    <font>
      <sz val="13"/>
      <name val="ＭＳ Ｐゴシック"/>
      <family val="3"/>
      <charset val="128"/>
    </font>
    <font>
      <u/>
      <sz val="11"/>
      <name val="ＭＳ ゴシック"/>
      <family val="3"/>
      <charset val="128"/>
    </font>
    <font>
      <sz val="11"/>
      <name val="ＭＳ Ｐ明朝"/>
      <family val="1"/>
      <charset val="128"/>
    </font>
    <font>
      <sz val="8"/>
      <name val="ＭＳ Ｐ明朝"/>
      <family val="1"/>
      <charset val="128"/>
    </font>
    <font>
      <vertAlign val="superscript"/>
      <sz val="11"/>
      <name val="ＭＳ ゴシック"/>
      <family val="3"/>
      <charset val="128"/>
    </font>
    <font>
      <sz val="10"/>
      <name val="ＭＳ 明朝"/>
      <family val="1"/>
      <charset val="128"/>
    </font>
    <font>
      <sz val="8"/>
      <name val="ＭＳ 明朝"/>
      <family val="1"/>
      <charset val="128"/>
    </font>
    <font>
      <sz val="11"/>
      <color theme="1"/>
      <name val="ＭＳ Ｐゴシック"/>
      <family val="3"/>
      <charset val="128"/>
      <scheme val="minor"/>
    </font>
    <font>
      <sz val="11"/>
      <color theme="1"/>
      <name val="ＭＳ ゴシック"/>
      <family val="3"/>
      <charset val="128"/>
    </font>
    <font>
      <sz val="11"/>
      <color theme="1"/>
      <name val="ＭＳ Ｐ明朝"/>
      <family val="1"/>
      <charset val="128"/>
    </font>
    <font>
      <sz val="11"/>
      <color rgb="FFFF0000"/>
      <name val="HGSｺﾞｼｯｸM"/>
      <family val="3"/>
      <charset val="128"/>
    </font>
    <font>
      <sz val="11"/>
      <color rgb="FFFF0000"/>
      <name val="ＭＳ ゴシック"/>
      <family val="3"/>
      <charset val="128"/>
    </font>
    <font>
      <b/>
      <sz val="11"/>
      <color rgb="FFFF0000"/>
      <name val="ＭＳ Ｐゴシック"/>
      <family val="3"/>
      <charset val="128"/>
    </font>
    <font>
      <sz val="12"/>
      <color rgb="FFFF0000"/>
      <name val="ＭＳ Ｐゴシック"/>
      <family val="3"/>
      <charset val="128"/>
    </font>
    <font>
      <sz val="12"/>
      <color rgb="FF0000FF"/>
      <name val="ＭＳ Ｐゴシック"/>
      <family val="3"/>
      <charset val="128"/>
    </font>
    <font>
      <sz val="11"/>
      <color theme="1"/>
      <name val="HGSｺﾞｼｯｸM"/>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u/>
      <sz val="12"/>
      <name val="HGSｺﾞｼｯｸM"/>
      <family val="3"/>
      <charset val="128"/>
    </font>
    <font>
      <strike/>
      <sz val="9"/>
      <name val="ＭＳ Ｐ明朝"/>
      <family val="1"/>
      <charset val="128"/>
    </font>
    <font>
      <sz val="9"/>
      <name val="ＭＳ 明朝"/>
      <family val="1"/>
      <charset val="128"/>
    </font>
    <font>
      <sz val="7"/>
      <name val="ＭＳ Ｐ明朝"/>
      <family val="1"/>
      <charset val="128"/>
    </font>
    <font>
      <sz val="6"/>
      <name val="ＭＳ Ｐ明朝"/>
      <family val="1"/>
      <charset val="128"/>
    </font>
    <font>
      <u/>
      <sz val="9"/>
      <name val="ＭＳ Ｐ明朝"/>
      <family val="1"/>
      <charset val="128"/>
    </font>
    <font>
      <sz val="12"/>
      <name val="ＭＳ ゴシック"/>
      <family val="3"/>
      <charset val="128"/>
    </font>
    <font>
      <sz val="10"/>
      <name val="ＭＳ Ｐ明朝"/>
      <family val="1"/>
      <charset val="128"/>
    </font>
    <font>
      <sz val="11"/>
      <color rgb="FFFF0000"/>
      <name val="ＭＳ Ｐ明朝"/>
      <family val="1"/>
      <charset val="128"/>
    </font>
  </fonts>
  <fills count="1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rgb="FFFFFFCC"/>
        <bgColor indexed="64"/>
      </patternFill>
    </fill>
    <fill>
      <patternFill patternType="solid">
        <fgColor rgb="FFCC99FF"/>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28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dash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diagonal/>
    </border>
    <border>
      <left style="hair">
        <color indexed="64"/>
      </left>
      <right/>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6">
    <xf numFmtId="0" fontId="0" fillId="0" borderId="0"/>
    <xf numFmtId="38" fontId="2" fillId="0" borderId="0" applyFont="0" applyFill="0" applyBorder="0" applyAlignment="0" applyProtection="0"/>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2182">
    <xf numFmtId="0" fontId="0" fillId="0" borderId="0" xfId="0"/>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xf>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7" fillId="0" borderId="0" xfId="0" applyFont="1"/>
    <xf numFmtId="0" fontId="4" fillId="0" borderId="0" xfId="0" applyFont="1" applyAlignment="1">
      <alignment vertical="center" shrinkToFit="1"/>
    </xf>
    <xf numFmtId="49" fontId="4" fillId="0" borderId="0" xfId="0" applyNumberFormat="1" applyFont="1"/>
    <xf numFmtId="0" fontId="4" fillId="0" borderId="0" xfId="0" applyFont="1"/>
    <xf numFmtId="0" fontId="12" fillId="0" borderId="0" xfId="0" applyFont="1" applyAlignment="1">
      <alignment vertical="center"/>
    </xf>
    <xf numFmtId="0" fontId="4" fillId="0" borderId="1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2" fillId="0" borderId="0" xfId="0" applyFont="1"/>
    <xf numFmtId="0" fontId="5" fillId="0" borderId="0" xfId="0" applyFont="1"/>
    <xf numFmtId="0" fontId="5" fillId="0" borderId="0" xfId="0" applyFont="1" applyAlignment="1">
      <alignment horizontal="center"/>
    </xf>
    <xf numFmtId="0" fontId="8" fillId="0" borderId="0" xfId="0" applyFont="1"/>
    <xf numFmtId="0" fontId="5" fillId="0" borderId="5" xfId="0" applyFont="1" applyBorder="1"/>
    <xf numFmtId="0" fontId="5" fillId="0" borderId="1" xfId="0" applyFont="1" applyBorder="1"/>
    <xf numFmtId="0" fontId="5" fillId="0" borderId="1" xfId="0" applyFont="1" applyBorder="1" applyAlignment="1">
      <alignment horizontal="center"/>
    </xf>
    <xf numFmtId="0" fontId="5" fillId="0" borderId="2" xfId="0" applyFont="1" applyBorder="1"/>
    <xf numFmtId="0" fontId="5" fillId="0" borderId="7" xfId="0" applyFont="1" applyBorder="1"/>
    <xf numFmtId="0" fontId="5" fillId="0" borderId="0" xfId="0" applyFont="1" applyAlignment="1">
      <alignment horizontal="left" shrinkToFit="1"/>
    </xf>
    <xf numFmtId="0" fontId="5" fillId="0" borderId="0" xfId="0" applyFont="1" applyAlignment="1">
      <alignment horizontal="left"/>
    </xf>
    <xf numFmtId="0" fontId="5" fillId="0" borderId="15" xfId="0" applyFont="1" applyBorder="1"/>
    <xf numFmtId="0" fontId="16" fillId="0" borderId="0" xfId="0" applyFont="1" applyAlignment="1">
      <alignment horizontal="center"/>
    </xf>
    <xf numFmtId="0" fontId="16" fillId="0" borderId="0" xfId="0" applyFont="1" applyAlignment="1">
      <alignment horizontal="left"/>
    </xf>
    <xf numFmtId="0" fontId="5" fillId="0" borderId="13" xfId="0" applyFont="1" applyBorder="1"/>
    <xf numFmtId="0" fontId="5" fillId="0" borderId="3" xfId="0" applyFont="1" applyBorder="1" applyAlignment="1">
      <alignment horizontal="left" shrinkToFit="1"/>
    </xf>
    <xf numFmtId="0" fontId="5" fillId="0" borderId="3" xfId="0" applyFont="1" applyBorder="1" applyAlignment="1">
      <alignment horizontal="center"/>
    </xf>
    <xf numFmtId="0" fontId="5" fillId="0" borderId="3" xfId="0" applyFont="1" applyBorder="1"/>
    <xf numFmtId="0" fontId="5" fillId="0" borderId="4" xfId="0" applyFont="1" applyBorder="1"/>
    <xf numFmtId="49" fontId="5" fillId="0" borderId="1" xfId="0" applyNumberFormat="1" applyFont="1" applyBorder="1" applyAlignment="1">
      <alignment horizontal="left" vertical="center"/>
    </xf>
    <xf numFmtId="0" fontId="5" fillId="0" borderId="1" xfId="0" applyFont="1" applyBorder="1" applyAlignment="1">
      <alignment vertical="center"/>
    </xf>
    <xf numFmtId="49" fontId="5"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5" fillId="0" borderId="1" xfId="0" applyNumberFormat="1" applyFont="1" applyBorder="1"/>
    <xf numFmtId="49" fontId="5" fillId="0" borderId="2" xfId="0" applyNumberFormat="1" applyFont="1" applyBorder="1"/>
    <xf numFmtId="49" fontId="5" fillId="0" borderId="0" xfId="0" applyNumberFormat="1" applyFont="1"/>
    <xf numFmtId="49" fontId="5" fillId="0" borderId="0" xfId="0" applyNumberFormat="1" applyFont="1" applyAlignment="1">
      <alignment horizontal="lef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15" xfId="0" applyNumberFormat="1" applyFont="1" applyBorder="1"/>
    <xf numFmtId="49" fontId="5" fillId="0" borderId="3" xfId="0" applyNumberFormat="1" applyFont="1" applyBorder="1" applyAlignment="1">
      <alignment horizontal="left" vertical="center"/>
    </xf>
    <xf numFmtId="49" fontId="5" fillId="0" borderId="3" xfId="0" applyNumberFormat="1" applyFont="1" applyBorder="1" applyAlignment="1">
      <alignment vertical="center"/>
    </xf>
    <xf numFmtId="49" fontId="5" fillId="0" borderId="3" xfId="0" applyNumberFormat="1" applyFont="1" applyBorder="1" applyAlignment="1">
      <alignment horizontal="center" vertical="center"/>
    </xf>
    <xf numFmtId="0" fontId="5" fillId="0" borderId="3" xfId="0" applyFont="1" applyBorder="1" applyAlignment="1">
      <alignment vertical="center"/>
    </xf>
    <xf numFmtId="49" fontId="5" fillId="0" borderId="3" xfId="0" applyNumberFormat="1" applyFont="1" applyBorder="1"/>
    <xf numFmtId="49" fontId="5" fillId="0" borderId="4" xfId="0" applyNumberFormat="1" applyFont="1" applyBorder="1"/>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0" xfId="0" applyFont="1" applyAlignment="1">
      <alignment horizontal="center" vertical="center"/>
    </xf>
    <xf numFmtId="0" fontId="5" fillId="0" borderId="13" xfId="0" applyFont="1" applyBorder="1" applyAlignment="1">
      <alignment horizontal="center" vertical="center" textRotation="255" wrapText="1"/>
    </xf>
    <xf numFmtId="0" fontId="5" fillId="0" borderId="3" xfId="0" applyFont="1" applyBorder="1" applyAlignment="1">
      <alignment horizontal="center" vertical="center"/>
    </xf>
    <xf numFmtId="49" fontId="2" fillId="0" borderId="0" xfId="0" applyNumberFormat="1" applyFont="1"/>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horizontal="right"/>
    </xf>
    <xf numFmtId="0" fontId="8" fillId="3" borderId="16" xfId="0" applyFont="1" applyFill="1" applyBorder="1" applyAlignment="1">
      <alignment horizontal="center" vertical="center"/>
    </xf>
    <xf numFmtId="0" fontId="3" fillId="3" borderId="16" xfId="0" applyFont="1" applyFill="1" applyBorder="1" applyAlignment="1">
      <alignment horizontal="center" vertical="center" wrapText="1"/>
    </xf>
    <xf numFmtId="0" fontId="8" fillId="3" borderId="24" xfId="0" applyFont="1" applyFill="1" applyBorder="1" applyAlignment="1">
      <alignment horizontal="center" vertical="center"/>
    </xf>
    <xf numFmtId="0" fontId="16" fillId="3" borderId="1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8" fillId="0" borderId="0" xfId="0" applyFont="1" applyAlignment="1">
      <alignment vertical="center"/>
    </xf>
    <xf numFmtId="0" fontId="8" fillId="0" borderId="16" xfId="0" applyFont="1" applyBorder="1" applyAlignment="1">
      <alignment horizontal="center" vertical="center" shrinkToFit="1"/>
    </xf>
    <xf numFmtId="0" fontId="8" fillId="4" borderId="16" xfId="0" applyFont="1" applyFill="1" applyBorder="1" applyAlignment="1">
      <alignment horizontal="center" vertical="center" shrinkToFit="1"/>
    </xf>
    <xf numFmtId="0" fontId="8" fillId="0" borderId="16" xfId="0" applyFont="1" applyBorder="1" applyAlignment="1">
      <alignment horizontal="center" vertical="center"/>
    </xf>
    <xf numFmtId="0" fontId="8" fillId="4" borderId="2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6" xfId="0" applyFont="1" applyFill="1" applyBorder="1" applyAlignment="1">
      <alignment horizontal="left" vertical="center" wrapText="1"/>
    </xf>
    <xf numFmtId="0" fontId="8" fillId="0" borderId="24" xfId="0" applyFont="1" applyBorder="1" applyAlignment="1">
      <alignment horizontal="left" vertical="top" wrapText="1"/>
    </xf>
    <xf numFmtId="0" fontId="8" fillId="0" borderId="7" xfId="0" applyFont="1" applyBorder="1" applyAlignment="1">
      <alignment horizontal="left" vertical="center" wrapText="1"/>
    </xf>
    <xf numFmtId="0" fontId="8" fillId="0" borderId="0" xfId="0" applyFont="1" applyAlignment="1">
      <alignment vertical="center" shrinkToFit="1"/>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xf>
    <xf numFmtId="0" fontId="8" fillId="0" borderId="0" xfId="0" applyFont="1" applyAlignment="1">
      <alignment horizontal="center" shrinkToFit="1"/>
    </xf>
    <xf numFmtId="0" fontId="5" fillId="0" borderId="0" xfId="0" applyFont="1" applyAlignment="1">
      <alignment horizontal="center" shrinkToFit="1"/>
    </xf>
    <xf numFmtId="49" fontId="0" fillId="0" borderId="0" xfId="0" applyNumberFormat="1"/>
    <xf numFmtId="0" fontId="5" fillId="0" borderId="0" xfId="0" applyFont="1" applyAlignment="1">
      <alignment horizontal="center" vertical="center" textRotation="255"/>
    </xf>
    <xf numFmtId="0" fontId="5" fillId="3" borderId="24" xfId="0" applyFont="1" applyFill="1" applyBorder="1"/>
    <xf numFmtId="0" fontId="5" fillId="0" borderId="1" xfId="0" applyFont="1" applyBorder="1" applyAlignment="1">
      <alignment horizontal="left" vertical="center"/>
    </xf>
    <xf numFmtId="0" fontId="5" fillId="0" borderId="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center" vertical="top" wrapText="1"/>
    </xf>
    <xf numFmtId="0" fontId="5" fillId="0" borderId="3" xfId="0" applyFont="1" applyBorder="1" applyAlignment="1">
      <alignment horizontal="left" vertical="center"/>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5" fillId="0" borderId="1" xfId="0" applyFont="1" applyBorder="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17" fillId="0" borderId="54" xfId="0" applyFont="1" applyBorder="1" applyAlignment="1">
      <alignment horizontal="center" vertical="center"/>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vertical="center"/>
    </xf>
    <xf numFmtId="0" fontId="2" fillId="3" borderId="56" xfId="0" applyFont="1" applyFill="1" applyBorder="1" applyAlignment="1">
      <alignment vertical="center"/>
    </xf>
    <xf numFmtId="0" fontId="2" fillId="3" borderId="57" xfId="0" applyFont="1" applyFill="1" applyBorder="1" applyAlignment="1">
      <alignment vertical="center"/>
    </xf>
    <xf numFmtId="0" fontId="2" fillId="3" borderId="58" xfId="0" applyFont="1" applyFill="1" applyBorder="1" applyAlignment="1">
      <alignment vertical="center"/>
    </xf>
    <xf numFmtId="0" fontId="2" fillId="3" borderId="59" xfId="0" applyFont="1" applyFill="1" applyBorder="1" applyAlignment="1">
      <alignment vertical="center"/>
    </xf>
    <xf numFmtId="0" fontId="2" fillId="3" borderId="60" xfId="0" applyFont="1" applyFill="1" applyBorder="1" applyAlignment="1">
      <alignment vertical="center"/>
    </xf>
    <xf numFmtId="0" fontId="2" fillId="3" borderId="61" xfId="0" applyFont="1" applyFill="1" applyBorder="1" applyAlignment="1">
      <alignment vertical="center"/>
    </xf>
    <xf numFmtId="0" fontId="2" fillId="3" borderId="62"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wrapText="1"/>
    </xf>
    <xf numFmtId="0" fontId="2" fillId="3" borderId="65" xfId="0" applyFont="1" applyFill="1" applyBorder="1" applyAlignment="1">
      <alignment horizontal="center" vertical="center" shrinkToFit="1"/>
    </xf>
    <xf numFmtId="0" fontId="2" fillId="3" borderId="66"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62"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2" fillId="3" borderId="67"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176" fontId="2" fillId="0" borderId="17" xfId="0" applyNumberFormat="1" applyFont="1" applyBorder="1" applyAlignment="1">
      <alignment vertical="center"/>
    </xf>
    <xf numFmtId="176" fontId="18" fillId="2" borderId="71" xfId="0" applyNumberFormat="1" applyFont="1" applyFill="1" applyBorder="1" applyAlignment="1">
      <alignment horizontal="right" vertical="center"/>
    </xf>
    <xf numFmtId="176" fontId="2" fillId="0" borderId="71" xfId="0" applyNumberFormat="1" applyFont="1" applyBorder="1" applyAlignment="1">
      <alignment horizontal="right" vertical="center"/>
    </xf>
    <xf numFmtId="4" fontId="18" fillId="2" borderId="71" xfId="0" applyNumberFormat="1" applyFont="1" applyFill="1" applyBorder="1" applyAlignment="1">
      <alignment horizontal="right" vertical="center"/>
    </xf>
    <xf numFmtId="4" fontId="2" fillId="0" borderId="71" xfId="0" applyNumberFormat="1" applyFont="1" applyBorder="1" applyAlignment="1">
      <alignment horizontal="right" vertical="center"/>
    </xf>
    <xf numFmtId="4"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3" fontId="18" fillId="2" borderId="72" xfId="0" applyNumberFormat="1" applyFont="1" applyFill="1" applyBorder="1" applyAlignment="1">
      <alignment horizontal="right" vertical="center"/>
    </xf>
    <xf numFmtId="180" fontId="2" fillId="0" borderId="73" xfId="0" applyNumberFormat="1" applyFont="1" applyBorder="1" applyAlignment="1">
      <alignment horizontal="right" vertical="center"/>
    </xf>
    <xf numFmtId="3" fontId="18" fillId="2" borderId="74" xfId="0" applyNumberFormat="1" applyFont="1" applyFill="1" applyBorder="1" applyAlignment="1">
      <alignment horizontal="right" vertical="center"/>
    </xf>
    <xf numFmtId="180" fontId="2" fillId="0" borderId="57" xfId="0" applyNumberFormat="1" applyFont="1" applyBorder="1" applyAlignment="1">
      <alignment horizontal="righ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176" fontId="2" fillId="0" borderId="75" xfId="0" applyNumberFormat="1" applyFont="1" applyBorder="1" applyAlignment="1">
      <alignment vertical="center"/>
    </xf>
    <xf numFmtId="176" fontId="18" fillId="2" borderId="76" xfId="0" applyNumberFormat="1" applyFont="1" applyFill="1" applyBorder="1" applyAlignment="1">
      <alignment horizontal="right" vertical="center"/>
    </xf>
    <xf numFmtId="176" fontId="2" fillId="0" borderId="76" xfId="0" applyNumberFormat="1" applyFont="1" applyBorder="1" applyAlignment="1">
      <alignment horizontal="right" vertical="center"/>
    </xf>
    <xf numFmtId="4" fontId="18" fillId="2" borderId="76" xfId="0" applyNumberFormat="1" applyFont="1" applyFill="1" applyBorder="1" applyAlignment="1">
      <alignment horizontal="right" vertical="center"/>
    </xf>
    <xf numFmtId="4" fontId="2" fillId="0" borderId="76" xfId="0" applyNumberFormat="1" applyFont="1" applyBorder="1" applyAlignment="1">
      <alignment horizontal="right" vertical="center"/>
    </xf>
    <xf numFmtId="4" fontId="2" fillId="0" borderId="77" xfId="0" applyNumberFormat="1" applyFont="1" applyBorder="1" applyAlignment="1">
      <alignment horizontal="right" vertical="center"/>
    </xf>
    <xf numFmtId="176" fontId="2" fillId="0" borderId="75" xfId="0" applyNumberFormat="1" applyFont="1" applyBorder="1" applyAlignment="1">
      <alignment horizontal="right" vertical="center"/>
    </xf>
    <xf numFmtId="3" fontId="18" fillId="2" borderId="78" xfId="0" applyNumberFormat="1" applyFont="1" applyFill="1" applyBorder="1" applyAlignment="1">
      <alignment horizontal="right" vertical="center"/>
    </xf>
    <xf numFmtId="180" fontId="2" fillId="0" borderId="79" xfId="0" applyNumberFormat="1" applyFont="1" applyBorder="1" applyAlignment="1">
      <alignment horizontal="right" vertical="center"/>
    </xf>
    <xf numFmtId="3" fontId="18" fillId="2" borderId="80" xfId="0" applyNumberFormat="1" applyFont="1" applyFill="1" applyBorder="1" applyAlignment="1">
      <alignment horizontal="right" vertical="center"/>
    </xf>
    <xf numFmtId="180" fontId="2" fillId="0" borderId="81" xfId="0" applyNumberFormat="1" applyFont="1" applyBorder="1" applyAlignment="1">
      <alignment horizontal="right" vertical="center"/>
    </xf>
    <xf numFmtId="3" fontId="18" fillId="2" borderId="27" xfId="0" applyNumberFormat="1" applyFont="1" applyFill="1" applyBorder="1" applyAlignment="1">
      <alignment horizontal="right" vertical="center"/>
    </xf>
    <xf numFmtId="180" fontId="2" fillId="0" borderId="28" xfId="0" applyNumberFormat="1" applyFont="1" applyBorder="1" applyAlignment="1">
      <alignment horizontal="right" vertical="center"/>
    </xf>
    <xf numFmtId="0" fontId="18" fillId="2" borderId="82" xfId="0" applyFont="1" applyFill="1" applyBorder="1" applyAlignment="1">
      <alignment vertical="center"/>
    </xf>
    <xf numFmtId="0" fontId="18" fillId="2" borderId="83" xfId="0" applyFont="1" applyFill="1" applyBorder="1" applyAlignment="1">
      <alignment vertical="center"/>
    </xf>
    <xf numFmtId="0" fontId="18" fillId="2" borderId="84" xfId="0" applyFont="1" applyFill="1" applyBorder="1" applyAlignment="1">
      <alignment vertical="center"/>
    </xf>
    <xf numFmtId="0" fontId="2" fillId="3" borderId="29" xfId="0" applyFont="1" applyFill="1" applyBorder="1" applyAlignment="1">
      <alignment horizontal="center" vertical="center"/>
    </xf>
    <xf numFmtId="176" fontId="2" fillId="0" borderId="85" xfId="0" applyNumberFormat="1" applyFont="1" applyBorder="1" applyAlignment="1">
      <alignment horizontal="center" vertical="center"/>
    </xf>
    <xf numFmtId="176" fontId="2" fillId="0" borderId="28" xfId="0" applyNumberFormat="1" applyFont="1" applyBorder="1" applyAlignment="1">
      <alignment horizontal="right" vertical="center"/>
    </xf>
    <xf numFmtId="0" fontId="18" fillId="0" borderId="20" xfId="0" applyFont="1" applyBorder="1" applyAlignment="1">
      <alignment vertical="center"/>
    </xf>
    <xf numFmtId="0" fontId="18" fillId="0" borderId="21" xfId="0" applyFont="1" applyBorder="1" applyAlignment="1">
      <alignment vertical="center"/>
    </xf>
    <xf numFmtId="0" fontId="2" fillId="3" borderId="18" xfId="0" applyFont="1" applyFill="1" applyBorder="1" applyAlignment="1">
      <alignment vertical="center" wrapText="1"/>
    </xf>
    <xf numFmtId="0" fontId="2" fillId="3" borderId="77" xfId="0" applyFont="1" applyFill="1" applyBorder="1" applyAlignment="1">
      <alignment vertical="center" wrapText="1"/>
    </xf>
    <xf numFmtId="0" fontId="2" fillId="3" borderId="26" xfId="0" applyFont="1" applyFill="1" applyBorder="1" applyAlignment="1">
      <alignment horizontal="left" vertical="center"/>
    </xf>
    <xf numFmtId="176" fontId="2" fillId="0" borderId="86" xfId="0" applyNumberFormat="1" applyFont="1" applyBorder="1" applyAlignment="1">
      <alignment horizontal="right" vertical="center"/>
    </xf>
    <xf numFmtId="176" fontId="18" fillId="2" borderId="87" xfId="0" applyNumberFormat="1" applyFont="1" applyFill="1" applyBorder="1" applyAlignment="1">
      <alignment horizontal="right" vertical="center"/>
    </xf>
    <xf numFmtId="176" fontId="2" fillId="0" borderId="87" xfId="0" applyNumberFormat="1" applyFont="1" applyBorder="1" applyAlignment="1">
      <alignment horizontal="right" vertical="center"/>
    </xf>
    <xf numFmtId="4" fontId="18" fillId="2" borderId="87" xfId="0" applyNumberFormat="1" applyFont="1" applyFill="1" applyBorder="1" applyAlignment="1">
      <alignment horizontal="right" vertical="center"/>
    </xf>
    <xf numFmtId="4" fontId="2" fillId="0" borderId="87" xfId="0" applyNumberFormat="1" applyFont="1" applyBorder="1" applyAlignment="1">
      <alignment horizontal="right" vertical="center"/>
    </xf>
    <xf numFmtId="4" fontId="2" fillId="0" borderId="88" xfId="0" applyNumberFormat="1" applyFont="1" applyBorder="1" applyAlignment="1">
      <alignment horizontal="right" vertical="center"/>
    </xf>
    <xf numFmtId="3" fontId="18" fillId="2" borderId="89" xfId="0" applyNumberFormat="1" applyFont="1" applyFill="1" applyBorder="1" applyAlignment="1">
      <alignment horizontal="right" vertical="center"/>
    </xf>
    <xf numFmtId="180" fontId="2" fillId="0" borderId="90" xfId="0" applyNumberFormat="1" applyFont="1" applyBorder="1" applyAlignment="1">
      <alignment horizontal="right" vertical="center"/>
    </xf>
    <xf numFmtId="3" fontId="18" fillId="2" borderId="91" xfId="0" applyNumberFormat="1" applyFont="1" applyFill="1" applyBorder="1" applyAlignment="1">
      <alignment horizontal="right" vertical="center"/>
    </xf>
    <xf numFmtId="180" fontId="2" fillId="0" borderId="92" xfId="0" applyNumberFormat="1" applyFont="1" applyBorder="1" applyAlignment="1">
      <alignment horizontal="right" vertical="center"/>
    </xf>
    <xf numFmtId="0" fontId="5" fillId="3" borderId="93" xfId="0" applyFont="1" applyFill="1" applyBorder="1" applyAlignment="1">
      <alignment horizontal="center" vertical="center" wrapText="1" shrinkToFit="1"/>
    </xf>
    <xf numFmtId="0" fontId="5" fillId="3" borderId="55" xfId="0" applyFont="1" applyFill="1" applyBorder="1" applyAlignment="1">
      <alignment horizontal="center" vertical="center" shrinkToFit="1"/>
    </xf>
    <xf numFmtId="176" fontId="2" fillId="0" borderId="94" xfId="0" applyNumberFormat="1" applyFont="1" applyBorder="1" applyAlignment="1">
      <alignment horizontal="right" vertical="center"/>
    </xf>
    <xf numFmtId="176" fontId="18" fillId="2" borderId="95" xfId="0" applyNumberFormat="1" applyFont="1" applyFill="1" applyBorder="1" applyAlignment="1">
      <alignment horizontal="right" vertical="center"/>
    </xf>
    <xf numFmtId="176" fontId="2" fillId="0" borderId="95" xfId="0" applyNumberFormat="1" applyFont="1" applyBorder="1" applyAlignment="1">
      <alignment horizontal="right" vertical="center"/>
    </xf>
    <xf numFmtId="4" fontId="18" fillId="2" borderId="95" xfId="0" applyNumberFormat="1" applyFont="1" applyFill="1" applyBorder="1" applyAlignment="1">
      <alignment horizontal="right" vertical="center"/>
    </xf>
    <xf numFmtId="4" fontId="2" fillId="0" borderId="95" xfId="0" applyNumberFormat="1" applyFont="1" applyBorder="1" applyAlignment="1">
      <alignment horizontal="right" vertical="center"/>
    </xf>
    <xf numFmtId="4" fontId="2" fillId="0" borderId="96" xfId="0" applyNumberFormat="1" applyFont="1" applyBorder="1" applyAlignment="1">
      <alignment horizontal="right" vertical="center"/>
    </xf>
    <xf numFmtId="3" fontId="18" fillId="2" borderId="97" xfId="0" applyNumberFormat="1" applyFont="1" applyFill="1" applyBorder="1" applyAlignment="1">
      <alignment horizontal="right" vertical="center"/>
    </xf>
    <xf numFmtId="180" fontId="2" fillId="0" borderId="98" xfId="0" applyNumberFormat="1" applyFont="1" applyBorder="1" applyAlignment="1">
      <alignment horizontal="right" vertical="center"/>
    </xf>
    <xf numFmtId="3" fontId="18" fillId="2" borderId="99" xfId="0" applyNumberFormat="1" applyFont="1" applyFill="1" applyBorder="1" applyAlignment="1">
      <alignment horizontal="right" vertical="center"/>
    </xf>
    <xf numFmtId="180" fontId="2" fillId="0" borderId="100" xfId="0" applyNumberFormat="1" applyFont="1" applyBorder="1" applyAlignment="1">
      <alignment horizontal="right" vertical="center"/>
    </xf>
    <xf numFmtId="178" fontId="18" fillId="2" borderId="19" xfId="0" applyNumberFormat="1" applyFont="1" applyFill="1" applyBorder="1" applyAlignment="1">
      <alignment vertical="center"/>
    </xf>
    <xf numFmtId="178" fontId="18" fillId="2" borderId="101" xfId="0" applyNumberFormat="1" applyFont="1" applyFill="1" applyBorder="1" applyAlignment="1">
      <alignment vertical="center"/>
    </xf>
    <xf numFmtId="3" fontId="18" fillId="2" borderId="102" xfId="0" applyNumberFormat="1" applyFont="1" applyFill="1" applyBorder="1" applyAlignment="1">
      <alignment horizontal="right" vertical="center"/>
    </xf>
    <xf numFmtId="3" fontId="18" fillId="2" borderId="103" xfId="0" applyNumberFormat="1" applyFont="1" applyFill="1" applyBorder="1" applyAlignment="1">
      <alignment horizontal="right" vertical="center"/>
    </xf>
    <xf numFmtId="0" fontId="2" fillId="3" borderId="64" xfId="0" applyFont="1" applyFill="1" applyBorder="1" applyAlignment="1">
      <alignment horizontal="center" vertical="center"/>
    </xf>
    <xf numFmtId="176" fontId="2" fillId="0" borderId="104" xfId="0" applyNumberFormat="1" applyFont="1" applyBorder="1" applyAlignment="1">
      <alignment horizontal="center" vertical="center"/>
    </xf>
    <xf numFmtId="176" fontId="2" fillId="0" borderId="63" xfId="0" applyNumberFormat="1" applyFont="1" applyBorder="1" applyAlignment="1">
      <alignment horizontal="right" vertical="center"/>
    </xf>
    <xf numFmtId="0" fontId="2" fillId="0" borderId="105" xfId="0" applyFont="1" applyBorder="1" applyAlignment="1">
      <alignment vertical="center"/>
    </xf>
    <xf numFmtId="176" fontId="2" fillId="0" borderId="106" xfId="0" applyNumberFormat="1" applyFont="1" applyBorder="1" applyAlignment="1">
      <alignment vertical="center"/>
    </xf>
    <xf numFmtId="0" fontId="2" fillId="0" borderId="107" xfId="0" applyFont="1" applyBorder="1" applyAlignment="1">
      <alignment vertical="center"/>
    </xf>
    <xf numFmtId="176" fontId="2" fillId="0" borderId="108" xfId="0" applyNumberFormat="1" applyFont="1" applyBorder="1" applyAlignment="1">
      <alignment vertical="center"/>
    </xf>
    <xf numFmtId="176" fontId="2" fillId="0" borderId="109" xfId="0" applyNumberFormat="1" applyFont="1" applyBorder="1" applyAlignment="1">
      <alignment vertical="center"/>
    </xf>
    <xf numFmtId="0" fontId="0" fillId="0" borderId="56" xfId="0" applyBorder="1" applyAlignment="1">
      <alignment vertical="center"/>
    </xf>
    <xf numFmtId="0" fontId="0" fillId="0" borderId="110" xfId="0" applyBorder="1" applyAlignment="1">
      <alignment vertical="center"/>
    </xf>
    <xf numFmtId="0" fontId="5" fillId="3" borderId="111" xfId="0" applyFont="1" applyFill="1" applyBorder="1" applyAlignment="1">
      <alignment horizontal="center" vertical="center" wrapText="1" shrinkToFit="1"/>
    </xf>
    <xf numFmtId="0" fontId="5" fillId="3" borderId="112" xfId="0" applyFont="1" applyFill="1" applyBorder="1" applyAlignment="1">
      <alignment horizontal="center" vertical="center" shrinkToFit="1"/>
    </xf>
    <xf numFmtId="181" fontId="5" fillId="0" borderId="0" xfId="0" applyNumberFormat="1" applyFont="1" applyAlignment="1">
      <alignment horizontal="right" vertical="center"/>
    </xf>
    <xf numFmtId="178" fontId="18" fillId="2" borderId="43" xfId="0" applyNumberFormat="1" applyFont="1" applyFill="1" applyBorder="1" applyAlignment="1">
      <alignment horizontal="right" vertical="center"/>
    </xf>
    <xf numFmtId="178" fontId="18" fillId="2" borderId="30" xfId="0" applyNumberFormat="1" applyFont="1" applyFill="1" applyBorder="1" applyAlignment="1">
      <alignment horizontal="right" vertical="center"/>
    </xf>
    <xf numFmtId="180" fontId="2" fillId="0" borderId="44" xfId="0" applyNumberFormat="1" applyFont="1" applyBorder="1" applyAlignment="1">
      <alignment horizontal="righ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5" fillId="0" borderId="0" xfId="0" applyFont="1" applyAlignment="1">
      <alignment horizontal="center" vertical="center" wrapText="1"/>
    </xf>
    <xf numFmtId="178" fontId="18" fillId="2" borderId="45" xfId="0" applyNumberFormat="1" applyFont="1" applyFill="1" applyBorder="1" applyAlignment="1">
      <alignment horizontal="right" vertical="center"/>
    </xf>
    <xf numFmtId="178" fontId="18" fillId="2" borderId="24" xfId="0" applyNumberFormat="1" applyFont="1" applyFill="1" applyBorder="1" applyAlignment="1">
      <alignment horizontal="right" vertical="center"/>
    </xf>
    <xf numFmtId="180" fontId="2" fillId="0" borderId="46" xfId="0" applyNumberFormat="1" applyFont="1" applyBorder="1" applyAlignment="1">
      <alignment horizontal="right" vertical="center"/>
    </xf>
    <xf numFmtId="178" fontId="18" fillId="2" borderId="113" xfId="0" applyNumberFormat="1" applyFont="1" applyFill="1" applyBorder="1" applyAlignment="1">
      <alignment horizontal="left" vertical="center"/>
    </xf>
    <xf numFmtId="178" fontId="18" fillId="2" borderId="2" xfId="0" applyNumberFormat="1" applyFont="1" applyFill="1" applyBorder="1" applyAlignment="1">
      <alignment horizontal="left" vertical="center"/>
    </xf>
    <xf numFmtId="3" fontId="18" fillId="2" borderId="67" xfId="0" applyNumberFormat="1" applyFont="1" applyFill="1" applyBorder="1" applyAlignment="1">
      <alignment horizontal="center" vertical="center"/>
    </xf>
    <xf numFmtId="178" fontId="18" fillId="0" borderId="0" xfId="0" applyNumberFormat="1" applyFont="1" applyAlignment="1">
      <alignment horizontal="right" vertical="center"/>
    </xf>
    <xf numFmtId="3" fontId="18" fillId="0" borderId="0" xfId="0" applyNumberFormat="1" applyFont="1" applyAlignment="1">
      <alignment horizontal="right" vertical="center"/>
    </xf>
    <xf numFmtId="180" fontId="2" fillId="0" borderId="0" xfId="0" applyNumberFormat="1" applyFont="1" applyAlignment="1">
      <alignment horizontal="center" vertical="center"/>
    </xf>
    <xf numFmtId="176" fontId="2" fillId="0" borderId="0" xfId="0" applyNumberFormat="1" applyFont="1" applyAlignment="1">
      <alignment horizontal="right" vertical="center"/>
    </xf>
    <xf numFmtId="181" fontId="2" fillId="0" borderId="0" xfId="0" applyNumberFormat="1" applyFont="1" applyAlignment="1">
      <alignment horizontal="right" vertical="center"/>
    </xf>
    <xf numFmtId="176" fontId="18" fillId="0" borderId="0" xfId="0" applyNumberFormat="1" applyFont="1" applyAlignment="1">
      <alignment horizontal="right" vertical="center"/>
    </xf>
    <xf numFmtId="3" fontId="18" fillId="2" borderId="114" xfId="0" applyNumberFormat="1" applyFont="1" applyFill="1" applyBorder="1" applyAlignment="1">
      <alignment horizontal="center" vertical="center"/>
    </xf>
    <xf numFmtId="3" fontId="18" fillId="2" borderId="68" xfId="0" applyNumberFormat="1" applyFont="1" applyFill="1" applyBorder="1" applyAlignment="1">
      <alignment horizontal="center" vertical="center"/>
    </xf>
    <xf numFmtId="3" fontId="18" fillId="0" borderId="0" xfId="0" applyNumberFormat="1" applyFont="1" applyAlignment="1">
      <alignment horizontal="center" vertical="center"/>
    </xf>
    <xf numFmtId="178" fontId="18" fillId="2" borderId="115" xfId="0" applyNumberFormat="1" applyFont="1" applyFill="1" applyBorder="1" applyAlignment="1">
      <alignment horizontal="right" vertical="center"/>
    </xf>
    <xf numFmtId="178" fontId="18" fillId="2" borderId="28" xfId="0" applyNumberFormat="1" applyFont="1" applyFill="1" applyBorder="1" applyAlignment="1">
      <alignment horizontal="right" vertical="center"/>
    </xf>
    <xf numFmtId="3" fontId="18" fillId="2" borderId="82" xfId="0" applyNumberFormat="1" applyFont="1" applyFill="1" applyBorder="1" applyAlignment="1">
      <alignment horizontal="right" vertical="center"/>
    </xf>
    <xf numFmtId="180" fontId="2" fillId="0" borderId="116" xfId="0" applyNumberFormat="1" applyFont="1" applyBorder="1" applyAlignment="1">
      <alignment horizontal="right" vertical="center"/>
    </xf>
    <xf numFmtId="3" fontId="18" fillId="2" borderId="82" xfId="0" applyNumberFormat="1" applyFont="1" applyFill="1" applyBorder="1" applyAlignment="1">
      <alignment horizontal="center" vertical="center"/>
    </xf>
    <xf numFmtId="176" fontId="2" fillId="0" borderId="0" xfId="0" applyNumberFormat="1" applyFont="1" applyAlignment="1">
      <alignment horizontal="center" vertical="center"/>
    </xf>
    <xf numFmtId="0" fontId="5" fillId="2" borderId="3" xfId="0" applyFont="1" applyFill="1" applyBorder="1" applyAlignment="1">
      <alignment horizontal="center"/>
    </xf>
    <xf numFmtId="0" fontId="19" fillId="0" borderId="0" xfId="0" applyFont="1"/>
    <xf numFmtId="0" fontId="0" fillId="0" borderId="0" xfId="0" applyAlignment="1">
      <alignment horizontal="center"/>
    </xf>
    <xf numFmtId="0" fontId="4" fillId="0" borderId="0" xfId="0" applyFont="1" applyAlignment="1">
      <alignment horizontal="center" vertical="center" shrinkToFit="1"/>
    </xf>
    <xf numFmtId="0" fontId="20" fillId="0" borderId="0" xfId="0" applyFont="1"/>
    <xf numFmtId="0" fontId="20" fillId="0" borderId="0" xfId="0" applyFont="1" applyAlignment="1">
      <alignment vertical="center"/>
    </xf>
    <xf numFmtId="0" fontId="5" fillId="0" borderId="16" xfId="0" applyFont="1" applyBorder="1" applyAlignment="1">
      <alignment horizontal="left"/>
    </xf>
    <xf numFmtId="0" fontId="5" fillId="0" borderId="117" xfId="0" applyFont="1" applyBorder="1" applyAlignment="1">
      <alignment horizontal="left"/>
    </xf>
    <xf numFmtId="0" fontId="5" fillId="0" borderId="118" xfId="0" applyFont="1" applyBorder="1" applyAlignment="1">
      <alignment horizontal="center"/>
    </xf>
    <xf numFmtId="0" fontId="5" fillId="0" borderId="117" xfId="0" applyFont="1" applyBorder="1" applyAlignment="1">
      <alignment horizontal="center"/>
    </xf>
    <xf numFmtId="0" fontId="5" fillId="2" borderId="118"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0" xfId="0" applyFont="1" applyAlignment="1">
      <alignment horizontal="left" vertical="top" wrapText="1"/>
    </xf>
    <xf numFmtId="0" fontId="5" fillId="0" borderId="118" xfId="0" applyFont="1" applyBorder="1" applyAlignment="1">
      <alignment horizontal="left"/>
    </xf>
    <xf numFmtId="0" fontId="4" fillId="3" borderId="2" xfId="0" applyFont="1" applyFill="1" applyBorder="1" applyAlignment="1">
      <alignment horizontal="center"/>
    </xf>
    <xf numFmtId="0" fontId="22" fillId="0" borderId="119" xfId="0" applyFont="1" applyBorder="1" applyAlignment="1">
      <alignment horizontal="left" vertical="center"/>
    </xf>
    <xf numFmtId="0" fontId="22" fillId="0" borderId="95" xfId="0" applyFont="1" applyBorder="1" applyAlignment="1">
      <alignment horizontal="left" vertical="center"/>
    </xf>
    <xf numFmtId="0" fontId="22" fillId="0" borderId="0" xfId="0" applyFont="1" applyAlignment="1">
      <alignment horizontal="left" vertical="center"/>
    </xf>
    <xf numFmtId="0" fontId="24" fillId="0" borderId="3" xfId="0" applyFont="1" applyBorder="1" applyAlignment="1">
      <alignment horizontal="left" vertical="center"/>
    </xf>
    <xf numFmtId="0" fontId="22" fillId="0" borderId="3" xfId="0" applyFont="1" applyBorder="1" applyAlignment="1">
      <alignment horizontal="left" vertical="center"/>
    </xf>
    <xf numFmtId="0" fontId="22" fillId="0" borderId="24" xfId="0" applyFont="1" applyBorder="1" applyAlignment="1">
      <alignment horizontal="center" vertical="center"/>
    </xf>
    <xf numFmtId="0" fontId="4" fillId="5" borderId="120" xfId="0" applyFont="1" applyFill="1" applyBorder="1" applyAlignment="1">
      <alignment vertical="center" shrinkToFit="1"/>
    </xf>
    <xf numFmtId="0" fontId="4" fillId="5" borderId="121" xfId="0" applyFont="1" applyFill="1" applyBorder="1" applyAlignment="1">
      <alignment vertical="center" wrapText="1"/>
    </xf>
    <xf numFmtId="0" fontId="4" fillId="3" borderId="121" xfId="0" applyFont="1" applyFill="1" applyBorder="1" applyAlignment="1">
      <alignment horizontal="center" vertical="center" wrapText="1"/>
    </xf>
    <xf numFmtId="0" fontId="4" fillId="5" borderId="122" xfId="0" applyFont="1" applyFill="1" applyBorder="1" applyAlignment="1">
      <alignment vertical="center" wrapText="1"/>
    </xf>
    <xf numFmtId="0" fontId="4" fillId="3" borderId="122"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8" xfId="0" applyFont="1" applyBorder="1" applyAlignment="1">
      <alignment horizontal="center" vertical="center"/>
    </xf>
    <xf numFmtId="0" fontId="4" fillId="0" borderId="63" xfId="0" applyFont="1" applyBorder="1" applyAlignment="1">
      <alignment vertical="center" wrapText="1"/>
    </xf>
    <xf numFmtId="0" fontId="4" fillId="3" borderId="63" xfId="0" applyFont="1" applyFill="1" applyBorder="1" applyAlignment="1">
      <alignment horizontal="center" vertical="center" wrapText="1"/>
    </xf>
    <xf numFmtId="0" fontId="4" fillId="0" borderId="123" xfId="0" applyFont="1" applyBorder="1" applyAlignment="1">
      <alignment horizontal="left" vertical="center" wrapText="1"/>
    </xf>
    <xf numFmtId="0" fontId="4" fillId="0" borderId="124" xfId="0" applyFont="1" applyBorder="1" applyAlignment="1">
      <alignment horizontal="center" vertical="center"/>
    </xf>
    <xf numFmtId="0" fontId="4" fillId="0" borderId="125" xfId="0" applyFont="1" applyBorder="1" applyAlignment="1">
      <alignment vertical="center" shrinkToFit="1"/>
    </xf>
    <xf numFmtId="0" fontId="4" fillId="0" borderId="126" xfId="0" applyFont="1" applyBorder="1" applyAlignment="1">
      <alignment vertical="center" wrapText="1"/>
    </xf>
    <xf numFmtId="0" fontId="4" fillId="3" borderId="126"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27" xfId="0" applyFont="1" applyBorder="1" applyAlignment="1">
      <alignment horizontal="center" vertical="center"/>
    </xf>
    <xf numFmtId="0" fontId="4" fillId="0" borderId="128" xfId="0" applyFont="1" applyBorder="1" applyAlignment="1">
      <alignment vertical="center" wrapText="1"/>
    </xf>
    <xf numFmtId="0" fontId="4" fillId="3" borderId="128" xfId="0" applyFont="1" applyFill="1" applyBorder="1" applyAlignment="1">
      <alignment horizontal="center" vertical="center" wrapText="1"/>
    </xf>
    <xf numFmtId="0" fontId="4" fillId="5" borderId="24" xfId="0" applyFont="1" applyFill="1" applyBorder="1" applyAlignment="1">
      <alignment vertical="center" wrapText="1"/>
    </xf>
    <xf numFmtId="0" fontId="4" fillId="3" borderId="24" xfId="0" applyFont="1" applyFill="1" applyBorder="1" applyAlignment="1">
      <alignment horizontal="center" vertical="center" wrapText="1"/>
    </xf>
    <xf numFmtId="0" fontId="4" fillId="5" borderId="63" xfId="0" applyFont="1" applyFill="1" applyBorder="1" applyAlignment="1">
      <alignment vertical="center" wrapText="1"/>
    </xf>
    <xf numFmtId="0" fontId="4" fillId="0" borderId="123" xfId="0" applyFont="1" applyBorder="1" applyAlignment="1">
      <alignment vertical="center" wrapText="1"/>
    </xf>
    <xf numFmtId="0" fontId="4" fillId="0" borderId="129" xfId="0" applyFont="1" applyBorder="1" applyAlignment="1">
      <alignment vertical="center" shrinkToFit="1"/>
    </xf>
    <xf numFmtId="0" fontId="4" fillId="5" borderId="126" xfId="0" applyFont="1" applyFill="1" applyBorder="1" applyAlignment="1">
      <alignment vertical="center" wrapText="1"/>
    </xf>
    <xf numFmtId="0" fontId="4" fillId="5" borderId="130" xfId="0" applyFont="1" applyFill="1" applyBorder="1" applyAlignment="1">
      <alignment vertical="center" wrapText="1"/>
    </xf>
    <xf numFmtId="0" fontId="4" fillId="3" borderId="13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31" xfId="0" applyFont="1" applyFill="1" applyBorder="1" applyAlignment="1">
      <alignment horizontal="center" vertical="center" wrapText="1"/>
    </xf>
    <xf numFmtId="0" fontId="4" fillId="5" borderId="132" xfId="0" applyFont="1" applyFill="1" applyBorder="1" applyAlignment="1">
      <alignment vertical="center" wrapText="1"/>
    </xf>
    <xf numFmtId="0" fontId="4" fillId="3" borderId="132" xfId="0" applyFont="1" applyFill="1" applyBorder="1" applyAlignment="1">
      <alignment horizontal="center" vertical="center" wrapText="1"/>
    </xf>
    <xf numFmtId="0" fontId="4" fillId="0" borderId="121" xfId="0" applyFont="1" applyBorder="1" applyAlignment="1">
      <alignment vertical="center" wrapText="1"/>
    </xf>
    <xf numFmtId="0" fontId="4" fillId="0" borderId="122" xfId="0" applyFont="1" applyBorder="1" applyAlignment="1">
      <alignment vertical="center" wrapText="1"/>
    </xf>
    <xf numFmtId="0" fontId="4" fillId="0" borderId="130" xfId="0" applyFont="1" applyBorder="1" applyAlignment="1">
      <alignment vertical="center" wrapText="1"/>
    </xf>
    <xf numFmtId="0" fontId="4" fillId="0" borderId="132" xfId="0" applyFont="1" applyBorder="1" applyAlignment="1">
      <alignment vertical="center" wrapText="1"/>
    </xf>
    <xf numFmtId="0" fontId="4" fillId="0" borderId="133" xfId="0" applyFont="1" applyBorder="1" applyAlignment="1">
      <alignment vertical="center" shrinkToFit="1"/>
    </xf>
    <xf numFmtId="0" fontId="4" fillId="0" borderId="134" xfId="0" applyFont="1" applyBorder="1" applyAlignment="1">
      <alignment vertical="center" wrapText="1"/>
    </xf>
    <xf numFmtId="0" fontId="4" fillId="0" borderId="135" xfId="0" applyFont="1" applyBorder="1" applyAlignment="1">
      <alignment horizontal="center" vertical="center"/>
    </xf>
    <xf numFmtId="0" fontId="4" fillId="0" borderId="136" xfId="0" applyFont="1" applyBorder="1" applyAlignment="1">
      <alignment vertical="center" shrinkToFit="1"/>
    </xf>
    <xf numFmtId="0" fontId="4" fillId="5" borderId="123" xfId="0" applyFont="1" applyFill="1" applyBorder="1" applyAlignment="1">
      <alignment horizontal="left" vertical="center" wrapText="1"/>
    </xf>
    <xf numFmtId="0" fontId="4" fillId="0" borderId="137" xfId="0" applyFont="1" applyBorder="1" applyAlignment="1">
      <alignment horizontal="center" vertical="center"/>
    </xf>
    <xf numFmtId="0" fontId="4" fillId="5" borderId="134" xfId="0" applyFont="1" applyFill="1" applyBorder="1" applyAlignment="1">
      <alignment horizontal="left" vertical="center" wrapText="1"/>
    </xf>
    <xf numFmtId="0" fontId="4" fillId="5" borderId="128" xfId="0" applyFont="1" applyFill="1" applyBorder="1" applyAlignment="1">
      <alignment vertical="center" wrapText="1"/>
    </xf>
    <xf numFmtId="0" fontId="4" fillId="0" borderId="120" xfId="0" applyFont="1" applyBorder="1" applyAlignment="1">
      <alignment vertical="center" shrinkToFit="1"/>
    </xf>
    <xf numFmtId="0" fontId="4" fillId="0" borderId="139" xfId="0" applyFont="1" applyBorder="1" applyAlignment="1">
      <alignment vertical="center" wrapText="1"/>
    </xf>
    <xf numFmtId="0" fontId="4" fillId="0" borderId="140" xfId="0" applyFont="1" applyBorder="1" applyAlignment="1">
      <alignment horizontal="center" vertical="center"/>
    </xf>
    <xf numFmtId="0" fontId="4" fillId="0" borderId="141" xfId="0" applyFont="1" applyBorder="1" applyAlignment="1">
      <alignment vertical="center" shrinkToFit="1"/>
    </xf>
    <xf numFmtId="0" fontId="4" fillId="5" borderId="135" xfId="0" applyFont="1" applyFill="1" applyBorder="1" applyAlignment="1">
      <alignment horizontal="center" vertical="center" wrapText="1"/>
    </xf>
    <xf numFmtId="0" fontId="4" fillId="5" borderId="120" xfId="0" applyFont="1" applyFill="1" applyBorder="1" applyAlignment="1">
      <alignment horizontal="left" vertical="center" shrinkToFit="1"/>
    </xf>
    <xf numFmtId="0" fontId="4" fillId="5" borderId="133" xfId="0" applyFont="1" applyFill="1" applyBorder="1" applyAlignment="1">
      <alignment horizontal="left" vertical="center" shrinkToFit="1"/>
    </xf>
    <xf numFmtId="0" fontId="4" fillId="5" borderId="140" xfId="0" applyFont="1" applyFill="1" applyBorder="1" applyAlignment="1">
      <alignment horizontal="center" vertical="center" wrapText="1"/>
    </xf>
    <xf numFmtId="0" fontId="4" fillId="5" borderId="124" xfId="0" applyFont="1" applyFill="1" applyBorder="1" applyAlignment="1">
      <alignment horizontal="center" vertical="center" wrapText="1"/>
    </xf>
    <xf numFmtId="0" fontId="4" fillId="5" borderId="30" xfId="0" applyFont="1" applyFill="1" applyBorder="1" applyAlignment="1">
      <alignment vertical="center" wrapText="1"/>
    </xf>
    <xf numFmtId="0" fontId="4" fillId="0" borderId="131" xfId="0" applyFont="1" applyBorder="1" applyAlignment="1">
      <alignment horizontal="center" vertical="center"/>
    </xf>
    <xf numFmtId="0" fontId="4" fillId="0" borderId="30" xfId="0" applyFont="1" applyBorder="1" applyAlignment="1">
      <alignment vertical="center" wrapText="1"/>
    </xf>
    <xf numFmtId="0" fontId="4" fillId="0" borderId="126" xfId="0" applyFont="1" applyBorder="1" applyAlignment="1">
      <alignment horizontal="left" vertical="center" wrapText="1"/>
    </xf>
    <xf numFmtId="0" fontId="4" fillId="0" borderId="122" xfId="0" applyFont="1" applyBorder="1" applyAlignment="1">
      <alignment horizontal="left" vertical="center" wrapText="1"/>
    </xf>
    <xf numFmtId="0" fontId="4" fillId="3" borderId="30" xfId="0" applyFont="1" applyFill="1" applyBorder="1" applyAlignment="1">
      <alignment horizontal="center" vertical="center" wrapText="1"/>
    </xf>
    <xf numFmtId="0" fontId="4" fillId="0" borderId="142" xfId="0" applyFont="1" applyBorder="1" applyAlignment="1">
      <alignment vertical="center" wrapText="1"/>
    </xf>
    <xf numFmtId="0" fontId="4" fillId="0" borderId="16" xfId="0" applyFont="1" applyBorder="1" applyAlignment="1">
      <alignment vertical="center" wrapText="1"/>
    </xf>
    <xf numFmtId="0" fontId="4" fillId="0" borderId="118" xfId="0" applyFont="1" applyBorder="1" applyAlignment="1">
      <alignment vertical="center" shrinkToFit="1"/>
    </xf>
    <xf numFmtId="0" fontId="4" fillId="0" borderId="24" xfId="0" applyFont="1" applyBorder="1" applyAlignment="1">
      <alignment vertical="center" wrapText="1"/>
    </xf>
    <xf numFmtId="0" fontId="4" fillId="0" borderId="143" xfId="0" applyFont="1" applyBorder="1" applyAlignment="1">
      <alignment horizontal="left" vertical="center" shrinkToFit="1"/>
    </xf>
    <xf numFmtId="0" fontId="4" fillId="0" borderId="144" xfId="0" applyFont="1" applyBorder="1" applyAlignment="1">
      <alignment horizontal="left" vertical="center" shrinkToFit="1"/>
    </xf>
    <xf numFmtId="0" fontId="4" fillId="0" borderId="145" xfId="0" applyFont="1" applyBorder="1" applyAlignment="1">
      <alignment horizontal="left" vertical="center" shrinkToFit="1"/>
    </xf>
    <xf numFmtId="0" fontId="4" fillId="0" borderId="146" xfId="0" applyFont="1" applyBorder="1" applyAlignment="1">
      <alignment horizontal="left" vertical="center" shrinkToFit="1"/>
    </xf>
    <xf numFmtId="0" fontId="4" fillId="0" borderId="140" xfId="0" applyFont="1" applyBorder="1" applyAlignment="1">
      <alignment horizontal="center" vertical="center" wrapText="1"/>
    </xf>
    <xf numFmtId="0" fontId="4" fillId="0" borderId="134" xfId="0" applyFont="1" applyBorder="1" applyAlignment="1">
      <alignment vertical="center" wrapText="1" shrinkToFit="1"/>
    </xf>
    <xf numFmtId="177" fontId="4" fillId="0" borderId="134" xfId="0" applyNumberFormat="1" applyFont="1" applyBorder="1" applyAlignment="1">
      <alignment horizontal="center" vertical="center" wrapText="1"/>
    </xf>
    <xf numFmtId="0" fontId="4" fillId="0" borderId="123" xfId="0" applyFont="1" applyBorder="1" applyAlignment="1">
      <alignment vertical="center" wrapText="1" shrinkToFit="1"/>
    </xf>
    <xf numFmtId="177" fontId="4" fillId="0" borderId="123" xfId="0" applyNumberFormat="1" applyFont="1" applyBorder="1" applyAlignment="1">
      <alignment horizontal="center" vertical="center" wrapText="1"/>
    </xf>
    <xf numFmtId="0" fontId="4" fillId="0" borderId="139" xfId="0" applyFont="1" applyBorder="1" applyAlignment="1">
      <alignment vertical="center" wrapText="1" shrinkToFit="1"/>
    </xf>
    <xf numFmtId="177" fontId="4" fillId="0" borderId="139" xfId="0" applyNumberFormat="1" applyFont="1" applyBorder="1" applyAlignment="1">
      <alignment horizontal="center" vertical="center" wrapText="1"/>
    </xf>
    <xf numFmtId="0" fontId="4" fillId="0" borderId="147" xfId="0" applyFont="1" applyBorder="1" applyAlignment="1">
      <alignment horizontal="left" vertical="center" shrinkToFit="1"/>
    </xf>
    <xf numFmtId="0" fontId="4" fillId="5" borderId="129" xfId="0" applyFont="1" applyFill="1" applyBorder="1" applyAlignment="1">
      <alignment horizontal="left" vertical="center" shrinkToFit="1"/>
    </xf>
    <xf numFmtId="0" fontId="0" fillId="0" borderId="0" xfId="0" applyAlignment="1">
      <alignment vertical="center"/>
    </xf>
    <xf numFmtId="0" fontId="0" fillId="6" borderId="24" xfId="0" applyFill="1" applyBorder="1" applyAlignment="1">
      <alignment horizontal="center" vertical="center"/>
    </xf>
    <xf numFmtId="0" fontId="0" fillId="0" borderId="0" xfId="0" applyAlignment="1">
      <alignment horizontal="right" vertical="center"/>
    </xf>
    <xf numFmtId="0" fontId="0" fillId="0" borderId="16" xfId="0" applyBorder="1" applyAlignment="1">
      <alignment vertical="center"/>
    </xf>
    <xf numFmtId="0" fontId="0" fillId="0" borderId="118" xfId="0" applyBorder="1" applyAlignment="1">
      <alignment vertical="center"/>
    </xf>
    <xf numFmtId="0" fontId="0" fillId="0" borderId="117" xfId="0" applyBorder="1" applyAlignment="1">
      <alignment vertical="center"/>
    </xf>
    <xf numFmtId="0" fontId="0" fillId="0" borderId="24" xfId="0" applyBorder="1" applyAlignment="1">
      <alignment horizontal="center" vertical="center"/>
    </xf>
    <xf numFmtId="0" fontId="25" fillId="0" borderId="0" xfId="0" applyFont="1" applyAlignment="1">
      <alignment horizontal="center"/>
    </xf>
    <xf numFmtId="0" fontId="4" fillId="0" borderId="0" xfId="0" applyFont="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5" borderId="63" xfId="0" applyFont="1" applyFill="1" applyBorder="1" applyAlignment="1">
      <alignment horizontal="left" vertical="center" wrapText="1"/>
    </xf>
    <xf numFmtId="0" fontId="4" fillId="5" borderId="12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0" borderId="24" xfId="0" applyFont="1" applyBorder="1" applyAlignment="1">
      <alignment vertical="top" wrapText="1"/>
    </xf>
    <xf numFmtId="0" fontId="4" fillId="0" borderId="63" xfId="0" applyFont="1" applyBorder="1" applyAlignment="1">
      <alignment vertical="center"/>
    </xf>
    <xf numFmtId="0" fontId="4" fillId="0" borderId="128" xfId="0" applyFont="1" applyBorder="1" applyAlignment="1">
      <alignment vertical="center"/>
    </xf>
    <xf numFmtId="0" fontId="4" fillId="0" borderId="0" xfId="10" applyFont="1">
      <alignment vertical="center"/>
    </xf>
    <xf numFmtId="0" fontId="4" fillId="0" borderId="30" xfId="0" applyFont="1" applyBorder="1" applyAlignment="1">
      <alignment vertical="center"/>
    </xf>
    <xf numFmtId="0" fontId="28" fillId="0" borderId="0" xfId="9" applyFont="1">
      <alignment vertical="center"/>
    </xf>
    <xf numFmtId="0" fontId="4" fillId="0" borderId="0" xfId="6" applyFont="1" applyAlignment="1">
      <alignment vertical="center" wrapText="1"/>
    </xf>
    <xf numFmtId="0" fontId="4" fillId="0" borderId="0" xfId="6" applyFont="1" applyAlignment="1">
      <alignment vertical="center" wrapText="1" shrinkToFit="1"/>
    </xf>
    <xf numFmtId="0" fontId="4" fillId="0" borderId="0" xfId="6" applyFont="1" applyAlignment="1">
      <alignment horizontal="center" vertical="center" wrapText="1"/>
    </xf>
    <xf numFmtId="0" fontId="4" fillId="0" borderId="0" xfId="6" applyFont="1" applyAlignment="1">
      <alignment horizontal="center" vertical="center" shrinkToFit="1"/>
    </xf>
    <xf numFmtId="0" fontId="4" fillId="0" borderId="0" xfId="6" applyFont="1">
      <alignment vertical="center"/>
    </xf>
    <xf numFmtId="0" fontId="26" fillId="3" borderId="24" xfId="7" applyFont="1" applyFill="1" applyBorder="1" applyAlignment="1">
      <alignment horizontal="center" vertical="center" shrinkToFit="1"/>
    </xf>
    <xf numFmtId="0" fontId="28" fillId="3" borderId="24" xfId="11" applyFont="1" applyFill="1" applyBorder="1" applyAlignment="1">
      <alignment horizontal="center" vertical="center" wrapText="1"/>
    </xf>
    <xf numFmtId="0" fontId="28" fillId="3" borderId="24" xfId="11" applyFont="1" applyFill="1" applyBorder="1" applyAlignment="1">
      <alignment horizontal="center" vertical="center" wrapText="1" shrinkToFit="1"/>
    </xf>
    <xf numFmtId="0" fontId="28" fillId="3" borderId="24" xfId="9"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6" fillId="0" borderId="0" xfId="11" applyFont="1">
      <alignment vertical="center"/>
    </xf>
    <xf numFmtId="0" fontId="4" fillId="0" borderId="0" xfId="0" applyFont="1" applyAlignment="1">
      <alignment horizontal="left" vertical="center" shrinkToFit="1"/>
    </xf>
    <xf numFmtId="0" fontId="0" fillId="0" borderId="0" xfId="0" applyAlignment="1">
      <alignment horizontal="left"/>
    </xf>
    <xf numFmtId="0" fontId="6" fillId="0" borderId="0" xfId="0" applyFont="1"/>
    <xf numFmtId="0" fontId="6" fillId="0" borderId="0" xfId="0" applyFont="1" applyAlignment="1">
      <alignment horizontal="center"/>
    </xf>
    <xf numFmtId="0" fontId="4" fillId="5" borderId="125" xfId="0" applyFont="1" applyFill="1" applyBorder="1" applyAlignment="1">
      <alignment horizontal="left" vertical="center" wrapText="1" shrinkToFit="1"/>
    </xf>
    <xf numFmtId="0" fontId="4" fillId="5" borderId="148" xfId="0" applyFont="1" applyFill="1" applyBorder="1" applyAlignment="1">
      <alignment horizontal="left" vertical="center" wrapText="1" shrinkToFit="1"/>
    </xf>
    <xf numFmtId="0" fontId="4" fillId="5" borderId="136" xfId="0" applyFont="1" applyFill="1" applyBorder="1" applyAlignment="1">
      <alignment horizontal="left" vertical="center" wrapText="1" shrinkToFit="1"/>
    </xf>
    <xf numFmtId="0" fontId="4" fillId="5" borderId="141" xfId="0" applyFont="1" applyFill="1" applyBorder="1" applyAlignment="1">
      <alignment horizontal="left" vertical="center" wrapText="1" shrinkToFit="1"/>
    </xf>
    <xf numFmtId="0" fontId="4" fillId="0" borderId="5" xfId="0" applyFont="1" applyBorder="1" applyAlignment="1">
      <alignment vertical="top" wrapText="1"/>
    </xf>
    <xf numFmtId="0" fontId="4" fillId="5" borderId="2" xfId="0" applyFont="1" applyFill="1" applyBorder="1" applyAlignment="1">
      <alignment horizontal="left" vertical="center" wrapText="1" shrinkToFit="1"/>
    </xf>
    <xf numFmtId="0" fontId="4" fillId="5" borderId="149" xfId="0" applyFont="1" applyFill="1" applyBorder="1" applyAlignment="1">
      <alignment horizontal="center" vertical="center" wrapText="1"/>
    </xf>
    <xf numFmtId="0" fontId="4" fillId="5" borderId="143" xfId="0" applyFont="1" applyFill="1" applyBorder="1" applyAlignment="1">
      <alignment horizontal="left" vertical="center" wrapText="1" shrinkToFit="1"/>
    </xf>
    <xf numFmtId="0" fontId="4" fillId="5" borderId="150" xfId="0" applyFont="1" applyFill="1" applyBorder="1" applyAlignment="1">
      <alignment horizontal="center" vertical="center" wrapText="1"/>
    </xf>
    <xf numFmtId="0" fontId="4" fillId="5" borderId="144" xfId="0" applyFont="1" applyFill="1" applyBorder="1" applyAlignment="1">
      <alignment horizontal="left" vertical="center" wrapText="1" shrinkToFit="1"/>
    </xf>
    <xf numFmtId="0" fontId="4" fillId="0" borderId="151" xfId="0" applyFont="1" applyBorder="1" applyAlignment="1">
      <alignment vertical="center" wrapText="1"/>
    </xf>
    <xf numFmtId="0" fontId="4" fillId="0" borderId="133" xfId="0" applyFont="1" applyBorder="1" applyAlignment="1">
      <alignment vertical="center" wrapText="1"/>
    </xf>
    <xf numFmtId="0" fontId="4" fillId="0" borderId="63" xfId="0" applyFont="1" applyBorder="1" applyAlignment="1">
      <alignment vertical="top" wrapText="1"/>
    </xf>
    <xf numFmtId="0" fontId="4" fillId="0" borderId="128" xfId="0" applyFont="1" applyBorder="1" applyAlignment="1">
      <alignment vertical="top" wrapText="1"/>
    </xf>
    <xf numFmtId="0" fontId="27" fillId="8" borderId="16" xfId="0" applyFont="1" applyFill="1" applyBorder="1" applyAlignment="1">
      <alignment vertical="center"/>
    </xf>
    <xf numFmtId="0" fontId="27" fillId="8" borderId="118" xfId="0" applyFont="1" applyFill="1" applyBorder="1" applyAlignment="1">
      <alignment vertical="center"/>
    </xf>
    <xf numFmtId="0" fontId="27" fillId="8" borderId="117" xfId="0" applyFont="1" applyFill="1" applyBorder="1" applyAlignment="1">
      <alignment vertical="center"/>
    </xf>
    <xf numFmtId="0" fontId="4" fillId="5" borderId="128" xfId="0" applyFont="1" applyFill="1" applyBorder="1" applyAlignment="1">
      <alignment vertical="top" wrapText="1"/>
    </xf>
    <xf numFmtId="0" fontId="4" fillId="0" borderId="5" xfId="0" applyFont="1" applyBorder="1" applyAlignment="1">
      <alignment vertical="top"/>
    </xf>
    <xf numFmtId="0" fontId="4" fillId="5" borderId="30" xfId="0" applyFont="1" applyFill="1" applyBorder="1" applyAlignment="1">
      <alignment vertical="top" wrapText="1"/>
    </xf>
    <xf numFmtId="0" fontId="4" fillId="0" borderId="13" xfId="0" applyFont="1" applyBorder="1" applyAlignment="1">
      <alignment vertical="top"/>
    </xf>
    <xf numFmtId="0" fontId="4" fillId="0" borderId="7" xfId="0" applyFont="1" applyBorder="1" applyAlignment="1">
      <alignment vertical="top"/>
    </xf>
    <xf numFmtId="0" fontId="4" fillId="0" borderId="129" xfId="0" applyFont="1" applyBorder="1" applyAlignment="1">
      <alignment vertical="center" wrapText="1"/>
    </xf>
    <xf numFmtId="0" fontId="4" fillId="0" borderId="30" xfId="0" applyFont="1" applyBorder="1" applyAlignment="1">
      <alignment vertical="top" wrapText="1"/>
    </xf>
    <xf numFmtId="0" fontId="4" fillId="0" borderId="0" xfId="0" applyFont="1" applyAlignment="1">
      <alignment horizontal="center"/>
    </xf>
    <xf numFmtId="0" fontId="4" fillId="0" borderId="30" xfId="0" applyFont="1" applyBorder="1" applyAlignment="1">
      <alignment horizontal="right" vertical="center" wrapText="1"/>
    </xf>
    <xf numFmtId="0" fontId="4" fillId="0" borderId="128" xfId="0" applyFont="1" applyBorder="1" applyAlignment="1">
      <alignment horizontal="right" vertical="center" wrapText="1"/>
    </xf>
    <xf numFmtId="0" fontId="4" fillId="5" borderId="128" xfId="0" applyFont="1" applyFill="1" applyBorder="1" applyAlignment="1">
      <alignment horizontal="right" vertical="center" wrapText="1"/>
    </xf>
    <xf numFmtId="0" fontId="4" fillId="5" borderId="30" xfId="0" applyFont="1" applyFill="1" applyBorder="1" applyAlignment="1">
      <alignment horizontal="right" vertical="center" wrapText="1"/>
    </xf>
    <xf numFmtId="0" fontId="4" fillId="5" borderId="142" xfId="0" applyFont="1" applyFill="1" applyBorder="1" applyAlignment="1">
      <alignment horizontal="left" vertical="center" wrapText="1"/>
    </xf>
    <xf numFmtId="0" fontId="4" fillId="0" borderId="151" xfId="0" applyFont="1" applyBorder="1" applyAlignment="1">
      <alignment vertical="center" shrinkToFit="1"/>
    </xf>
    <xf numFmtId="0" fontId="4" fillId="0" borderId="139" xfId="0" applyFont="1" applyBorder="1" applyAlignment="1">
      <alignment horizontal="left" vertical="center" wrapText="1"/>
    </xf>
    <xf numFmtId="0" fontId="4" fillId="0" borderId="142" xfId="0" applyFont="1" applyBorder="1" applyAlignment="1">
      <alignment horizontal="left" vertical="center" wrapText="1"/>
    </xf>
    <xf numFmtId="0" fontId="4" fillId="0" borderId="0" xfId="5" applyFont="1">
      <alignment vertical="center"/>
    </xf>
    <xf numFmtId="0" fontId="4" fillId="0" borderId="121" xfId="2" applyFont="1" applyBorder="1" applyAlignment="1">
      <alignment vertical="center" wrapText="1"/>
    </xf>
    <xf numFmtId="0" fontId="4" fillId="0" borderId="135" xfId="2" applyFont="1" applyBorder="1" applyAlignment="1">
      <alignment horizontal="center" vertical="center"/>
    </xf>
    <xf numFmtId="0" fontId="4" fillId="0" borderId="136" xfId="2" applyFont="1" applyBorder="1" applyAlignment="1">
      <alignment vertical="center" shrinkToFit="1"/>
    </xf>
    <xf numFmtId="0" fontId="4" fillId="0" borderId="126" xfId="2" applyFont="1" applyBorder="1" applyAlignment="1">
      <alignment vertical="center" wrapText="1"/>
    </xf>
    <xf numFmtId="0" fontId="4" fillId="0" borderId="124" xfId="2" applyFont="1" applyBorder="1" applyAlignment="1">
      <alignment horizontal="center" vertical="center"/>
    </xf>
    <xf numFmtId="0" fontId="4" fillId="0" borderId="125" xfId="2" applyFont="1" applyBorder="1" applyAlignment="1">
      <alignment vertical="center" shrinkToFit="1"/>
    </xf>
    <xf numFmtId="0" fontId="4" fillId="0" borderId="128" xfId="2" applyFont="1" applyBorder="1" applyAlignment="1">
      <alignment horizontal="right" vertical="center" wrapText="1"/>
    </xf>
    <xf numFmtId="0" fontId="4" fillId="0" borderId="144" xfId="2" applyFont="1" applyBorder="1" applyAlignment="1">
      <alignment vertical="center" shrinkToFit="1"/>
    </xf>
    <xf numFmtId="0" fontId="4" fillId="0" borderId="30" xfId="2" applyFont="1" applyBorder="1" applyAlignment="1">
      <alignment vertical="center" wrapText="1"/>
    </xf>
    <xf numFmtId="0" fontId="4" fillId="0" borderId="133" xfId="0" applyFont="1" applyBorder="1" applyAlignment="1">
      <alignment horizontal="left" vertical="center" shrinkToFit="1"/>
    </xf>
    <xf numFmtId="0" fontId="4" fillId="5" borderId="63" xfId="0" applyFont="1" applyFill="1" applyBorder="1" applyAlignment="1">
      <alignment vertical="top" wrapText="1"/>
    </xf>
    <xf numFmtId="0" fontId="4" fillId="0" borderId="24" xfId="0" applyFont="1" applyBorder="1" applyAlignment="1">
      <alignment vertical="center"/>
    </xf>
    <xf numFmtId="0" fontId="4" fillId="0" borderId="5" xfId="0" applyFont="1" applyBorder="1" applyAlignment="1">
      <alignment vertical="center" wrapText="1"/>
    </xf>
    <xf numFmtId="0" fontId="4" fillId="0" borderId="139" xfId="0" applyFont="1" applyBorder="1" applyAlignment="1">
      <alignment vertical="center"/>
    </xf>
    <xf numFmtId="0" fontId="4" fillId="0" borderId="152" xfId="0" applyFont="1" applyBorder="1" applyAlignment="1">
      <alignment vertical="center" wrapText="1"/>
    </xf>
    <xf numFmtId="0" fontId="4" fillId="0" borderId="148" xfId="0" applyFont="1" applyBorder="1" applyAlignment="1">
      <alignment vertical="center" wrapText="1"/>
    </xf>
    <xf numFmtId="0" fontId="4" fillId="0" borderId="125" xfId="0" applyFont="1" applyBorder="1" applyAlignment="1">
      <alignment vertical="center" wrapText="1"/>
    </xf>
    <xf numFmtId="0" fontId="4" fillId="0" borderId="7" xfId="0" applyFont="1" applyBorder="1" applyAlignment="1">
      <alignment horizontal="right" vertical="top"/>
    </xf>
    <xf numFmtId="0" fontId="4" fillId="0" borderId="128" xfId="0" applyFont="1" applyBorder="1" applyAlignment="1">
      <alignment horizontal="right" vertical="top" wrapText="1"/>
    </xf>
    <xf numFmtId="0" fontId="4" fillId="0" borderId="153"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2" xfId="0" applyFont="1" applyBorder="1" applyAlignment="1">
      <alignment horizontal="left" vertical="center" shrinkToFit="1"/>
    </xf>
    <xf numFmtId="177" fontId="4" fillId="0" borderId="154" xfId="0" applyNumberFormat="1" applyFont="1" applyBorder="1" applyAlignment="1">
      <alignment horizontal="center" vertical="center" wrapText="1"/>
    </xf>
    <xf numFmtId="0" fontId="4" fillId="0" borderId="142" xfId="0" applyFont="1" applyBorder="1" applyAlignment="1">
      <alignment vertical="center" wrapText="1" shrinkToFit="1"/>
    </xf>
    <xf numFmtId="177" fontId="4" fillId="0" borderId="142" xfId="0" applyNumberFormat="1" applyFont="1" applyBorder="1" applyAlignment="1">
      <alignment horizontal="center" vertical="center" wrapText="1"/>
    </xf>
    <xf numFmtId="0" fontId="12" fillId="5" borderId="126" xfId="0" applyFont="1" applyFill="1" applyBorder="1" applyAlignment="1">
      <alignment vertical="center" wrapText="1"/>
    </xf>
    <xf numFmtId="0" fontId="12" fillId="0" borderId="130" xfId="0" applyFont="1" applyBorder="1" applyAlignment="1">
      <alignment vertical="center" wrapText="1"/>
    </xf>
    <xf numFmtId="0" fontId="12" fillId="0" borderId="122" xfId="0" applyFont="1" applyBorder="1" applyAlignment="1">
      <alignment vertical="center" wrapText="1"/>
    </xf>
    <xf numFmtId="0" fontId="12" fillId="0" borderId="128" xfId="0" applyFont="1" applyBorder="1" applyAlignment="1">
      <alignment vertical="center" wrapText="1"/>
    </xf>
    <xf numFmtId="0" fontId="12" fillId="0" borderId="126" xfId="0" applyFont="1" applyBorder="1" applyAlignment="1">
      <alignment vertical="center" wrapText="1"/>
    </xf>
    <xf numFmtId="0" fontId="12" fillId="5" borderId="126" xfId="0" applyFont="1" applyFill="1" applyBorder="1" applyAlignment="1">
      <alignment vertical="center" shrinkToFit="1"/>
    </xf>
    <xf numFmtId="0" fontId="12" fillId="5" borderId="122" xfId="0" applyFont="1" applyFill="1" applyBorder="1" applyAlignment="1">
      <alignment vertical="center" wrapText="1"/>
    </xf>
    <xf numFmtId="0" fontId="12" fillId="0" borderId="126" xfId="0" applyFont="1" applyBorder="1" applyAlignment="1">
      <alignment vertical="top" wrapText="1"/>
    </xf>
    <xf numFmtId="0" fontId="12" fillId="0" borderId="0" xfId="0" applyFont="1" applyAlignment="1">
      <alignment vertical="center" wrapText="1"/>
    </xf>
    <xf numFmtId="0" fontId="12" fillId="0" borderId="121" xfId="0" applyFont="1" applyBorder="1" applyAlignment="1">
      <alignment vertical="center" wrapText="1"/>
    </xf>
    <xf numFmtId="0" fontId="12" fillId="5" borderId="130" xfId="0" applyFont="1" applyFill="1" applyBorder="1" applyAlignment="1">
      <alignment vertical="center" wrapText="1"/>
    </xf>
    <xf numFmtId="0" fontId="12" fillId="0" borderId="129" xfId="0" applyFont="1" applyBorder="1" applyAlignment="1">
      <alignment vertical="center" wrapText="1"/>
    </xf>
    <xf numFmtId="179" fontId="2" fillId="0" borderId="0" xfId="0" applyNumberFormat="1" applyFont="1" applyAlignment="1">
      <alignment horizontal="center" vertical="center"/>
    </xf>
    <xf numFmtId="0" fontId="4" fillId="0" borderId="128"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135" xfId="0" applyFont="1" applyBorder="1" applyAlignment="1">
      <alignment horizontal="center" vertical="center" wrapText="1"/>
    </xf>
    <xf numFmtId="0" fontId="4" fillId="0" borderId="120" xfId="0" applyFont="1" applyBorder="1" applyAlignment="1">
      <alignment horizontal="left" vertical="center" shrinkToFit="1"/>
    </xf>
    <xf numFmtId="0" fontId="4" fillId="0" borderId="124" xfId="0" applyFont="1" applyBorder="1" applyAlignment="1">
      <alignment horizontal="center" vertical="center" wrapText="1"/>
    </xf>
    <xf numFmtId="0" fontId="4" fillId="0" borderId="129" xfId="0" applyFont="1" applyBorder="1" applyAlignment="1">
      <alignment horizontal="left" vertical="center" shrinkToFit="1"/>
    </xf>
    <xf numFmtId="0" fontId="4" fillId="0" borderId="155" xfId="0" applyFont="1" applyBorder="1" applyAlignment="1">
      <alignment vertical="center" wrapText="1"/>
    </xf>
    <xf numFmtId="0" fontId="4" fillId="5" borderId="135" xfId="5" applyFont="1" applyFill="1" applyBorder="1" applyAlignment="1">
      <alignment horizontal="center" vertical="center" wrapText="1"/>
    </xf>
    <xf numFmtId="0" fontId="4" fillId="5" borderId="136" xfId="5" applyFont="1" applyFill="1" applyBorder="1" applyAlignment="1">
      <alignment horizontal="left" vertical="center" wrapText="1" shrinkToFit="1"/>
    </xf>
    <xf numFmtId="0" fontId="4" fillId="5" borderId="121" xfId="5" applyFont="1" applyFill="1" applyBorder="1" applyAlignment="1">
      <alignment vertical="center" wrapText="1"/>
    </xf>
    <xf numFmtId="0" fontId="4" fillId="5" borderId="124" xfId="5" applyFont="1" applyFill="1" applyBorder="1" applyAlignment="1">
      <alignment horizontal="center" vertical="center" wrapText="1"/>
    </xf>
    <xf numFmtId="0" fontId="4" fillId="5" borderId="125" xfId="5" applyFont="1" applyFill="1" applyBorder="1" applyAlignment="1">
      <alignment horizontal="left" vertical="center" wrapText="1" shrinkToFit="1"/>
    </xf>
    <xf numFmtId="0" fontId="4" fillId="5" borderId="126" xfId="5" applyFont="1" applyFill="1" applyBorder="1" applyAlignment="1">
      <alignment vertical="center" wrapText="1"/>
    </xf>
    <xf numFmtId="0" fontId="4" fillId="0" borderId="124" xfId="5" applyFont="1" applyBorder="1" applyAlignment="1">
      <alignment horizontal="center" vertical="center" wrapText="1"/>
    </xf>
    <xf numFmtId="0" fontId="4" fillId="0" borderId="125" xfId="5" applyFont="1" applyBorder="1" applyAlignment="1">
      <alignment horizontal="left" vertical="center" wrapText="1" shrinkToFit="1"/>
    </xf>
    <xf numFmtId="0" fontId="12" fillId="5" borderId="126" xfId="5" applyFont="1" applyFill="1" applyBorder="1" applyAlignment="1">
      <alignment vertical="center" wrapText="1"/>
    </xf>
    <xf numFmtId="0" fontId="22" fillId="0" borderId="156" xfId="0" applyFont="1" applyBorder="1" applyAlignment="1">
      <alignment horizontal="left" vertical="center"/>
    </xf>
    <xf numFmtId="0" fontId="4" fillId="0" borderId="154" xfId="0" applyFont="1" applyBorder="1" applyAlignment="1">
      <alignment vertical="center" wrapText="1" shrinkToFit="1"/>
    </xf>
    <xf numFmtId="0" fontId="4" fillId="0" borderId="144" xfId="0" applyFont="1" applyBorder="1" applyAlignment="1">
      <alignment vertical="center" shrinkToFit="1"/>
    </xf>
    <xf numFmtId="0" fontId="4" fillId="0" borderId="152" xfId="0" applyFont="1" applyBorder="1" applyAlignment="1">
      <alignment vertical="center" shrinkToFit="1"/>
    </xf>
    <xf numFmtId="0" fontId="4" fillId="0" borderId="128" xfId="0" applyFont="1" applyBorder="1" applyAlignment="1">
      <alignment horizontal="left" vertical="top" wrapText="1"/>
    </xf>
    <xf numFmtId="0" fontId="4" fillId="5" borderId="63" xfId="0" applyFont="1" applyFill="1" applyBorder="1" applyAlignment="1">
      <alignment vertical="center" wrapText="1" shrinkToFit="1"/>
    </xf>
    <xf numFmtId="0" fontId="4" fillId="5" borderId="8" xfId="0" applyFont="1" applyFill="1" applyBorder="1" applyAlignment="1">
      <alignment horizontal="center" vertical="center" wrapText="1" shrinkToFit="1"/>
    </xf>
    <xf numFmtId="0" fontId="4" fillId="5" borderId="9" xfId="0" applyFont="1" applyFill="1" applyBorder="1" applyAlignment="1">
      <alignment horizontal="left" vertical="center" wrapText="1"/>
    </xf>
    <xf numFmtId="0" fontId="4" fillId="0" borderId="122" xfId="0" applyFont="1" applyBorder="1" applyAlignment="1">
      <alignment vertical="center"/>
    </xf>
    <xf numFmtId="0" fontId="4" fillId="0" borderId="121" xfId="0" applyFont="1" applyBorder="1" applyAlignment="1">
      <alignment vertical="center"/>
    </xf>
    <xf numFmtId="0" fontId="4" fillId="5" borderId="157" xfId="0" applyFont="1" applyFill="1" applyBorder="1" applyAlignment="1">
      <alignment horizontal="center" vertical="center" wrapText="1"/>
    </xf>
    <xf numFmtId="0" fontId="4" fillId="5" borderId="146" xfId="0" applyFont="1" applyFill="1" applyBorder="1" applyAlignment="1">
      <alignment horizontal="left" vertical="center" wrapText="1" shrinkToFit="1"/>
    </xf>
    <xf numFmtId="0" fontId="4" fillId="5" borderId="146" xfId="0" applyFont="1" applyFill="1" applyBorder="1" applyAlignment="1">
      <alignment horizontal="center" vertical="center" wrapText="1" shrinkToFi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48" xfId="0" applyFont="1" applyBorder="1" applyAlignment="1">
      <alignment vertical="center" shrinkToFit="1"/>
    </xf>
    <xf numFmtId="0" fontId="4" fillId="0" borderId="2" xfId="0" applyFont="1" applyBorder="1" applyAlignment="1">
      <alignment vertical="center" wrapText="1"/>
    </xf>
    <xf numFmtId="0" fontId="4" fillId="0" borderId="2" xfId="0" applyFont="1" applyBorder="1" applyAlignment="1">
      <alignment vertical="center" shrinkToFit="1"/>
    </xf>
    <xf numFmtId="0" fontId="4" fillId="10" borderId="7" xfId="0" applyFont="1" applyFill="1" applyBorder="1" applyAlignment="1">
      <alignment horizontal="center" vertical="center"/>
    </xf>
    <xf numFmtId="0" fontId="27" fillId="10" borderId="118" xfId="0" applyFont="1" applyFill="1" applyBorder="1" applyAlignment="1">
      <alignment vertical="center"/>
    </xf>
    <xf numFmtId="0" fontId="4" fillId="10" borderId="118" xfId="0" applyFont="1" applyFill="1" applyBorder="1" applyAlignment="1">
      <alignment vertical="center" wrapText="1"/>
    </xf>
    <xf numFmtId="0" fontId="4" fillId="10" borderId="118" xfId="0" applyFont="1" applyFill="1" applyBorder="1" applyAlignment="1">
      <alignment horizontal="center" vertical="center" wrapText="1"/>
    </xf>
    <xf numFmtId="0" fontId="4" fillId="10" borderId="118" xfId="0" applyFont="1" applyFill="1" applyBorder="1" applyAlignment="1">
      <alignment vertical="center" shrinkToFit="1"/>
    </xf>
    <xf numFmtId="0" fontId="4" fillId="10" borderId="117" xfId="0" applyFont="1" applyFill="1" applyBorder="1" applyAlignment="1">
      <alignment horizontal="center" vertical="center" wrapText="1"/>
    </xf>
    <xf numFmtId="0" fontId="4" fillId="0" borderId="15" xfId="0" applyFont="1" applyBorder="1" applyAlignment="1">
      <alignment vertical="center" shrinkToFit="1"/>
    </xf>
    <xf numFmtId="0" fontId="4" fillId="5" borderId="137" xfId="0" applyFont="1" applyFill="1" applyBorder="1" applyAlignment="1">
      <alignment horizontal="center" vertical="center" wrapText="1"/>
    </xf>
    <xf numFmtId="0" fontId="4" fillId="0" borderId="142" xfId="0" applyFont="1" applyBorder="1" applyAlignment="1">
      <alignment horizontal="center" vertical="center"/>
    </xf>
    <xf numFmtId="0" fontId="4" fillId="0" borderId="146" xfId="0" applyFont="1" applyBorder="1" applyAlignment="1">
      <alignment vertical="center" shrinkToFit="1"/>
    </xf>
    <xf numFmtId="0" fontId="4" fillId="0" borderId="123" xfId="0" applyFont="1" applyBorder="1" applyAlignment="1">
      <alignment horizontal="center" vertical="center"/>
    </xf>
    <xf numFmtId="0" fontId="4" fillId="0" borderId="144" xfId="0" applyFont="1" applyBorder="1" applyAlignment="1">
      <alignment vertical="center" wrapText="1"/>
    </xf>
    <xf numFmtId="0" fontId="4" fillId="0" borderId="126" xfId="0" applyFont="1" applyBorder="1" applyAlignment="1">
      <alignment vertical="top" wrapText="1"/>
    </xf>
    <xf numFmtId="0" fontId="4" fillId="0" borderId="139" xfId="0" applyFont="1" applyBorder="1" applyAlignment="1">
      <alignment horizontal="center" vertical="center"/>
    </xf>
    <xf numFmtId="0" fontId="4" fillId="0" borderId="147" xfId="0" applyFont="1" applyBorder="1" applyAlignment="1">
      <alignment vertical="center" shrinkToFit="1"/>
    </xf>
    <xf numFmtId="0" fontId="22" fillId="0" borderId="95" xfId="0" applyFont="1" applyBorder="1" applyAlignment="1">
      <alignment horizontal="left" vertical="center" wrapText="1"/>
    </xf>
    <xf numFmtId="0" fontId="24" fillId="0" borderId="0" xfId="0" applyFont="1" applyAlignment="1">
      <alignment horizontal="left" vertical="center"/>
    </xf>
    <xf numFmtId="0" fontId="4" fillId="0" borderId="63" xfId="0" applyFont="1" applyBorder="1" applyAlignment="1">
      <alignment horizontal="left" vertical="center" wrapText="1"/>
    </xf>
    <xf numFmtId="0" fontId="4" fillId="0" borderId="30" xfId="0" applyFont="1" applyBorder="1" applyAlignment="1">
      <alignment horizontal="left" vertical="top" wrapText="1"/>
    </xf>
    <xf numFmtId="0" fontId="38" fillId="0" borderId="126" xfId="0" applyFont="1" applyBorder="1" applyAlignment="1">
      <alignment vertical="center" wrapText="1"/>
    </xf>
    <xf numFmtId="0" fontId="38" fillId="0" borderId="123" xfId="0" applyFont="1" applyBorder="1" applyAlignment="1">
      <alignment horizontal="center" vertical="center"/>
    </xf>
    <xf numFmtId="0" fontId="38" fillId="0" borderId="144" xfId="0" applyFont="1" applyBorder="1" applyAlignment="1">
      <alignment vertical="center" shrinkToFit="1"/>
    </xf>
    <xf numFmtId="0" fontId="38" fillId="0" borderId="30" xfId="0" applyFont="1" applyBorder="1" applyAlignment="1">
      <alignment vertical="center" wrapText="1"/>
    </xf>
    <xf numFmtId="0" fontId="38" fillId="0" borderId="139" xfId="0" applyFont="1" applyBorder="1" applyAlignment="1">
      <alignment horizontal="center" vertical="center"/>
    </xf>
    <xf numFmtId="0" fontId="38" fillId="0" borderId="147" xfId="0" applyFont="1" applyBorder="1" applyAlignment="1">
      <alignment vertical="center" shrinkToFit="1"/>
    </xf>
    <xf numFmtId="0" fontId="4" fillId="0" borderId="134" xfId="0" applyFont="1" applyBorder="1" applyAlignment="1">
      <alignment horizontal="center" vertical="center"/>
    </xf>
    <xf numFmtId="0" fontId="4" fillId="0" borderId="143" xfId="0" applyFont="1" applyBorder="1" applyAlignment="1">
      <alignment vertical="center" shrinkToFit="1"/>
    </xf>
    <xf numFmtId="0" fontId="4" fillId="0" borderId="16" xfId="0" applyFont="1" applyBorder="1" applyAlignment="1">
      <alignment horizontal="center" vertical="center"/>
    </xf>
    <xf numFmtId="0" fontId="4" fillId="0" borderId="158" xfId="0" applyFont="1" applyBorder="1" applyAlignment="1">
      <alignment vertical="center" shrinkToFit="1"/>
    </xf>
    <xf numFmtId="0" fontId="4" fillId="0" borderId="7" xfId="0" applyFont="1" applyBorder="1" applyAlignment="1">
      <alignment horizontal="center" vertical="center"/>
    </xf>
    <xf numFmtId="0" fontId="4" fillId="0" borderId="145" xfId="0" applyFont="1" applyBorder="1" applyAlignment="1">
      <alignment vertical="center" shrinkToFit="1"/>
    </xf>
    <xf numFmtId="0" fontId="4" fillId="0" borderId="5" xfId="0" applyFont="1" applyBorder="1" applyAlignment="1">
      <alignment horizontal="center" vertical="center"/>
    </xf>
    <xf numFmtId="0" fontId="4" fillId="0" borderId="9" xfId="0" applyFont="1" applyBorder="1" applyAlignment="1">
      <alignment vertical="center" shrinkToFit="1"/>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4" fillId="0" borderId="141" xfId="0" applyFont="1" applyBorder="1" applyAlignment="1">
      <alignment horizontal="left" vertical="center" shrinkToFit="1"/>
    </xf>
    <xf numFmtId="0" fontId="4" fillId="0" borderId="121" xfId="0" applyFont="1" applyBorder="1" applyAlignment="1">
      <alignment vertical="center" shrinkToFit="1"/>
    </xf>
    <xf numFmtId="0" fontId="4" fillId="0" borderId="154" xfId="0" applyFont="1" applyBorder="1" applyAlignment="1">
      <alignment horizontal="center" vertical="center"/>
    </xf>
    <xf numFmtId="0" fontId="4" fillId="0" borderId="153" xfId="0" applyFont="1" applyBorder="1" applyAlignment="1">
      <alignment vertical="center" shrinkToFit="1"/>
    </xf>
    <xf numFmtId="0" fontId="38" fillId="0" borderId="122" xfId="0" applyFont="1" applyBorder="1" applyAlignment="1">
      <alignment vertical="center" wrapText="1"/>
    </xf>
    <xf numFmtId="0" fontId="4" fillId="0" borderId="126" xfId="0" applyFont="1" applyBorder="1" applyAlignment="1">
      <alignment horizontal="center" vertical="center" wrapText="1"/>
    </xf>
    <xf numFmtId="0" fontId="4" fillId="0" borderId="126" xfId="0" applyFont="1" applyBorder="1" applyAlignment="1">
      <alignment vertical="center" shrinkToFit="1"/>
    </xf>
    <xf numFmtId="0" fontId="4" fillId="0" borderId="126" xfId="0" applyFont="1" applyBorder="1" applyAlignment="1">
      <alignment vertical="center" wrapText="1" shrinkToFit="1"/>
    </xf>
    <xf numFmtId="0" fontId="0" fillId="0" borderId="140" xfId="0" applyBorder="1" applyAlignment="1">
      <alignment horizontal="center" vertical="center"/>
    </xf>
    <xf numFmtId="0" fontId="4" fillId="0" borderId="154" xfId="0" applyFont="1" applyBorder="1" applyAlignment="1">
      <alignment horizontal="left" vertical="center" wrapText="1"/>
    </xf>
    <xf numFmtId="0" fontId="4" fillId="0" borderId="9" xfId="0" applyFont="1" applyBorder="1" applyAlignment="1">
      <alignment horizontal="left" vertical="center" shrinkToFit="1"/>
    </xf>
    <xf numFmtId="0" fontId="0" fillId="0" borderId="135" xfId="0" applyBorder="1" applyAlignment="1">
      <alignment horizontal="center" vertical="center"/>
    </xf>
    <xf numFmtId="0" fontId="0" fillId="0" borderId="159" xfId="0" applyBorder="1" applyAlignment="1">
      <alignment horizontal="center" vertical="center"/>
    </xf>
    <xf numFmtId="0" fontId="4" fillId="0" borderId="125" xfId="0" applyFont="1" applyBorder="1" applyAlignment="1">
      <alignment horizontal="left" vertical="center" shrinkToFit="1"/>
    </xf>
    <xf numFmtId="0" fontId="4" fillId="0" borderId="0" xfId="0" applyFont="1" applyAlignment="1">
      <alignment vertical="center" wrapText="1" shrinkToFit="1"/>
    </xf>
    <xf numFmtId="0" fontId="31" fillId="5" borderId="24" xfId="0" applyFont="1" applyFill="1" applyBorder="1" applyAlignment="1">
      <alignment vertical="center" wrapText="1"/>
    </xf>
    <xf numFmtId="0" fontId="4" fillId="0" borderId="126" xfId="5" applyFont="1" applyBorder="1" applyAlignment="1">
      <alignment vertical="center" wrapText="1"/>
    </xf>
    <xf numFmtId="0" fontId="4" fillId="0" borderId="122" xfId="5" applyFont="1" applyBorder="1" applyAlignment="1">
      <alignment vertical="center" wrapText="1"/>
    </xf>
    <xf numFmtId="0" fontId="4" fillId="0" borderId="140" xfId="5" applyFont="1" applyBorder="1" applyAlignment="1">
      <alignment horizontal="center" vertical="center" wrapText="1"/>
    </xf>
    <xf numFmtId="0" fontId="4" fillId="0" borderId="141" xfId="5" applyFont="1" applyBorder="1" applyAlignment="1">
      <alignment horizontal="left" vertical="center" wrapText="1" shrinkToFit="1"/>
    </xf>
    <xf numFmtId="0" fontId="4" fillId="5" borderId="122" xfId="5" applyFont="1" applyFill="1" applyBorder="1" applyAlignment="1">
      <alignment vertical="center" wrapText="1"/>
    </xf>
    <xf numFmtId="0" fontId="4" fillId="5" borderId="154" xfId="0" applyFont="1" applyFill="1" applyBorder="1" applyAlignment="1">
      <alignment horizontal="left" vertical="center" wrapText="1"/>
    </xf>
    <xf numFmtId="0" fontId="4" fillId="5" borderId="126" xfId="0" applyFont="1" applyFill="1" applyBorder="1" applyAlignment="1">
      <alignment vertical="center" shrinkToFit="1"/>
    </xf>
    <xf numFmtId="0" fontId="13" fillId="0" borderId="126" xfId="0" applyFont="1" applyBorder="1" applyAlignment="1">
      <alignment vertical="center" wrapText="1"/>
    </xf>
    <xf numFmtId="0" fontId="4" fillId="0" borderId="128" xfId="2" applyFont="1" applyBorder="1" applyAlignment="1">
      <alignment horizontal="left" vertical="center" wrapText="1"/>
    </xf>
    <xf numFmtId="0" fontId="4" fillId="0" borderId="128" xfId="2" applyFont="1" applyBorder="1" applyAlignment="1">
      <alignment vertical="top" wrapText="1"/>
    </xf>
    <xf numFmtId="0" fontId="13" fillId="0" borderId="121" xfId="0" applyFont="1" applyBorder="1" applyAlignment="1">
      <alignment vertical="center" wrapText="1"/>
    </xf>
    <xf numFmtId="0" fontId="13" fillId="0" borderId="122" xfId="0" applyFont="1" applyBorder="1" applyAlignment="1">
      <alignment vertical="center" wrapText="1"/>
    </xf>
    <xf numFmtId="0" fontId="4" fillId="0" borderId="30" xfId="2" applyFont="1" applyBorder="1" applyAlignment="1">
      <alignment vertical="top" wrapText="1"/>
    </xf>
    <xf numFmtId="0" fontId="38" fillId="0" borderId="63" xfId="0" applyFont="1" applyBorder="1" applyAlignment="1">
      <alignment vertical="center" wrapText="1"/>
    </xf>
    <xf numFmtId="0" fontId="38" fillId="0" borderId="128" xfId="0" applyFont="1" applyBorder="1" applyAlignment="1">
      <alignment horizontal="right" vertical="center" wrapText="1"/>
    </xf>
    <xf numFmtId="0" fontId="4" fillId="0" borderId="13" xfId="0" applyFont="1" applyBorder="1" applyAlignment="1">
      <alignment vertical="center" wrapText="1"/>
    </xf>
    <xf numFmtId="0" fontId="4" fillId="0" borderId="7" xfId="0" applyFont="1" applyBorder="1" applyAlignment="1">
      <alignment horizontal="right" vertical="center" wrapText="1"/>
    </xf>
    <xf numFmtId="0" fontId="4" fillId="0" borderId="7" xfId="0" applyFont="1" applyBorder="1" applyAlignment="1">
      <alignment horizontal="right" vertical="top" wrapText="1"/>
    </xf>
    <xf numFmtId="0" fontId="13" fillId="0" borderId="128" xfId="2" applyFont="1" applyBorder="1" applyAlignment="1">
      <alignment horizontal="right" vertical="center" wrapText="1"/>
    </xf>
    <xf numFmtId="0" fontId="4" fillId="0" borderId="132" xfId="0" applyFont="1" applyBorder="1" applyAlignment="1">
      <alignment vertical="center" shrinkToFit="1"/>
    </xf>
    <xf numFmtId="0" fontId="4" fillId="0" borderId="138" xfId="0" applyFont="1" applyBorder="1" applyAlignment="1">
      <alignment vertical="center" shrinkToFit="1"/>
    </xf>
    <xf numFmtId="0" fontId="4" fillId="5" borderId="138" xfId="0" applyFont="1" applyFill="1" applyBorder="1" applyAlignment="1">
      <alignment horizontal="left" vertical="center" shrinkToFit="1"/>
    </xf>
    <xf numFmtId="0" fontId="13" fillId="0" borderId="30" xfId="2" applyFont="1" applyBorder="1" applyAlignment="1">
      <alignment horizontal="right" vertical="center" wrapText="1"/>
    </xf>
    <xf numFmtId="0" fontId="4" fillId="0" borderId="128" xfId="0" applyFont="1" applyBorder="1" applyAlignment="1">
      <alignment vertical="top" shrinkToFit="1"/>
    </xf>
    <xf numFmtId="0" fontId="4" fillId="0" borderId="30" xfId="0" applyFont="1" applyBorder="1" applyAlignment="1">
      <alignment vertical="top" shrinkToFit="1"/>
    </xf>
    <xf numFmtId="0" fontId="12" fillId="0" borderId="132" xfId="0" applyFont="1" applyBorder="1" applyAlignment="1">
      <alignment vertical="center" wrapText="1"/>
    </xf>
    <xf numFmtId="0" fontId="4" fillId="0" borderId="63" xfId="0" applyFont="1" applyBorder="1" applyAlignment="1">
      <alignment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vertical="center" wrapText="1" shrinkToFit="1"/>
    </xf>
    <xf numFmtId="0" fontId="4" fillId="0" borderId="125" xfId="0" applyFont="1" applyBorder="1" applyAlignment="1">
      <alignment horizontal="left" vertical="center" wrapText="1" shrinkToFit="1"/>
    </xf>
    <xf numFmtId="0" fontId="4" fillId="0" borderId="141" xfId="0" applyFont="1" applyBorder="1" applyAlignment="1">
      <alignment horizontal="left" vertical="center" wrapText="1" shrinkToFit="1"/>
    </xf>
    <xf numFmtId="0" fontId="4" fillId="0" borderId="137" xfId="0" applyFont="1" applyBorder="1" applyAlignment="1">
      <alignment horizontal="center" vertical="center" wrapText="1"/>
    </xf>
    <xf numFmtId="0" fontId="4" fillId="0" borderId="159" xfId="0" applyFont="1" applyBorder="1" applyAlignment="1">
      <alignment horizontal="center" vertical="center" wrapText="1"/>
    </xf>
    <xf numFmtId="0" fontId="4" fillId="0" borderId="117" xfId="0" applyFont="1" applyBorder="1" applyAlignment="1">
      <alignment horizontal="left" vertical="center" wrapText="1" shrinkToFit="1"/>
    </xf>
    <xf numFmtId="0" fontId="4" fillId="0" borderId="136" xfId="0" applyFont="1" applyBorder="1" applyAlignment="1">
      <alignment horizontal="left" vertical="center" wrapText="1" shrinkToFit="1"/>
    </xf>
    <xf numFmtId="0" fontId="4" fillId="0" borderId="161" xfId="0" applyFont="1" applyBorder="1" applyAlignment="1">
      <alignment vertical="center" wrapText="1"/>
    </xf>
    <xf numFmtId="0" fontId="4" fillId="0" borderId="138" xfId="0" applyFont="1" applyBorder="1" applyAlignment="1">
      <alignment horizontal="left" vertical="center" shrinkToFit="1"/>
    </xf>
    <xf numFmtId="0" fontId="0" fillId="0" borderId="128" xfId="0" applyBorder="1" applyAlignment="1">
      <alignment vertical="center"/>
    </xf>
    <xf numFmtId="0" fontId="4" fillId="0" borderId="162" xfId="0" applyFont="1" applyBorder="1" applyAlignment="1">
      <alignment vertical="center" wrapText="1"/>
    </xf>
    <xf numFmtId="0" fontId="7" fillId="0" borderId="121" xfId="0" applyFont="1" applyBorder="1" applyAlignment="1">
      <alignment vertical="center" wrapText="1"/>
    </xf>
    <xf numFmtId="0" fontId="7" fillId="0" borderId="126" xfId="0" applyFont="1" applyBorder="1" applyAlignment="1">
      <alignment vertical="center" wrapText="1"/>
    </xf>
    <xf numFmtId="0" fontId="7" fillId="0" borderId="122" xfId="0" applyFont="1" applyBorder="1" applyAlignment="1">
      <alignment vertical="center" wrapText="1"/>
    </xf>
    <xf numFmtId="0" fontId="0" fillId="0" borderId="154" xfId="0" applyBorder="1" applyAlignment="1">
      <alignment horizontal="center" vertical="center" wrapText="1"/>
    </xf>
    <xf numFmtId="0" fontId="0" fillId="0" borderId="139" xfId="0" applyBorder="1" applyAlignment="1">
      <alignment horizontal="center" vertical="center" wrapText="1"/>
    </xf>
    <xf numFmtId="0" fontId="4" fillId="0" borderId="63" xfId="0" applyFont="1" applyBorder="1"/>
    <xf numFmtId="0" fontId="4" fillId="0" borderId="128" xfId="0" applyFont="1" applyBorder="1"/>
    <xf numFmtId="0" fontId="7" fillId="0" borderId="63" xfId="0" applyFont="1" applyBorder="1" applyAlignment="1">
      <alignment vertical="center"/>
    </xf>
    <xf numFmtId="0" fontId="7" fillId="0" borderId="30" xfId="0" applyFont="1" applyBorder="1" applyAlignment="1">
      <alignment vertical="center"/>
    </xf>
    <xf numFmtId="0" fontId="7" fillId="0" borderId="128" xfId="0" applyFont="1" applyBorder="1" applyAlignment="1">
      <alignment vertical="center"/>
    </xf>
    <xf numFmtId="0" fontId="4" fillId="0" borderId="4" xfId="0" applyFont="1" applyBorder="1" applyAlignment="1">
      <alignment horizontal="left" vertical="center" wrapText="1" shrinkToFit="1"/>
    </xf>
    <xf numFmtId="0" fontId="0" fillId="0" borderId="128" xfId="0" applyBorder="1" applyAlignment="1">
      <alignment vertical="top" wrapText="1"/>
    </xf>
    <xf numFmtId="0" fontId="4" fillId="0" borderId="24" xfId="0" applyFont="1" applyBorder="1" applyAlignment="1">
      <alignment horizontal="left" vertical="center" wrapText="1"/>
    </xf>
    <xf numFmtId="0" fontId="4" fillId="0" borderId="30" xfId="0" applyFont="1" applyBorder="1"/>
    <xf numFmtId="0" fontId="0" fillId="0" borderId="30" xfId="0" applyBorder="1" applyAlignment="1">
      <alignment vertical="center"/>
    </xf>
    <xf numFmtId="0" fontId="4" fillId="0" borderId="13" xfId="0" applyFont="1" applyBorder="1" applyAlignment="1">
      <alignment vertical="center" wrapText="1" shrinkToFit="1"/>
    </xf>
    <xf numFmtId="177" fontId="4" fillId="0" borderId="13" xfId="0" applyNumberFormat="1" applyFont="1" applyBorder="1" applyAlignment="1">
      <alignment horizontal="center" vertical="center" wrapText="1"/>
    </xf>
    <xf numFmtId="0" fontId="4" fillId="0" borderId="30" xfId="0" applyFont="1" applyBorder="1" applyAlignment="1">
      <alignment horizontal="right" vertical="top" wrapText="1"/>
    </xf>
    <xf numFmtId="0" fontId="4" fillId="5" borderId="128" xfId="0" applyFont="1" applyFill="1" applyBorder="1" applyAlignment="1">
      <alignment horizontal="right" vertical="top" wrapText="1"/>
    </xf>
    <xf numFmtId="0" fontId="31" fillId="0" borderId="30" xfId="0" applyFont="1" applyBorder="1" applyAlignment="1">
      <alignment horizontal="center" vertical="center"/>
    </xf>
    <xf numFmtId="0" fontId="11" fillId="0" borderId="126" xfId="0" applyFont="1" applyBorder="1" applyAlignment="1">
      <alignment vertical="center" wrapText="1"/>
    </xf>
    <xf numFmtId="0" fontId="4" fillId="5" borderId="134" xfId="0" applyFont="1" applyFill="1" applyBorder="1" applyAlignment="1">
      <alignment vertical="center" wrapText="1"/>
    </xf>
    <xf numFmtId="0" fontId="4" fillId="5" borderId="123" xfId="0" applyFont="1" applyFill="1" applyBorder="1" applyAlignment="1">
      <alignment vertical="center" wrapText="1"/>
    </xf>
    <xf numFmtId="0" fontId="4" fillId="5" borderId="139" xfId="0" applyFont="1" applyFill="1" applyBorder="1" applyAlignment="1">
      <alignment vertical="center" wrapText="1"/>
    </xf>
    <xf numFmtId="0" fontId="4" fillId="5" borderId="142" xfId="0" applyFont="1" applyFill="1" applyBorder="1" applyAlignment="1">
      <alignment vertical="center" wrapText="1"/>
    </xf>
    <xf numFmtId="0" fontId="13" fillId="5" borderId="130" xfId="0" applyFont="1" applyFill="1" applyBorder="1" applyAlignment="1">
      <alignment vertical="center" wrapText="1"/>
    </xf>
    <xf numFmtId="0" fontId="0" fillId="0" borderId="144" xfId="0" applyBorder="1" applyAlignment="1">
      <alignment vertical="center"/>
    </xf>
    <xf numFmtId="0" fontId="0" fillId="0" borderId="144" xfId="0" applyBorder="1" applyAlignment="1">
      <alignment horizontal="left" vertical="center"/>
    </xf>
    <xf numFmtId="0" fontId="0" fillId="0" borderId="146" xfId="0" applyBorder="1" applyAlignment="1">
      <alignment horizontal="left" vertical="center"/>
    </xf>
    <xf numFmtId="0" fontId="0" fillId="0" borderId="143" xfId="0" applyBorder="1" applyAlignment="1">
      <alignment vertical="center"/>
    </xf>
    <xf numFmtId="0" fontId="0" fillId="0" borderId="147" xfId="0" applyBorder="1" applyAlignment="1">
      <alignment horizontal="left" vertical="center"/>
    </xf>
    <xf numFmtId="0" fontId="4" fillId="0" borderId="128" xfId="8" applyFont="1" applyBorder="1" applyAlignment="1">
      <alignment vertical="center" wrapText="1"/>
    </xf>
    <xf numFmtId="0" fontId="4" fillId="0" borderId="30" xfId="8" applyFont="1" applyBorder="1" applyAlignment="1">
      <alignment vertical="center" wrapText="1"/>
    </xf>
    <xf numFmtId="0" fontId="4" fillId="0" borderId="4" xfId="8" applyFont="1" applyBorder="1" applyAlignment="1">
      <alignment horizontal="left" vertical="center" shrinkToFit="1"/>
    </xf>
    <xf numFmtId="0" fontId="4" fillId="11" borderId="30" xfId="8" applyFont="1" applyFill="1" applyBorder="1" applyAlignment="1">
      <alignment horizontal="center" vertical="center"/>
    </xf>
    <xf numFmtId="0" fontId="4" fillId="11" borderId="63" xfId="8" applyFont="1" applyFill="1" applyBorder="1" applyAlignment="1">
      <alignment horizontal="center" vertical="center"/>
    </xf>
    <xf numFmtId="0" fontId="4" fillId="0" borderId="165" xfId="8" applyFont="1" applyBorder="1" applyAlignment="1">
      <alignment horizontal="center" vertical="center"/>
    </xf>
    <xf numFmtId="0" fontId="4" fillId="0" borderId="63" xfId="8" applyFont="1" applyBorder="1" applyAlignment="1">
      <alignment vertical="top" wrapText="1"/>
    </xf>
    <xf numFmtId="0" fontId="39" fillId="0" borderId="0" xfId="4" applyFont="1" applyAlignment="1">
      <alignment vertical="center" shrinkToFit="1"/>
    </xf>
    <xf numFmtId="0" fontId="39" fillId="0" borderId="0" xfId="4" applyFont="1">
      <alignment vertical="center"/>
    </xf>
    <xf numFmtId="0" fontId="39" fillId="0" borderId="0" xfId="4" applyFont="1" applyAlignment="1">
      <alignment horizontal="left" vertical="center"/>
    </xf>
    <xf numFmtId="0" fontId="14" fillId="0" borderId="176" xfId="4" applyFont="1" applyBorder="1" applyAlignment="1">
      <alignment vertical="top" wrapText="1"/>
    </xf>
    <xf numFmtId="0" fontId="14" fillId="0" borderId="118" xfId="4" applyFont="1" applyBorder="1" applyAlignment="1">
      <alignment vertical="center" shrinkToFit="1"/>
    </xf>
    <xf numFmtId="0" fontId="14" fillId="0" borderId="118" xfId="4" applyFont="1" applyBorder="1">
      <alignment vertical="center"/>
    </xf>
    <xf numFmtId="0" fontId="14" fillId="0" borderId="176" xfId="4" applyFont="1" applyBorder="1" applyAlignment="1">
      <alignment vertical="center" shrinkToFit="1"/>
    </xf>
    <xf numFmtId="0" fontId="32" fillId="0" borderId="172" xfId="4" applyFont="1" applyBorder="1" applyAlignment="1">
      <alignment horizontal="center" vertical="top" shrinkToFit="1"/>
    </xf>
    <xf numFmtId="0" fontId="32" fillId="0" borderId="170" xfId="4" applyFont="1" applyBorder="1" applyAlignment="1">
      <alignment horizontal="center" vertical="top" shrinkToFit="1"/>
    </xf>
    <xf numFmtId="0" fontId="32" fillId="0" borderId="0" xfId="4" applyFont="1" applyAlignment="1">
      <alignment horizontal="center" vertical="top" shrinkToFit="1"/>
    </xf>
    <xf numFmtId="0" fontId="32" fillId="0" borderId="10" xfId="4" applyFont="1" applyBorder="1" applyAlignment="1">
      <alignment horizontal="center" vertical="top" shrinkToFit="1"/>
    </xf>
    <xf numFmtId="0" fontId="14" fillId="0" borderId="13" xfId="4" applyFont="1" applyBorder="1" applyAlignment="1">
      <alignment vertical="center" shrinkToFit="1"/>
    </xf>
    <xf numFmtId="0" fontId="14" fillId="0" borderId="3" xfId="4" applyFont="1" applyBorder="1">
      <alignment vertical="center"/>
    </xf>
    <xf numFmtId="0" fontId="14" fillId="0" borderId="4" xfId="4" applyFont="1" applyBorder="1">
      <alignment vertical="center"/>
    </xf>
    <xf numFmtId="0" fontId="14" fillId="0" borderId="7" xfId="4" applyFont="1" applyBorder="1" applyAlignment="1">
      <alignment vertical="top" shrinkToFit="1"/>
    </xf>
    <xf numFmtId="0" fontId="14" fillId="0" borderId="0" xfId="4" applyFont="1" applyAlignment="1">
      <alignment vertical="top"/>
    </xf>
    <xf numFmtId="0" fontId="32" fillId="0" borderId="7" xfId="4" applyFont="1" applyBorder="1" applyAlignment="1">
      <alignment vertical="center" shrinkToFit="1"/>
    </xf>
    <xf numFmtId="0" fontId="32" fillId="0" borderId="0" xfId="4" applyFont="1">
      <alignment vertical="center"/>
    </xf>
    <xf numFmtId="0" fontId="32" fillId="0" borderId="15" xfId="4" applyFont="1" applyBorder="1">
      <alignment vertical="center"/>
    </xf>
    <xf numFmtId="0" fontId="15" fillId="0" borderId="128" xfId="4" applyFont="1" applyBorder="1" applyAlignment="1">
      <alignment vertical="top"/>
    </xf>
    <xf numFmtId="0" fontId="32" fillId="0" borderId="10" xfId="4" applyFont="1" applyBorder="1" applyAlignment="1">
      <alignment vertical="center" shrinkToFit="1"/>
    </xf>
    <xf numFmtId="0" fontId="15" fillId="0" borderId="128" xfId="4" applyFont="1" applyBorder="1">
      <alignment vertical="center"/>
    </xf>
    <xf numFmtId="0" fontId="14" fillId="0" borderId="7" xfId="4" quotePrefix="1" applyFont="1" applyBorder="1" applyAlignment="1">
      <alignment vertical="top" shrinkToFit="1"/>
    </xf>
    <xf numFmtId="0" fontId="15" fillId="0" borderId="161" xfId="4" applyFont="1" applyBorder="1">
      <alignment vertical="center"/>
    </xf>
    <xf numFmtId="0" fontId="14" fillId="0" borderId="174" xfId="4" applyFont="1" applyBorder="1" applyAlignment="1">
      <alignment horizontal="center" vertical="top" wrapText="1"/>
    </xf>
    <xf numFmtId="0" fontId="14" fillId="0" borderId="13" xfId="4" applyFont="1" applyBorder="1" applyAlignment="1">
      <alignment vertical="top" wrapText="1"/>
    </xf>
    <xf numFmtId="0" fontId="28" fillId="0" borderId="63" xfId="0" applyFont="1" applyBorder="1" applyAlignment="1">
      <alignment vertical="center"/>
    </xf>
    <xf numFmtId="0" fontId="28" fillId="0" borderId="128" xfId="0" applyFont="1" applyBorder="1" applyAlignment="1">
      <alignment vertical="center"/>
    </xf>
    <xf numFmtId="0" fontId="28" fillId="0" borderId="30" xfId="0" applyFont="1" applyBorder="1" applyAlignment="1">
      <alignment vertical="center"/>
    </xf>
    <xf numFmtId="0" fontId="40" fillId="0" borderId="3" xfId="0" applyFont="1" applyBorder="1" applyAlignment="1">
      <alignment horizontal="left" vertical="center"/>
    </xf>
    <xf numFmtId="0" fontId="40" fillId="0" borderId="0" xfId="0" applyFont="1" applyAlignment="1">
      <alignment horizontal="left" vertical="center"/>
    </xf>
    <xf numFmtId="0" fontId="47" fillId="0" borderId="0" xfId="13" applyFont="1">
      <alignment vertical="center"/>
    </xf>
    <xf numFmtId="0" fontId="47" fillId="0" borderId="0" xfId="13" applyFont="1" applyAlignment="1">
      <alignment horizontal="left" vertical="center"/>
    </xf>
    <xf numFmtId="0" fontId="48" fillId="0" borderId="0" xfId="13" applyFont="1" applyAlignment="1">
      <alignment horizontal="left" vertical="center"/>
    </xf>
    <xf numFmtId="0" fontId="48" fillId="0" borderId="0" xfId="13" applyFont="1" applyAlignment="1">
      <alignment horizontal="right" vertical="center"/>
    </xf>
    <xf numFmtId="0" fontId="48" fillId="0" borderId="0" xfId="13" applyFont="1">
      <alignment vertical="center"/>
    </xf>
    <xf numFmtId="0" fontId="48" fillId="15" borderId="0" xfId="13" applyFont="1" applyFill="1">
      <alignment vertical="center"/>
    </xf>
    <xf numFmtId="0" fontId="48" fillId="15" borderId="0" xfId="13" applyFont="1" applyFill="1" applyAlignment="1">
      <alignment horizontal="center" vertical="center"/>
    </xf>
    <xf numFmtId="0" fontId="47" fillId="15" borderId="0" xfId="13" quotePrefix="1" applyFont="1" applyFill="1">
      <alignment vertical="center"/>
    </xf>
    <xf numFmtId="0" fontId="48" fillId="0" borderId="0" xfId="13" applyFont="1" applyAlignment="1">
      <alignment horizontal="center" vertical="center"/>
    </xf>
    <xf numFmtId="0" fontId="47" fillId="0" borderId="0" xfId="13" applyFont="1" applyAlignment="1">
      <alignment horizontal="right" vertical="center"/>
    </xf>
    <xf numFmtId="20" fontId="47" fillId="15" borderId="0" xfId="13" applyNumberFormat="1" applyFont="1" applyFill="1">
      <alignment vertical="center"/>
    </xf>
    <xf numFmtId="0" fontId="47" fillId="15" borderId="0" xfId="13" applyFont="1" applyFill="1" applyAlignment="1">
      <alignment horizontal="center" vertical="center"/>
    </xf>
    <xf numFmtId="0" fontId="47" fillId="15" borderId="0" xfId="13" applyFont="1" applyFill="1">
      <alignment vertical="center"/>
    </xf>
    <xf numFmtId="0" fontId="24" fillId="0" borderId="0" xfId="13" applyFont="1">
      <alignment vertical="center"/>
    </xf>
    <xf numFmtId="0" fontId="47" fillId="0" borderId="0" xfId="13" applyFont="1" applyAlignment="1">
      <alignment horizontal="center" vertical="center"/>
    </xf>
    <xf numFmtId="0" fontId="47" fillId="15" borderId="0" xfId="13" applyFont="1" applyFill="1" applyAlignment="1">
      <alignment horizontal="left" vertical="center"/>
    </xf>
    <xf numFmtId="20" fontId="47" fillId="0" borderId="0" xfId="13" applyNumberFormat="1" applyFont="1">
      <alignment vertical="center"/>
    </xf>
    <xf numFmtId="183" fontId="47" fillId="0" borderId="0" xfId="13" applyNumberFormat="1" applyFont="1">
      <alignment vertical="center"/>
    </xf>
    <xf numFmtId="0" fontId="24" fillId="0" borderId="0" xfId="13" applyFont="1" applyAlignment="1">
      <alignment horizontal="left" vertical="center"/>
    </xf>
    <xf numFmtId="0" fontId="24" fillId="0" borderId="0" xfId="13" applyFont="1" applyAlignment="1">
      <alignment horizontal="right" vertical="center"/>
    </xf>
    <xf numFmtId="0" fontId="50" fillId="0" borderId="0" xfId="13" applyFont="1">
      <alignment vertical="center"/>
    </xf>
    <xf numFmtId="0" fontId="50" fillId="0" borderId="0" xfId="13" applyFont="1" applyAlignment="1">
      <alignment horizontal="left" vertical="center"/>
    </xf>
    <xf numFmtId="0" fontId="50" fillId="0" borderId="0" xfId="13" applyFont="1" applyAlignment="1">
      <alignment horizontal="right" vertical="center"/>
    </xf>
    <xf numFmtId="0" fontId="47" fillId="0" borderId="226" xfId="13" applyFont="1" applyBorder="1" applyAlignment="1">
      <alignment horizontal="center" vertical="center" wrapText="1"/>
    </xf>
    <xf numFmtId="0" fontId="47" fillId="0" borderId="225" xfId="13" applyFont="1" applyBorder="1" applyAlignment="1">
      <alignment horizontal="center" vertical="center" wrapText="1"/>
    </xf>
    <xf numFmtId="0" fontId="47" fillId="0" borderId="110" xfId="13" applyFont="1" applyBorder="1" applyAlignment="1">
      <alignment vertical="center" wrapText="1"/>
    </xf>
    <xf numFmtId="0" fontId="47" fillId="0" borderId="57" xfId="13" applyFont="1" applyBorder="1" applyAlignment="1">
      <alignment vertical="center" wrapText="1"/>
    </xf>
    <xf numFmtId="0" fontId="47" fillId="0" borderId="7" xfId="13" applyFont="1" applyBorder="1" applyAlignment="1">
      <alignment horizontal="center" vertical="center" wrapText="1"/>
    </xf>
    <xf numFmtId="0" fontId="47" fillId="0" borderId="15" xfId="13" applyFont="1" applyBorder="1" applyAlignment="1">
      <alignment horizontal="center" vertical="center" wrapText="1"/>
    </xf>
    <xf numFmtId="0" fontId="47" fillId="0" borderId="0" xfId="13" applyFont="1" applyAlignment="1">
      <alignment vertical="center" wrapText="1"/>
    </xf>
    <xf numFmtId="0" fontId="47" fillId="0" borderId="59" xfId="13" applyFont="1" applyBorder="1" applyAlignment="1">
      <alignment vertical="center" wrapText="1"/>
    </xf>
    <xf numFmtId="0" fontId="24" fillId="0" borderId="117" xfId="13" applyFont="1" applyBorder="1" applyAlignment="1">
      <alignment horizontal="center" vertical="center"/>
    </xf>
    <xf numFmtId="0" fontId="24" fillId="0" borderId="24" xfId="13" applyFont="1" applyBorder="1" applyAlignment="1">
      <alignment horizontal="center" vertical="center"/>
    </xf>
    <xf numFmtId="0" fontId="24" fillId="0" borderId="25" xfId="13" applyFont="1" applyBorder="1" applyAlignment="1">
      <alignment horizontal="center" vertical="center"/>
    </xf>
    <xf numFmtId="0" fontId="24" fillId="0" borderId="23" xfId="13" applyFont="1" applyBorder="1" applyAlignment="1">
      <alignment horizontal="center" vertical="center"/>
    </xf>
    <xf numFmtId="0" fontId="47" fillId="0" borderId="109" xfId="13" applyFont="1" applyBorder="1" applyAlignment="1">
      <alignment horizontal="center" vertical="center" wrapText="1"/>
    </xf>
    <xf numFmtId="0" fontId="47" fillId="0" borderId="229" xfId="13" applyFont="1" applyBorder="1" applyAlignment="1">
      <alignment horizontal="center" vertical="center" wrapText="1"/>
    </xf>
    <xf numFmtId="0" fontId="47" fillId="0" borderId="221" xfId="13" applyFont="1" applyBorder="1" applyAlignment="1">
      <alignment vertical="center" wrapText="1"/>
    </xf>
    <xf numFmtId="0" fontId="47" fillId="0" borderId="61" xfId="13" applyFont="1" applyBorder="1" applyAlignment="1">
      <alignment vertical="center" wrapText="1"/>
    </xf>
    <xf numFmtId="0" fontId="24" fillId="0" borderId="192" xfId="13" applyFont="1" applyBorder="1" applyAlignment="1">
      <alignment horizontal="center" vertical="center" wrapText="1"/>
    </xf>
    <xf numFmtId="0" fontId="24" fillId="0" borderId="28" xfId="13" applyFont="1" applyBorder="1" applyAlignment="1">
      <alignment horizontal="center" vertical="center" wrapText="1"/>
    </xf>
    <xf numFmtId="0" fontId="24" fillId="0" borderId="29" xfId="13" applyFont="1" applyBorder="1" applyAlignment="1">
      <alignment horizontal="center" vertical="center" wrapText="1"/>
    </xf>
    <xf numFmtId="0" fontId="24" fillId="0" borderId="27" xfId="13" applyFont="1" applyBorder="1" applyAlignment="1">
      <alignment horizontal="center" vertical="center" wrapText="1"/>
    </xf>
    <xf numFmtId="0" fontId="47" fillId="15" borderId="226" xfId="13" applyFont="1" applyFill="1" applyBorder="1" applyAlignment="1">
      <alignment horizontal="center" vertical="center" shrinkToFit="1"/>
    </xf>
    <xf numFmtId="0" fontId="47" fillId="15" borderId="225" xfId="13" applyFont="1" applyFill="1" applyBorder="1" applyAlignment="1">
      <alignment horizontal="center" vertical="center" shrinkToFit="1"/>
    </xf>
    <xf numFmtId="0" fontId="50" fillId="0" borderId="226" xfId="13" applyFont="1" applyBorder="1">
      <alignment vertical="center"/>
    </xf>
    <xf numFmtId="0" fontId="50" fillId="0" borderId="110" xfId="13" applyFont="1" applyBorder="1">
      <alignment vertical="center"/>
    </xf>
    <xf numFmtId="0" fontId="50" fillId="0" borderId="57" xfId="13" applyFont="1" applyBorder="1">
      <alignment vertical="center"/>
    </xf>
    <xf numFmtId="0" fontId="47" fillId="13" borderId="231" xfId="13" applyFont="1" applyFill="1" applyBorder="1" applyAlignment="1" applyProtection="1">
      <alignment horizontal="center" vertical="center" shrinkToFit="1"/>
      <protection locked="0"/>
    </xf>
    <xf numFmtId="0" fontId="47" fillId="13" borderId="232" xfId="13" applyFont="1" applyFill="1" applyBorder="1" applyAlignment="1" applyProtection="1">
      <alignment horizontal="center" vertical="center" shrinkToFit="1"/>
      <protection locked="0"/>
    </xf>
    <xf numFmtId="0" fontId="47" fillId="13" borderId="233" xfId="13" applyFont="1" applyFill="1" applyBorder="1" applyAlignment="1" applyProtection="1">
      <alignment horizontal="center" vertical="center" shrinkToFit="1"/>
      <protection locked="0"/>
    </xf>
    <xf numFmtId="0" fontId="47" fillId="15" borderId="7" xfId="13" applyFont="1" applyFill="1" applyBorder="1" applyAlignment="1">
      <alignment horizontal="center" vertical="center" shrinkToFit="1"/>
    </xf>
    <xf numFmtId="0" fontId="47" fillId="15" borderId="15" xfId="13" applyFont="1" applyFill="1" applyBorder="1" applyAlignment="1">
      <alignment horizontal="center" vertical="center" shrinkToFit="1"/>
    </xf>
    <xf numFmtId="0" fontId="50" fillId="0" borderId="123" xfId="13" applyFont="1" applyBorder="1">
      <alignment vertical="center"/>
    </xf>
    <xf numFmtId="0" fontId="50" fillId="0" borderId="129" xfId="13" applyFont="1" applyBorder="1">
      <alignment vertical="center"/>
    </xf>
    <xf numFmtId="0" fontId="50" fillId="0" borderId="237" xfId="13" applyFont="1" applyBorder="1">
      <alignment vertical="center"/>
    </xf>
    <xf numFmtId="184" fontId="47" fillId="0" borderId="238" xfId="13" applyNumberFormat="1" applyFont="1" applyBorder="1" applyAlignment="1">
      <alignment horizontal="center" vertical="center" shrinkToFit="1"/>
    </xf>
    <xf numFmtId="184" fontId="47" fillId="0" borderId="122" xfId="13" applyNumberFormat="1" applyFont="1" applyBorder="1" applyAlignment="1">
      <alignment horizontal="center" vertical="center" shrinkToFit="1"/>
    </xf>
    <xf numFmtId="184" fontId="47" fillId="0" borderId="239" xfId="13" applyNumberFormat="1" applyFont="1" applyBorder="1" applyAlignment="1">
      <alignment horizontal="center" vertical="center" shrinkToFit="1"/>
    </xf>
    <xf numFmtId="0" fontId="47" fillId="15" borderId="5" xfId="13" applyFont="1" applyFill="1" applyBorder="1" applyAlignment="1">
      <alignment horizontal="center" vertical="center" shrinkToFit="1"/>
    </xf>
    <xf numFmtId="0" fontId="47" fillId="15" borderId="2" xfId="13" applyFont="1" applyFill="1" applyBorder="1" applyAlignment="1">
      <alignment horizontal="center" vertical="center" shrinkToFit="1"/>
    </xf>
    <xf numFmtId="0" fontId="50" fillId="0" borderId="5" xfId="13" applyFont="1" applyBorder="1">
      <alignment vertical="center"/>
    </xf>
    <xf numFmtId="0" fontId="50" fillId="0" borderId="1" xfId="13" applyFont="1" applyBorder="1">
      <alignment vertical="center"/>
    </xf>
    <xf numFmtId="0" fontId="50" fillId="0" borderId="68" xfId="13" applyFont="1" applyBorder="1">
      <alignment vertical="center"/>
    </xf>
    <xf numFmtId="0" fontId="47" fillId="13" borderId="242" xfId="13" applyFont="1" applyFill="1" applyBorder="1" applyAlignment="1" applyProtection="1">
      <alignment horizontal="center" vertical="center" shrinkToFit="1"/>
      <protection locked="0"/>
    </xf>
    <xf numFmtId="0" fontId="47" fillId="13" borderId="121" xfId="13" applyFont="1" applyFill="1" applyBorder="1" applyAlignment="1" applyProtection="1">
      <alignment horizontal="center" vertical="center" shrinkToFit="1"/>
      <protection locked="0"/>
    </xf>
    <xf numFmtId="0" fontId="47" fillId="13" borderId="243" xfId="13" applyFont="1" applyFill="1" applyBorder="1" applyAlignment="1" applyProtection="1">
      <alignment horizontal="center" vertical="center" shrinkToFit="1"/>
      <protection locked="0"/>
    </xf>
    <xf numFmtId="0" fontId="47" fillId="13" borderId="244" xfId="13" applyFont="1" applyFill="1" applyBorder="1" applyAlignment="1" applyProtection="1">
      <alignment horizontal="center" vertical="center" shrinkToFit="1"/>
      <protection locked="0"/>
    </xf>
    <xf numFmtId="0" fontId="50" fillId="0" borderId="139" xfId="13" applyFont="1" applyBorder="1">
      <alignment vertical="center"/>
    </xf>
    <xf numFmtId="0" fontId="50" fillId="0" borderId="133" xfId="13" applyFont="1" applyBorder="1">
      <alignment vertical="center"/>
    </xf>
    <xf numFmtId="0" fontId="50" fillId="0" borderId="248" xfId="13" applyFont="1" applyBorder="1">
      <alignment vertical="center"/>
    </xf>
    <xf numFmtId="0" fontId="50" fillId="0" borderId="7" xfId="13" applyFont="1" applyBorder="1">
      <alignment vertical="center"/>
    </xf>
    <xf numFmtId="0" fontId="50" fillId="0" borderId="59" xfId="13" applyFont="1" applyBorder="1">
      <alignment vertical="center"/>
    </xf>
    <xf numFmtId="0" fontId="47" fillId="15" borderId="13" xfId="13" applyFont="1" applyFill="1" applyBorder="1" applyAlignment="1">
      <alignment horizontal="center" vertical="center" shrinkToFit="1"/>
    </xf>
    <xf numFmtId="0" fontId="47" fillId="15" borderId="4" xfId="13" applyFont="1" applyFill="1" applyBorder="1" applyAlignment="1">
      <alignment horizontal="center" vertical="center" shrinkToFit="1"/>
    </xf>
    <xf numFmtId="0" fontId="50" fillId="0" borderId="134" xfId="13" applyFont="1" applyBorder="1">
      <alignment vertical="center"/>
    </xf>
    <xf numFmtId="0" fontId="50" fillId="0" borderId="120" xfId="13" applyFont="1" applyBorder="1">
      <alignment vertical="center"/>
    </xf>
    <xf numFmtId="0" fontId="50" fillId="0" borderId="251" xfId="13" applyFont="1" applyBorder="1">
      <alignment vertical="center"/>
    </xf>
    <xf numFmtId="0" fontId="47" fillId="15" borderId="109" xfId="13" applyFont="1" applyFill="1" applyBorder="1" applyAlignment="1">
      <alignment horizontal="center" vertical="center" shrinkToFit="1"/>
    </xf>
    <xf numFmtId="0" fontId="47" fillId="15" borderId="229" xfId="13" applyFont="1" applyFill="1" applyBorder="1" applyAlignment="1">
      <alignment horizontal="center" vertical="center" shrinkToFit="1"/>
    </xf>
    <xf numFmtId="0" fontId="50" fillId="0" borderId="252" xfId="13" applyFont="1" applyBorder="1">
      <alignment vertical="center"/>
    </xf>
    <xf numFmtId="0" fontId="50" fillId="0" borderId="253" xfId="13" applyFont="1" applyBorder="1">
      <alignment vertical="center"/>
    </xf>
    <xf numFmtId="0" fontId="50" fillId="0" borderId="254" xfId="13" applyFont="1" applyBorder="1">
      <alignment vertical="center"/>
    </xf>
    <xf numFmtId="184" fontId="47" fillId="0" borderId="255" xfId="13" applyNumberFormat="1" applyFont="1" applyBorder="1" applyAlignment="1">
      <alignment horizontal="center" vertical="center" shrinkToFit="1"/>
    </xf>
    <xf numFmtId="184" fontId="47" fillId="0" borderId="256" xfId="13" applyNumberFormat="1" applyFont="1" applyBorder="1" applyAlignment="1">
      <alignment horizontal="center" vertical="center" shrinkToFit="1"/>
    </xf>
    <xf numFmtId="184" fontId="47" fillId="0" borderId="257" xfId="13" applyNumberFormat="1" applyFont="1" applyBorder="1" applyAlignment="1">
      <alignment horizontal="center" vertical="center" shrinkToFit="1"/>
    </xf>
    <xf numFmtId="184" fontId="47" fillId="0" borderId="258" xfId="13" applyNumberFormat="1" applyFont="1" applyBorder="1" applyAlignment="1">
      <alignment horizontal="center" vertical="center" shrinkToFit="1"/>
    </xf>
    <xf numFmtId="0" fontId="50" fillId="15" borderId="0" xfId="13" applyFont="1" applyFill="1" applyAlignment="1">
      <alignment horizontal="center" vertical="center"/>
    </xf>
    <xf numFmtId="0" fontId="50" fillId="15" borderId="0" xfId="13" applyFont="1" applyFill="1" applyAlignment="1" applyProtection="1">
      <alignment horizontal="center" vertical="center" shrinkToFit="1"/>
      <protection locked="0"/>
    </xf>
    <xf numFmtId="0" fontId="50" fillId="15" borderId="0" xfId="13" applyFont="1" applyFill="1" applyAlignment="1" applyProtection="1">
      <alignment horizontal="center" vertical="center" wrapText="1"/>
      <protection locked="0"/>
    </xf>
    <xf numFmtId="0" fontId="50" fillId="15" borderId="0" xfId="13" applyFont="1" applyFill="1" applyAlignment="1" applyProtection="1">
      <alignment horizontal="left" vertical="center" wrapText="1"/>
      <protection locked="0"/>
    </xf>
    <xf numFmtId="0" fontId="22" fillId="15" borderId="0" xfId="13" applyFont="1" applyFill="1">
      <alignment vertical="center"/>
    </xf>
    <xf numFmtId="0" fontId="52" fillId="15" borderId="0" xfId="13" applyFont="1" applyFill="1">
      <alignment vertical="center"/>
    </xf>
    <xf numFmtId="0" fontId="52" fillId="15" borderId="0" xfId="13" applyFont="1" applyFill="1" applyAlignment="1">
      <alignment horizontal="center" vertical="center"/>
    </xf>
    <xf numFmtId="0" fontId="50" fillId="15" borderId="0" xfId="13" applyFont="1" applyFill="1" applyAlignment="1">
      <alignment horizontal="center" vertical="center" wrapText="1"/>
    </xf>
    <xf numFmtId="1" fontId="50" fillId="15" borderId="0" xfId="13" applyNumberFormat="1" applyFont="1" applyFill="1" applyAlignment="1">
      <alignment horizontal="center" vertical="center" wrapText="1"/>
    </xf>
    <xf numFmtId="0" fontId="24" fillId="15" borderId="0" xfId="13" applyFont="1" applyFill="1" applyAlignment="1" applyProtection="1">
      <alignment horizontal="center" vertical="center" wrapText="1"/>
      <protection locked="0"/>
    </xf>
    <xf numFmtId="0" fontId="24" fillId="15" borderId="0" xfId="13" applyFont="1" applyFill="1" applyAlignment="1">
      <alignment horizontal="center" vertical="center" wrapText="1"/>
    </xf>
    <xf numFmtId="1" fontId="24" fillId="15" borderId="0" xfId="13" applyNumberFormat="1" applyFont="1" applyFill="1" applyAlignment="1">
      <alignment horizontal="center" vertical="center" wrapText="1"/>
    </xf>
    <xf numFmtId="0" fontId="24" fillId="0" borderId="0" xfId="13" applyFont="1" applyAlignment="1">
      <alignment horizontal="centerContinuous" vertical="center"/>
    </xf>
    <xf numFmtId="185" fontId="24" fillId="0" borderId="0" xfId="13" applyNumberFormat="1" applyFont="1">
      <alignment vertical="center"/>
    </xf>
    <xf numFmtId="0" fontId="24" fillId="15" borderId="0" xfId="13" applyFont="1" applyFill="1" applyAlignment="1" applyProtection="1">
      <alignment horizontal="center" vertical="center" shrinkToFit="1"/>
      <protection locked="0"/>
    </xf>
    <xf numFmtId="0" fontId="24" fillId="15" borderId="0" xfId="13" applyFont="1" applyFill="1" applyAlignment="1" applyProtection="1">
      <alignment horizontal="left" vertical="center" wrapText="1"/>
      <protection locked="0"/>
    </xf>
    <xf numFmtId="0" fontId="24" fillId="15" borderId="0" xfId="13" applyFont="1" applyFill="1">
      <alignment vertical="center"/>
    </xf>
    <xf numFmtId="0" fontId="24" fillId="15" borderId="0" xfId="13" applyFont="1" applyFill="1" applyAlignment="1">
      <alignment horizontal="center" vertical="center"/>
    </xf>
    <xf numFmtId="0" fontId="24" fillId="0" borderId="0" xfId="13" applyFont="1" applyAlignment="1">
      <alignment horizontal="center" vertical="center"/>
    </xf>
    <xf numFmtId="0" fontId="50" fillId="0" borderId="0" xfId="13" applyFont="1" applyAlignment="1">
      <alignment horizontal="left" vertical="center" wrapText="1"/>
    </xf>
    <xf numFmtId="0" fontId="50" fillId="0" borderId="0" xfId="13" applyFont="1" applyAlignment="1">
      <alignment vertical="center" textRotation="90"/>
    </xf>
    <xf numFmtId="0" fontId="53" fillId="15" borderId="0" xfId="13" applyFont="1" applyFill="1" applyAlignment="1">
      <alignment horizontal="left" vertical="center"/>
    </xf>
    <xf numFmtId="0" fontId="54" fillId="15" borderId="0" xfId="13" applyFont="1" applyFill="1" applyAlignment="1">
      <alignment horizontal="center" vertical="center"/>
    </xf>
    <xf numFmtId="0" fontId="54" fillId="15" borderId="0" xfId="13" applyFont="1" applyFill="1">
      <alignment vertical="center"/>
    </xf>
    <xf numFmtId="0" fontId="54" fillId="15" borderId="0" xfId="13" applyFont="1" applyFill="1" applyAlignment="1">
      <alignment horizontal="left" vertical="center"/>
    </xf>
    <xf numFmtId="0" fontId="55" fillId="15" borderId="0" xfId="13" applyFont="1" applyFill="1">
      <alignment vertical="center"/>
    </xf>
    <xf numFmtId="0" fontId="55" fillId="15" borderId="0" xfId="13" applyFont="1" applyFill="1" applyAlignment="1">
      <alignment horizontal="left" vertical="center"/>
    </xf>
    <xf numFmtId="0" fontId="54" fillId="15" borderId="0" xfId="13" applyFont="1" applyFill="1" applyAlignment="1" applyProtection="1">
      <alignment horizontal="center" vertical="center"/>
      <protection locked="0"/>
    </xf>
    <xf numFmtId="0" fontId="54" fillId="14" borderId="24" xfId="13" applyFont="1" applyFill="1" applyBorder="1" applyAlignment="1" applyProtection="1">
      <alignment horizontal="center" vertical="center"/>
      <protection locked="0"/>
    </xf>
    <xf numFmtId="0" fontId="54" fillId="14" borderId="0" xfId="13" applyFont="1" applyFill="1" applyAlignment="1" applyProtection="1">
      <alignment horizontal="center" vertical="center"/>
      <protection locked="0"/>
    </xf>
    <xf numFmtId="20" fontId="54" fillId="14" borderId="24" xfId="13" applyNumberFormat="1" applyFont="1" applyFill="1" applyBorder="1" applyAlignment="1" applyProtection="1">
      <alignment horizontal="center" vertical="center"/>
      <protection locked="0"/>
    </xf>
    <xf numFmtId="0" fontId="54" fillId="15" borderId="0" xfId="13" applyFont="1" applyFill="1" applyAlignment="1" applyProtection="1">
      <alignment horizontal="right" vertical="center"/>
      <protection locked="0"/>
    </xf>
    <xf numFmtId="0" fontId="54" fillId="15" borderId="0" xfId="13" applyFont="1" applyFill="1" applyProtection="1">
      <alignment vertical="center"/>
      <protection locked="0"/>
    </xf>
    <xf numFmtId="0" fontId="54" fillId="15" borderId="24" xfId="13" applyFont="1" applyFill="1" applyBorder="1" applyAlignment="1">
      <alignment horizontal="center" vertical="center"/>
    </xf>
    <xf numFmtId="0" fontId="54" fillId="14" borderId="24" xfId="13" applyFont="1" applyFill="1" applyBorder="1" applyAlignment="1" applyProtection="1">
      <alignment horizontal="left" vertical="center"/>
      <protection locked="0"/>
    </xf>
    <xf numFmtId="20" fontId="54" fillId="15" borderId="24" xfId="13" applyNumberFormat="1" applyFont="1" applyFill="1" applyBorder="1" applyAlignment="1" applyProtection="1">
      <alignment horizontal="center" vertical="center"/>
      <protection locked="0"/>
    </xf>
    <xf numFmtId="0" fontId="56" fillId="14" borderId="63" xfId="13" applyFont="1" applyFill="1" applyBorder="1" applyAlignment="1" applyProtection="1">
      <alignment horizontal="center" vertical="center"/>
      <protection locked="0"/>
    </xf>
    <xf numFmtId="0" fontId="56" fillId="14" borderId="128" xfId="13" applyFont="1" applyFill="1" applyBorder="1" applyAlignment="1" applyProtection="1">
      <alignment horizontal="center" vertical="center"/>
      <protection locked="0"/>
    </xf>
    <xf numFmtId="0" fontId="56" fillId="14" borderId="30" xfId="13" applyFont="1" applyFill="1" applyBorder="1" applyAlignment="1" applyProtection="1">
      <alignment horizontal="center" vertical="center"/>
      <protection locked="0"/>
    </xf>
    <xf numFmtId="187" fontId="50" fillId="15" borderId="0" xfId="13" applyNumberFormat="1" applyFont="1" applyFill="1" applyAlignment="1">
      <alignment horizontal="center" vertical="center"/>
    </xf>
    <xf numFmtId="0" fontId="1" fillId="15" borderId="0" xfId="13" applyFill="1">
      <alignment vertical="center"/>
    </xf>
    <xf numFmtId="0" fontId="50" fillId="15" borderId="0" xfId="13" applyFont="1" applyFill="1" applyAlignment="1">
      <alignment horizontal="left" vertical="center"/>
    </xf>
    <xf numFmtId="0" fontId="57" fillId="15" borderId="0" xfId="13" applyFont="1" applyFill="1" applyAlignment="1">
      <alignment horizontal="left" vertical="center"/>
    </xf>
    <xf numFmtId="0" fontId="50" fillId="15" borderId="0" xfId="13" applyFont="1" applyFill="1">
      <alignment vertical="center"/>
    </xf>
    <xf numFmtId="0" fontId="50" fillId="14" borderId="24" xfId="13" applyFont="1" applyFill="1" applyBorder="1" applyAlignment="1">
      <alignment horizontal="left" vertical="center"/>
    </xf>
    <xf numFmtId="0" fontId="50" fillId="13" borderId="24" xfId="13" applyFont="1" applyFill="1" applyBorder="1" applyAlignment="1">
      <alignment horizontal="left" vertical="center"/>
    </xf>
    <xf numFmtId="0" fontId="58" fillId="15" borderId="0" xfId="13" applyFont="1" applyFill="1" applyAlignment="1">
      <alignment horizontal="left" vertical="center"/>
    </xf>
    <xf numFmtId="0" fontId="50" fillId="15" borderId="24" xfId="13" applyFont="1" applyFill="1" applyBorder="1" applyAlignment="1">
      <alignment horizontal="center" vertical="center"/>
    </xf>
    <xf numFmtId="0" fontId="50" fillId="15" borderId="24" xfId="13" applyFont="1" applyFill="1" applyBorder="1" applyAlignment="1">
      <alignment horizontal="left" vertical="center"/>
    </xf>
    <xf numFmtId="0" fontId="59" fillId="15" borderId="0" xfId="13" applyFont="1" applyFill="1">
      <alignment vertical="center"/>
    </xf>
    <xf numFmtId="0" fontId="59" fillId="15" borderId="0" xfId="13" applyFont="1" applyFill="1" applyAlignment="1">
      <alignment horizontal="left" vertical="center"/>
    </xf>
    <xf numFmtId="0" fontId="61" fillId="15" borderId="0" xfId="13" applyFont="1" applyFill="1">
      <alignment vertical="center"/>
    </xf>
    <xf numFmtId="0" fontId="59" fillId="15" borderId="0" xfId="13" applyFont="1" applyFill="1" applyAlignment="1">
      <alignment vertical="center" shrinkToFit="1"/>
    </xf>
    <xf numFmtId="0" fontId="50" fillId="15" borderId="0" xfId="13" applyFont="1" applyFill="1" applyAlignment="1">
      <alignment vertical="center" wrapText="1"/>
    </xf>
    <xf numFmtId="0" fontId="62" fillId="15" borderId="0" xfId="13" applyFont="1" applyFill="1" applyAlignment="1">
      <alignment horizontal="left" vertical="center"/>
    </xf>
    <xf numFmtId="0" fontId="62" fillId="0" borderId="0" xfId="13" applyFont="1" applyAlignment="1">
      <alignment horizontal="left" vertical="center"/>
    </xf>
    <xf numFmtId="0" fontId="50" fillId="15" borderId="24" xfId="13" applyFont="1" applyFill="1" applyBorder="1" applyAlignment="1">
      <alignment horizontal="right" vertical="center"/>
    </xf>
    <xf numFmtId="0" fontId="50" fillId="15" borderId="24" xfId="13" applyFont="1" applyFill="1" applyBorder="1" applyAlignment="1">
      <alignment vertical="center" shrinkToFit="1"/>
    </xf>
    <xf numFmtId="0" fontId="1" fillId="15" borderId="261" xfId="13" applyFill="1" applyBorder="1" applyAlignment="1">
      <alignment horizontal="center" vertical="center"/>
    </xf>
    <xf numFmtId="0" fontId="64" fillId="15" borderId="52" xfId="13" applyFont="1" applyFill="1" applyBorder="1" applyAlignment="1">
      <alignment horizontal="center" vertical="center"/>
    </xf>
    <xf numFmtId="0" fontId="64" fillId="15" borderId="111" xfId="13" applyFont="1" applyFill="1" applyBorder="1" applyAlignment="1">
      <alignment horizontal="center" vertical="center"/>
    </xf>
    <xf numFmtId="0" fontId="65" fillId="15" borderId="111" xfId="13" applyFont="1" applyFill="1" applyBorder="1" applyAlignment="1">
      <alignment horizontal="center" vertical="center"/>
    </xf>
    <xf numFmtId="0" fontId="66" fillId="15" borderId="53" xfId="13" applyFont="1" applyFill="1" applyBorder="1" applyAlignment="1">
      <alignment horizontal="center" vertical="center"/>
    </xf>
    <xf numFmtId="0" fontId="1" fillId="15" borderId="111" xfId="13" applyFill="1" applyBorder="1" applyAlignment="1">
      <alignment horizontal="center" vertical="center"/>
    </xf>
    <xf numFmtId="0" fontId="1" fillId="15" borderId="262" xfId="13" applyFill="1" applyBorder="1" applyAlignment="1">
      <alignment horizontal="center" vertical="center"/>
    </xf>
    <xf numFmtId="0" fontId="66" fillId="15" borderId="4" xfId="13" applyFont="1" applyFill="1" applyBorder="1" applyAlignment="1">
      <alignment vertical="center" shrinkToFit="1"/>
    </xf>
    <xf numFmtId="0" fontId="66" fillId="15" borderId="30" xfId="13" applyFont="1" applyFill="1" applyBorder="1" applyAlignment="1">
      <alignment vertical="center" shrinkToFit="1"/>
    </xf>
    <xf numFmtId="0" fontId="66" fillId="15" borderId="30" xfId="13" applyFont="1" applyFill="1" applyBorder="1">
      <alignment vertical="center"/>
    </xf>
    <xf numFmtId="0" fontId="66" fillId="15" borderId="30" xfId="13" applyFont="1" applyFill="1" applyBorder="1" applyAlignment="1">
      <alignment horizontal="left" vertical="center"/>
    </xf>
    <xf numFmtId="0" fontId="66" fillId="15" borderId="13" xfId="13" applyFont="1" applyFill="1" applyBorder="1" applyAlignment="1">
      <alignment horizontal="left" vertical="center"/>
    </xf>
    <xf numFmtId="0" fontId="1" fillId="15" borderId="30" xfId="13" applyFill="1" applyBorder="1" applyAlignment="1">
      <alignment horizontal="left" vertical="center"/>
    </xf>
    <xf numFmtId="0" fontId="66" fillId="15" borderId="24" xfId="13" applyFont="1" applyFill="1" applyBorder="1" applyAlignment="1">
      <alignment vertical="center" shrinkToFit="1"/>
    </xf>
    <xf numFmtId="0" fontId="66" fillId="15" borderId="25" xfId="13" applyFont="1" applyFill="1" applyBorder="1" applyAlignment="1">
      <alignment vertical="center" shrinkToFit="1"/>
    </xf>
    <xf numFmtId="0" fontId="66" fillId="15" borderId="117" xfId="13" applyFont="1" applyFill="1" applyBorder="1" applyAlignment="1">
      <alignment vertical="center" shrinkToFit="1"/>
    </xf>
    <xf numFmtId="0" fontId="65" fillId="15" borderId="117" xfId="13" applyFont="1" applyFill="1" applyBorder="1">
      <alignment vertical="center"/>
    </xf>
    <xf numFmtId="0" fontId="65" fillId="15" borderId="27" xfId="13" applyFont="1" applyFill="1" applyBorder="1">
      <alignment vertical="center"/>
    </xf>
    <xf numFmtId="0" fontId="66" fillId="15" borderId="28" xfId="13" applyFont="1" applyFill="1" applyBorder="1" applyAlignment="1">
      <alignment vertical="center" shrinkToFit="1"/>
    </xf>
    <xf numFmtId="0" fontId="66" fillId="15" borderId="29" xfId="13" applyFont="1" applyFill="1" applyBorder="1" applyAlignment="1">
      <alignment vertical="center" shrinkToFit="1"/>
    </xf>
    <xf numFmtId="0" fontId="67" fillId="15" borderId="0" xfId="13" applyFont="1" applyFill="1">
      <alignment vertical="center"/>
    </xf>
    <xf numFmtId="0" fontId="4" fillId="0" borderId="128" xfId="5" applyFont="1" applyBorder="1" applyAlignment="1">
      <alignment horizontal="center" vertical="center"/>
    </xf>
    <xf numFmtId="0" fontId="4" fillId="0" borderId="30" xfId="5" applyFont="1" applyBorder="1" applyAlignment="1">
      <alignment horizontal="center" vertical="center"/>
    </xf>
    <xf numFmtId="0" fontId="4" fillId="5" borderId="128" xfId="5" applyFont="1" applyFill="1" applyBorder="1" applyAlignment="1">
      <alignment horizontal="left" vertical="top" wrapText="1"/>
    </xf>
    <xf numFmtId="0" fontId="4" fillId="5" borderId="30" xfId="5" applyFont="1" applyFill="1" applyBorder="1" applyAlignment="1">
      <alignment horizontal="left" vertical="top" wrapText="1"/>
    </xf>
    <xf numFmtId="0" fontId="45" fillId="0" borderId="0" xfId="0" applyFont="1" applyAlignment="1">
      <alignment horizontal="center" vertical="center"/>
    </xf>
    <xf numFmtId="0" fontId="40" fillId="0" borderId="0" xfId="0" applyFont="1" applyAlignment="1">
      <alignment horizontal="center" vertical="center"/>
    </xf>
    <xf numFmtId="0" fontId="22" fillId="0" borderId="0" xfId="0" applyFont="1" applyAlignment="1">
      <alignment horizontal="left" vertical="center" wrapText="1"/>
    </xf>
    <xf numFmtId="0" fontId="40" fillId="0" borderId="0" xfId="0" applyFont="1" applyAlignment="1">
      <alignment vertical="center" wrapText="1"/>
    </xf>
    <xf numFmtId="0" fontId="40" fillId="0" borderId="0" xfId="0" applyFont="1" applyAlignment="1">
      <alignment horizontal="left" vertical="center" wrapText="1"/>
    </xf>
    <xf numFmtId="0" fontId="22" fillId="0" borderId="0" xfId="0" applyFont="1" applyAlignment="1">
      <alignment horizontal="center" vertical="center"/>
    </xf>
    <xf numFmtId="0" fontId="22" fillId="0" borderId="95" xfId="0" applyFont="1" applyBorder="1" applyAlignment="1">
      <alignment vertical="center" wrapText="1"/>
    </xf>
    <xf numFmtId="0" fontId="4" fillId="0" borderId="7" xfId="5" applyFont="1" applyBorder="1" applyAlignment="1">
      <alignment vertical="center" wrapText="1"/>
    </xf>
    <xf numFmtId="0" fontId="4" fillId="0" borderId="127" xfId="5" applyFont="1" applyBorder="1" applyAlignment="1">
      <alignment horizontal="center" vertical="center" wrapText="1"/>
    </xf>
    <xf numFmtId="0" fontId="4" fillId="5" borderId="128" xfId="5" applyFont="1" applyFill="1" applyBorder="1" applyAlignment="1">
      <alignment vertical="center" wrapText="1"/>
    </xf>
    <xf numFmtId="0" fontId="4" fillId="0" borderId="0" xfId="5" applyFont="1" applyAlignment="1">
      <alignment horizontal="left" vertical="center" wrapText="1" shrinkToFit="1"/>
    </xf>
    <xf numFmtId="0" fontId="4" fillId="0" borderId="123" xfId="5" applyFont="1" applyBorder="1" applyAlignment="1">
      <alignment vertical="center" wrapText="1"/>
    </xf>
    <xf numFmtId="0" fontId="4" fillId="0" borderId="129" xfId="5" applyFont="1" applyBorder="1" applyAlignment="1">
      <alignment horizontal="left" vertical="center" wrapText="1" shrinkToFit="1"/>
    </xf>
    <xf numFmtId="0" fontId="4" fillId="0" borderId="13" xfId="5" applyFont="1" applyBorder="1" applyAlignment="1">
      <alignment vertical="center" wrapText="1"/>
    </xf>
    <xf numFmtId="0" fontId="4" fillId="0" borderId="11" xfId="5" applyFont="1" applyBorder="1" applyAlignment="1">
      <alignment horizontal="center" vertical="center" wrapText="1"/>
    </xf>
    <xf numFmtId="0" fontId="4" fillId="0" borderId="3" xfId="5" applyFont="1" applyBorder="1" applyAlignment="1">
      <alignment horizontal="left" vertical="center" wrapText="1" shrinkToFit="1"/>
    </xf>
    <xf numFmtId="0" fontId="4" fillId="5" borderId="30" xfId="5" applyFont="1" applyFill="1" applyBorder="1" applyAlignment="1">
      <alignment vertical="center" wrapText="1"/>
    </xf>
    <xf numFmtId="0" fontId="4" fillId="0" borderId="139" xfId="5" applyFont="1" applyBorder="1" applyAlignment="1">
      <alignment vertical="center" wrapText="1"/>
    </xf>
    <xf numFmtId="0" fontId="4" fillId="0" borderId="133" xfId="5" applyFont="1" applyBorder="1" applyAlignment="1">
      <alignment horizontal="left" vertical="center" wrapText="1" shrinkToFit="1"/>
    </xf>
    <xf numFmtId="0" fontId="41" fillId="5" borderId="5" xfId="0" applyFont="1" applyFill="1" applyBorder="1" applyAlignment="1">
      <alignment vertical="center" wrapText="1"/>
    </xf>
    <xf numFmtId="0" fontId="41" fillId="5" borderId="7" xfId="0" applyFont="1" applyFill="1" applyBorder="1" applyAlignment="1">
      <alignment vertical="center" wrapText="1"/>
    </xf>
    <xf numFmtId="0" fontId="4" fillId="0" borderId="127" xfId="0" applyFont="1" applyBorder="1" applyAlignment="1">
      <alignment horizontal="center" vertical="center" wrapText="1"/>
    </xf>
    <xf numFmtId="0" fontId="13" fillId="0" borderId="128" xfId="0" applyFont="1" applyBorder="1" applyAlignment="1">
      <alignment vertical="center" wrapText="1"/>
    </xf>
    <xf numFmtId="0" fontId="4" fillId="0" borderId="151" xfId="0" applyFont="1" applyBorder="1" applyAlignment="1">
      <alignment horizontal="left" vertical="center" shrinkToFit="1"/>
    </xf>
    <xf numFmtId="0" fontId="4" fillId="0" borderId="63" xfId="2" applyFont="1" applyBorder="1" applyAlignment="1">
      <alignment vertical="top" wrapText="1"/>
    </xf>
    <xf numFmtId="0" fontId="13" fillId="0" borderId="132" xfId="0" applyFont="1" applyBorder="1" applyAlignment="1">
      <alignment vertical="center" wrapText="1"/>
    </xf>
    <xf numFmtId="0" fontId="4" fillId="0" borderId="3" xfId="0" applyFont="1" applyBorder="1" applyAlignment="1">
      <alignment horizontal="left" vertical="center" shrinkToFit="1"/>
    </xf>
    <xf numFmtId="0" fontId="13" fillId="0" borderId="30" xfId="0" applyFont="1" applyBorder="1" applyAlignment="1">
      <alignment vertical="center" wrapText="1"/>
    </xf>
    <xf numFmtId="0" fontId="4" fillId="0" borderId="121" xfId="0" applyFont="1" applyBorder="1" applyAlignment="1">
      <alignment horizontal="left" vertical="center" wrapText="1" shrinkToFit="1"/>
    </xf>
    <xf numFmtId="0" fontId="4" fillId="0" borderId="123"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28" xfId="0" applyFont="1" applyBorder="1" applyAlignment="1">
      <alignment horizontal="left" vertical="center" wrapText="1" shrinkToFit="1"/>
    </xf>
    <xf numFmtId="0" fontId="4" fillId="0" borderId="126" xfId="0" applyFont="1" applyBorder="1" applyAlignment="1">
      <alignment horizontal="left" vertical="center" wrapText="1" shrinkToFit="1"/>
    </xf>
    <xf numFmtId="0" fontId="4" fillId="0" borderId="122" xfId="0" applyFont="1" applyBorder="1" applyAlignment="1">
      <alignment horizontal="left" vertical="center" wrapText="1" shrinkToFit="1"/>
    </xf>
    <xf numFmtId="0" fontId="13" fillId="5" borderId="122" xfId="0" applyFont="1" applyFill="1" applyBorder="1" applyAlignment="1">
      <alignment vertical="center" wrapText="1"/>
    </xf>
    <xf numFmtId="0" fontId="4" fillId="0" borderId="13" xfId="0" applyFont="1" applyBorder="1" applyAlignment="1">
      <alignment horizontal="center" vertical="center"/>
    </xf>
    <xf numFmtId="0" fontId="4" fillId="0" borderId="12" xfId="0" applyFont="1" applyBorder="1" applyAlignment="1">
      <alignment vertical="center" shrinkToFit="1"/>
    </xf>
    <xf numFmtId="0" fontId="4" fillId="5" borderId="138" xfId="0" applyFont="1" applyFill="1" applyBorder="1" applyAlignment="1">
      <alignment vertical="center" shrinkToFit="1"/>
    </xf>
    <xf numFmtId="0" fontId="41" fillId="5" borderId="13" xfId="0" applyFont="1" applyFill="1" applyBorder="1" applyAlignment="1">
      <alignment vertical="center" wrapText="1"/>
    </xf>
    <xf numFmtId="0" fontId="4" fillId="0" borderId="63" xfId="8" applyFont="1" applyBorder="1" applyAlignment="1">
      <alignment vertical="center" wrapText="1"/>
    </xf>
    <xf numFmtId="0" fontId="4" fillId="0" borderId="169" xfId="8" applyFont="1" applyBorder="1" applyAlignment="1">
      <alignment horizontal="center" vertical="center"/>
    </xf>
    <xf numFmtId="0" fontId="4" fillId="0" borderId="2" xfId="8" applyFont="1" applyBorder="1" applyAlignment="1">
      <alignment horizontal="left" vertical="center" shrinkToFit="1"/>
    </xf>
    <xf numFmtId="0" fontId="12" fillId="0" borderId="63" xfId="0" applyFont="1" applyBorder="1" applyAlignment="1">
      <alignment horizontal="left" vertical="center" wrapText="1"/>
    </xf>
    <xf numFmtId="0" fontId="32" fillId="0" borderId="174" xfId="4" applyFont="1" applyBorder="1" applyAlignment="1">
      <alignment horizontal="center" vertical="top" shrinkToFit="1"/>
    </xf>
    <xf numFmtId="0" fontId="32" fillId="0" borderId="176" xfId="4" applyFont="1" applyBorder="1" applyAlignment="1">
      <alignment vertical="center" shrinkToFit="1"/>
    </xf>
    <xf numFmtId="0" fontId="32" fillId="0" borderId="177" xfId="4" applyFont="1" applyBorder="1">
      <alignment vertical="center"/>
    </xf>
    <xf numFmtId="0" fontId="32" fillId="0" borderId="178" xfId="4" applyFont="1" applyBorder="1">
      <alignment vertical="center"/>
    </xf>
    <xf numFmtId="0" fontId="32" fillId="0" borderId="182" xfId="4" applyFont="1" applyBorder="1" applyAlignment="1">
      <alignment vertical="center" shrinkToFit="1"/>
    </xf>
    <xf numFmtId="0" fontId="32" fillId="0" borderId="179" xfId="4" applyFont="1" applyBorder="1" applyAlignment="1">
      <alignment vertical="center" shrinkToFit="1"/>
    </xf>
    <xf numFmtId="0" fontId="32" fillId="0" borderId="171" xfId="0" applyFont="1" applyBorder="1" applyAlignment="1">
      <alignment horizontal="center" vertical="top" shrinkToFit="1"/>
    </xf>
    <xf numFmtId="0" fontId="32" fillId="0" borderId="172" xfId="0" applyFont="1" applyBorder="1" applyAlignment="1">
      <alignment horizontal="center" vertical="top" shrinkToFit="1"/>
    </xf>
    <xf numFmtId="0" fontId="32" fillId="0" borderId="173" xfId="0" applyFont="1" applyBorder="1" applyAlignment="1">
      <alignment horizontal="center" vertical="top" shrinkToFit="1"/>
    </xf>
    <xf numFmtId="0" fontId="14" fillId="0" borderId="176" xfId="0" applyFont="1" applyBorder="1" applyAlignment="1">
      <alignment vertical="center" shrinkToFit="1"/>
    </xf>
    <xf numFmtId="0" fontId="14" fillId="0" borderId="177" xfId="0" applyFont="1" applyBorder="1" applyAlignment="1">
      <alignment vertical="center"/>
    </xf>
    <xf numFmtId="0" fontId="14" fillId="0" borderId="178" xfId="0" applyFont="1" applyBorder="1" applyAlignment="1">
      <alignment vertical="center"/>
    </xf>
    <xf numFmtId="0" fontId="14" fillId="0" borderId="7" xfId="0" applyFont="1" applyBorder="1" applyAlignment="1">
      <alignment vertical="top" shrinkToFit="1"/>
    </xf>
    <xf numFmtId="0" fontId="32" fillId="0" borderId="164" xfId="4" applyFont="1" applyBorder="1" applyAlignment="1">
      <alignment vertical="center" shrinkToFit="1"/>
    </xf>
    <xf numFmtId="0" fontId="32" fillId="0" borderId="177" xfId="4" applyFont="1" applyBorder="1" applyAlignment="1">
      <alignment vertical="center" shrinkToFit="1"/>
    </xf>
    <xf numFmtId="0" fontId="32" fillId="0" borderId="181" xfId="4" applyFont="1" applyBorder="1" applyAlignment="1">
      <alignment horizontal="center" vertical="top" shrinkToFit="1"/>
    </xf>
    <xf numFmtId="0" fontId="32" fillId="0" borderId="264" xfId="4" applyFont="1" applyBorder="1" applyAlignment="1">
      <alignment horizontal="center" vertical="top" shrinkToFit="1"/>
    </xf>
    <xf numFmtId="0" fontId="15" fillId="0" borderId="161" xfId="4" applyFont="1" applyBorder="1" applyAlignment="1">
      <alignment horizontal="center" vertical="center"/>
    </xf>
    <xf numFmtId="0" fontId="32" fillId="0" borderId="170" xfId="4" applyFont="1" applyBorder="1" applyAlignment="1">
      <alignment vertical="center" shrinkToFit="1"/>
    </xf>
    <xf numFmtId="0" fontId="32" fillId="0" borderId="0" xfId="4" applyFont="1" applyAlignment="1">
      <alignment vertical="center" shrinkToFit="1"/>
    </xf>
    <xf numFmtId="0" fontId="2" fillId="0" borderId="7" xfId="4" applyFont="1" applyBorder="1" applyAlignment="1">
      <alignment vertical="center" shrinkToFit="1"/>
    </xf>
    <xf numFmtId="0" fontId="2" fillId="0" borderId="0" xfId="4" applyFont="1">
      <alignment vertical="center"/>
    </xf>
    <xf numFmtId="0" fontId="2" fillId="0" borderId="15" xfId="4" applyFont="1" applyBorder="1">
      <alignment vertical="center"/>
    </xf>
    <xf numFmtId="0" fontId="2" fillId="0" borderId="176" xfId="4" applyFont="1" applyBorder="1" applyAlignment="1">
      <alignment vertical="center" shrinkToFit="1"/>
    </xf>
    <xf numFmtId="0" fontId="2" fillId="0" borderId="177" xfId="4" applyFont="1" applyBorder="1">
      <alignment vertical="center"/>
    </xf>
    <xf numFmtId="0" fontId="2" fillId="0" borderId="178" xfId="4" applyFont="1" applyBorder="1">
      <alignment vertical="center"/>
    </xf>
    <xf numFmtId="0" fontId="8" fillId="0" borderId="161" xfId="4" applyFont="1" applyBorder="1">
      <alignment vertical="center"/>
    </xf>
    <xf numFmtId="0" fontId="2" fillId="0" borderId="164" xfId="4" applyFont="1" applyBorder="1" applyAlignment="1">
      <alignment vertical="center" shrinkToFit="1"/>
    </xf>
    <xf numFmtId="0" fontId="2" fillId="0" borderId="177" xfId="4" applyFont="1" applyBorder="1" applyAlignment="1">
      <alignment vertical="center" shrinkToFit="1"/>
    </xf>
    <xf numFmtId="0" fontId="2" fillId="0" borderId="179" xfId="4" applyFont="1" applyBorder="1" applyAlignment="1">
      <alignment vertical="center" shrinkToFit="1"/>
    </xf>
    <xf numFmtId="0" fontId="70" fillId="0" borderId="128" xfId="4" applyFont="1" applyBorder="1" applyAlignment="1">
      <alignment vertical="top" wrapText="1"/>
    </xf>
    <xf numFmtId="0" fontId="32" fillId="0" borderId="181" xfId="4" applyFont="1" applyBorder="1" applyAlignment="1">
      <alignment vertical="center" shrinkToFit="1"/>
    </xf>
    <xf numFmtId="0" fontId="70" fillId="0" borderId="162" xfId="4" applyFont="1" applyBorder="1" applyAlignment="1">
      <alignment vertical="top" wrapText="1"/>
    </xf>
    <xf numFmtId="0" fontId="69" fillId="0" borderId="128" xfId="4" applyFont="1" applyBorder="1" applyAlignment="1">
      <alignment vertical="top" wrapText="1"/>
    </xf>
    <xf numFmtId="0" fontId="14" fillId="0" borderId="174" xfId="4" applyFont="1" applyBorder="1" applyAlignment="1">
      <alignment vertical="top" wrapText="1"/>
    </xf>
    <xf numFmtId="0" fontId="32" fillId="0" borderId="7" xfId="4" applyFont="1" applyBorder="1" applyAlignment="1">
      <alignment vertical="top" wrapText="1"/>
    </xf>
    <xf numFmtId="0" fontId="32" fillId="0" borderId="0" xfId="4" applyFont="1" applyAlignment="1">
      <alignment vertical="top" wrapText="1"/>
    </xf>
    <xf numFmtId="0" fontId="32" fillId="0" borderId="15" xfId="4"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15" fillId="0" borderId="162" xfId="0" applyFont="1" applyBorder="1" applyAlignment="1">
      <alignment vertical="top" wrapText="1"/>
    </xf>
    <xf numFmtId="0" fontId="15" fillId="0" borderId="128" xfId="4" applyFont="1" applyBorder="1" applyAlignment="1">
      <alignment horizontal="left" vertical="top" wrapText="1"/>
    </xf>
    <xf numFmtId="0" fontId="14" fillId="0" borderId="174" xfId="0" applyFont="1" applyBorder="1" applyAlignment="1">
      <alignment vertical="top" wrapText="1"/>
    </xf>
    <xf numFmtId="0" fontId="33" fillId="0" borderId="128" xfId="4" applyFont="1" applyBorder="1" applyAlignment="1">
      <alignment horizontal="left" vertical="top" wrapText="1"/>
    </xf>
    <xf numFmtId="0" fontId="32" fillId="0" borderId="171" xfId="4" applyFont="1" applyBorder="1" applyAlignment="1">
      <alignment horizontal="center" vertical="top" shrinkToFit="1"/>
    </xf>
    <xf numFmtId="0" fontId="32" fillId="0" borderId="164" xfId="4" applyFont="1" applyBorder="1" applyAlignment="1">
      <alignment horizontal="center" vertical="top" shrinkToFit="1"/>
    </xf>
    <xf numFmtId="0" fontId="32" fillId="0" borderId="224" xfId="4" applyFont="1" applyBorder="1" applyAlignment="1">
      <alignment horizontal="center" vertical="top" shrinkToFit="1"/>
    </xf>
    <xf numFmtId="0" fontId="32" fillId="0" borderId="182" xfId="4" applyFont="1" applyBorder="1" applyAlignment="1">
      <alignment horizontal="center" vertical="top" shrinkToFit="1"/>
    </xf>
    <xf numFmtId="0" fontId="32" fillId="0" borderId="173" xfId="4" applyFont="1" applyBorder="1" applyAlignment="1">
      <alignment horizontal="center" vertical="top" shrinkToFit="1"/>
    </xf>
    <xf numFmtId="0" fontId="32" fillId="0" borderId="179" xfId="4" applyFont="1" applyBorder="1" applyAlignment="1">
      <alignment horizontal="center" vertical="top" shrinkToFit="1"/>
    </xf>
    <xf numFmtId="0" fontId="14" fillId="0" borderId="7" xfId="4" applyFont="1" applyBorder="1" applyAlignment="1">
      <alignment vertical="top" wrapText="1"/>
    </xf>
    <xf numFmtId="0" fontId="14" fillId="0" borderId="7" xfId="4" applyFont="1" applyBorder="1" applyAlignment="1">
      <alignment vertical="center" shrinkToFit="1"/>
    </xf>
    <xf numFmtId="0" fontId="14" fillId="0" borderId="0" xfId="4" applyFont="1">
      <alignment vertical="center"/>
    </xf>
    <xf numFmtId="0" fontId="14" fillId="0" borderId="15" xfId="4" applyFont="1" applyBorder="1">
      <alignment vertical="center"/>
    </xf>
    <xf numFmtId="0" fontId="14" fillId="0" borderId="174" xfId="4" applyFont="1" applyBorder="1" applyAlignment="1">
      <alignment horizontal="left" vertical="top" wrapText="1"/>
    </xf>
    <xf numFmtId="0" fontId="14" fillId="0" borderId="0" xfId="4" applyFont="1" applyAlignment="1">
      <alignment horizontal="left" vertical="top" wrapText="1"/>
    </xf>
    <xf numFmtId="0" fontId="14" fillId="0" borderId="15" xfId="4" applyFont="1" applyBorder="1" applyAlignment="1">
      <alignment horizontal="left" vertical="top" wrapText="1"/>
    </xf>
    <xf numFmtId="0" fontId="14" fillId="0" borderId="177" xfId="4" applyFont="1" applyBorder="1" applyAlignment="1">
      <alignment vertical="top" wrapText="1"/>
    </xf>
    <xf numFmtId="0" fontId="14" fillId="0" borderId="178" xfId="4" applyFont="1" applyBorder="1" applyAlignment="1">
      <alignment vertical="top" wrapText="1"/>
    </xf>
    <xf numFmtId="0" fontId="14" fillId="0" borderId="7" xfId="4" applyFont="1" applyBorder="1" applyAlignment="1">
      <alignment horizontal="left" vertical="top" wrapText="1"/>
    </xf>
    <xf numFmtId="0" fontId="15" fillId="0" borderId="161" xfId="4" applyFont="1" applyBorder="1" applyAlignment="1">
      <alignment vertical="top" wrapText="1"/>
    </xf>
    <xf numFmtId="0" fontId="32" fillId="0" borderId="177" xfId="4" applyFont="1" applyBorder="1" applyAlignment="1">
      <alignment horizontal="center" vertical="top" shrinkToFit="1"/>
    </xf>
    <xf numFmtId="0" fontId="32" fillId="0" borderId="176" xfId="4" applyFont="1" applyBorder="1" applyAlignment="1">
      <alignment vertical="top" wrapText="1"/>
    </xf>
    <xf numFmtId="0" fontId="32" fillId="0" borderId="177" xfId="4" applyFont="1" applyBorder="1" applyAlignment="1">
      <alignment vertical="top" wrapText="1"/>
    </xf>
    <xf numFmtId="0" fontId="32" fillId="0" borderId="178" xfId="4" applyFont="1" applyBorder="1" applyAlignment="1">
      <alignment vertical="top" wrapText="1"/>
    </xf>
    <xf numFmtId="0" fontId="14" fillId="0" borderId="176" xfId="4" applyFont="1" applyBorder="1" applyAlignment="1">
      <alignment horizontal="left" vertical="top" wrapText="1"/>
    </xf>
    <xf numFmtId="0" fontId="69" fillId="0" borderId="162" xfId="4" applyFont="1" applyBorder="1" applyAlignment="1">
      <alignment vertical="top" wrapText="1"/>
    </xf>
    <xf numFmtId="0" fontId="32" fillId="0" borderId="7" xfId="4" applyFont="1" applyBorder="1" applyAlignment="1">
      <alignment horizontal="center" vertical="top" shrinkToFit="1"/>
    </xf>
    <xf numFmtId="0" fontId="15" fillId="0" borderId="128" xfId="4" applyFont="1" applyBorder="1" applyAlignment="1">
      <alignment vertical="top" wrapText="1"/>
    </xf>
    <xf numFmtId="0" fontId="15" fillId="0" borderId="128" xfId="4" applyFont="1" applyBorder="1" applyAlignment="1">
      <alignment wrapText="1"/>
    </xf>
    <xf numFmtId="0" fontId="33" fillId="0" borderId="128" xfId="4" applyFont="1" applyBorder="1">
      <alignment vertical="center"/>
    </xf>
    <xf numFmtId="0" fontId="33" fillId="0" borderId="161" xfId="4" applyFont="1" applyBorder="1">
      <alignment vertical="center"/>
    </xf>
    <xf numFmtId="0" fontId="14" fillId="0" borderId="0" xfId="4" applyFont="1" applyAlignment="1">
      <alignment horizontal="left" vertical="top"/>
    </xf>
    <xf numFmtId="0" fontId="15" fillId="0" borderId="162" xfId="4" applyFont="1" applyBorder="1">
      <alignment vertical="center"/>
    </xf>
    <xf numFmtId="0" fontId="14" fillId="0" borderId="7" xfId="4" applyFont="1" applyBorder="1" applyAlignment="1">
      <alignment vertical="top" wrapText="1" shrinkToFit="1"/>
    </xf>
    <xf numFmtId="0" fontId="14" fillId="0" borderId="7" xfId="4" applyFont="1" applyBorder="1" applyAlignment="1">
      <alignment horizontal="left" vertical="top" shrinkToFit="1"/>
    </xf>
    <xf numFmtId="0" fontId="32" fillId="0" borderId="164" xfId="0" applyFont="1" applyBorder="1" applyAlignment="1">
      <alignment vertical="center" shrinkToFit="1"/>
    </xf>
    <xf numFmtId="0" fontId="32" fillId="0" borderId="177" xfId="0" applyFont="1" applyBorder="1" applyAlignment="1">
      <alignment vertical="center" shrinkToFit="1"/>
    </xf>
    <xf numFmtId="0" fontId="32" fillId="0" borderId="179" xfId="0" applyFont="1" applyBorder="1" applyAlignment="1">
      <alignment vertical="center" shrinkToFit="1"/>
    </xf>
    <xf numFmtId="0" fontId="15" fillId="0" borderId="161" xfId="0" applyFont="1" applyBorder="1" applyAlignment="1">
      <alignment vertical="center"/>
    </xf>
    <xf numFmtId="0" fontId="15" fillId="0" borderId="128" xfId="0" applyFont="1" applyBorder="1" applyAlignment="1">
      <alignment vertical="top" wrapText="1"/>
    </xf>
    <xf numFmtId="0" fontId="32" fillId="0" borderId="170" xfId="0" applyFont="1" applyBorder="1" applyAlignment="1">
      <alignment vertical="center" shrinkToFit="1"/>
    </xf>
    <xf numFmtId="0" fontId="32" fillId="0" borderId="0" xfId="0" applyFont="1" applyAlignment="1">
      <alignment vertical="center" shrinkToFit="1"/>
    </xf>
    <xf numFmtId="0" fontId="32" fillId="0" borderId="10" xfId="0" applyFont="1" applyBorder="1" applyAlignment="1">
      <alignment vertical="center" shrinkToFit="1"/>
    </xf>
    <xf numFmtId="0" fontId="15" fillId="0" borderId="128"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15" fillId="0" borderId="162" xfId="4" applyFont="1" applyBorder="1" applyAlignment="1">
      <alignment vertical="top" wrapText="1"/>
    </xf>
    <xf numFmtId="0" fontId="14" fillId="0" borderId="177" xfId="4" applyFont="1" applyBorder="1">
      <alignment vertical="center"/>
    </xf>
    <xf numFmtId="0" fontId="14" fillId="0" borderId="178" xfId="4" applyFont="1" applyBorder="1">
      <alignment vertical="center"/>
    </xf>
    <xf numFmtId="0" fontId="33" fillId="0" borderId="162" xfId="4" applyFont="1" applyBorder="1" applyAlignment="1">
      <alignment vertical="top" wrapText="1"/>
    </xf>
    <xf numFmtId="0" fontId="33" fillId="0" borderId="161" xfId="4" applyFont="1" applyBorder="1" applyAlignment="1">
      <alignment vertical="top" wrapText="1"/>
    </xf>
    <xf numFmtId="0" fontId="32" fillId="0" borderId="178" xfId="4" applyFont="1" applyBorder="1" applyAlignment="1">
      <alignment vertical="center" shrinkToFit="1"/>
    </xf>
    <xf numFmtId="0" fontId="33" fillId="0" borderId="128" xfId="4" applyFont="1" applyBorder="1" applyAlignment="1">
      <alignment vertical="top" wrapText="1"/>
    </xf>
    <xf numFmtId="0" fontId="73" fillId="0" borderId="128" xfId="0" applyFont="1" applyBorder="1" applyAlignment="1">
      <alignment vertical="center"/>
    </xf>
    <xf numFmtId="0" fontId="14" fillId="0" borderId="7" xfId="0" applyFont="1" applyBorder="1" applyAlignment="1">
      <alignment vertical="top" wrapText="1"/>
    </xf>
    <xf numFmtId="0" fontId="14" fillId="0" borderId="0" xfId="0" applyFont="1" applyAlignment="1">
      <alignment vertical="top" wrapText="1"/>
    </xf>
    <xf numFmtId="0" fontId="32" fillId="0" borderId="170" xfId="0" applyFont="1" applyBorder="1" applyAlignment="1">
      <alignment horizontal="center" vertical="top" shrinkToFit="1"/>
    </xf>
    <xf numFmtId="0" fontId="32" fillId="0" borderId="0" xfId="0" applyFont="1" applyAlignment="1">
      <alignment horizontal="center" vertical="top" shrinkToFit="1"/>
    </xf>
    <xf numFmtId="0" fontId="32" fillId="0" borderId="10" xfId="0" applyFont="1" applyBorder="1" applyAlignment="1">
      <alignment horizontal="center" vertical="top" shrinkToFit="1"/>
    </xf>
    <xf numFmtId="0" fontId="32" fillId="0" borderId="7" xfId="0" applyFont="1" applyBorder="1" applyAlignment="1">
      <alignment vertical="center" shrinkToFit="1"/>
    </xf>
    <xf numFmtId="0" fontId="32" fillId="0" borderId="0" xfId="0" applyFont="1" applyAlignment="1">
      <alignment vertical="center"/>
    </xf>
    <xf numFmtId="0" fontId="32" fillId="0" borderId="15" xfId="0" applyFont="1" applyBorder="1" applyAlignment="1">
      <alignment vertical="center"/>
    </xf>
    <xf numFmtId="0" fontId="14" fillId="0" borderId="7" xfId="0" applyFont="1" applyBorder="1" applyAlignment="1">
      <alignment vertical="center" shrinkToFit="1"/>
    </xf>
    <xf numFmtId="0" fontId="14" fillId="0" borderId="176" xfId="0" applyFont="1" applyBorder="1" applyAlignment="1">
      <alignment vertical="top" shrinkToFit="1"/>
    </xf>
    <xf numFmtId="0" fontId="74" fillId="0" borderId="0" xfId="4" applyFont="1">
      <alignment vertical="center"/>
    </xf>
    <xf numFmtId="0" fontId="15" fillId="0" borderId="0" xfId="4" applyFont="1">
      <alignment vertical="center"/>
    </xf>
    <xf numFmtId="0" fontId="75" fillId="0" borderId="166" xfId="4" applyFont="1" applyBorder="1" applyAlignment="1">
      <alignment horizontal="center" vertical="center" shrinkToFit="1"/>
    </xf>
    <xf numFmtId="0" fontId="72" fillId="0" borderId="167" xfId="4" applyFont="1" applyBorder="1" applyAlignment="1">
      <alignment horizontal="center" vertical="center" shrinkToFit="1"/>
    </xf>
    <xf numFmtId="0" fontId="72" fillId="0" borderId="168" xfId="4" applyFont="1" applyBorder="1" applyAlignment="1">
      <alignment horizontal="center" vertical="center" wrapText="1" shrinkToFit="1"/>
    </xf>
    <xf numFmtId="0" fontId="4" fillId="0" borderId="16" xfId="4" applyFont="1" applyBorder="1">
      <alignment vertical="center"/>
    </xf>
    <xf numFmtId="0" fontId="32" fillId="0" borderId="118" xfId="4" applyFont="1" applyBorder="1">
      <alignment vertical="center"/>
    </xf>
    <xf numFmtId="0" fontId="15" fillId="0" borderId="118" xfId="4" applyFont="1" applyBorder="1">
      <alignment vertical="center"/>
    </xf>
    <xf numFmtId="0" fontId="32" fillId="0" borderId="118" xfId="4" applyFont="1" applyBorder="1" applyAlignment="1">
      <alignment vertical="center" shrinkToFit="1"/>
    </xf>
    <xf numFmtId="0" fontId="15" fillId="0" borderId="117" xfId="4" applyFont="1" applyBorder="1">
      <alignment vertical="center"/>
    </xf>
    <xf numFmtId="0" fontId="32" fillId="0" borderId="169" xfId="4" applyFont="1" applyBorder="1" applyAlignment="1">
      <alignment vertical="center" shrinkToFit="1"/>
    </xf>
    <xf numFmtId="0" fontId="32" fillId="0" borderId="1" xfId="4" applyFont="1" applyBorder="1" applyAlignment="1">
      <alignment vertical="center" shrinkToFit="1"/>
    </xf>
    <xf numFmtId="0" fontId="32" fillId="0" borderId="6" xfId="4" applyFont="1" applyBorder="1" applyAlignment="1">
      <alignment vertical="center" shrinkToFit="1"/>
    </xf>
    <xf numFmtId="0" fontId="32" fillId="0" borderId="7" xfId="4" quotePrefix="1" applyFont="1" applyBorder="1" applyAlignment="1">
      <alignment vertical="top" shrinkToFit="1"/>
    </xf>
    <xf numFmtId="0" fontId="32" fillId="0" borderId="170" xfId="4" applyFont="1" applyBorder="1" applyAlignment="1">
      <alignment horizontal="left" vertical="top" shrinkToFit="1"/>
    </xf>
    <xf numFmtId="0" fontId="32" fillId="0" borderId="0" xfId="4" applyFont="1" applyAlignment="1">
      <alignment horizontal="left" vertical="top" shrinkToFit="1"/>
    </xf>
    <xf numFmtId="0" fontId="32" fillId="0" borderId="10" xfId="4" applyFont="1" applyBorder="1" applyAlignment="1">
      <alignment horizontal="left" vertical="top" shrinkToFit="1"/>
    </xf>
    <xf numFmtId="0" fontId="32" fillId="0" borderId="174" xfId="4" quotePrefix="1" applyFont="1" applyBorder="1" applyAlignment="1">
      <alignment vertical="top" shrinkToFit="1"/>
    </xf>
    <xf numFmtId="0" fontId="32" fillId="0" borderId="175" xfId="4" applyFont="1" applyBorder="1" applyAlignment="1">
      <alignment horizontal="center" vertical="top" shrinkToFit="1"/>
    </xf>
    <xf numFmtId="0" fontId="32" fillId="0" borderId="13" xfId="4" applyFont="1" applyBorder="1" applyAlignment="1">
      <alignment vertical="top" wrapText="1"/>
    </xf>
    <xf numFmtId="0" fontId="32" fillId="0" borderId="3" xfId="4" applyFont="1" applyBorder="1" applyAlignment="1">
      <alignment vertical="top" wrapText="1"/>
    </xf>
    <xf numFmtId="0" fontId="32" fillId="0" borderId="4" xfId="4" applyFont="1" applyBorder="1" applyAlignment="1">
      <alignment vertical="top" wrapText="1"/>
    </xf>
    <xf numFmtId="0" fontId="15" fillId="0" borderId="30" xfId="4" applyFont="1" applyBorder="1" applyAlignment="1">
      <alignment vertical="top" wrapText="1"/>
    </xf>
    <xf numFmtId="0" fontId="32" fillId="0" borderId="165" xfId="4" applyFont="1" applyBorder="1" applyAlignment="1">
      <alignment horizontal="center" vertical="top" shrinkToFit="1"/>
    </xf>
    <xf numFmtId="0" fontId="32" fillId="0" borderId="3" xfId="4" applyFont="1" applyBorder="1" applyAlignment="1">
      <alignment horizontal="center" vertical="top" shrinkToFit="1"/>
    </xf>
    <xf numFmtId="0" fontId="32" fillId="0" borderId="180" xfId="4" applyFont="1" applyBorder="1" applyAlignment="1">
      <alignment horizontal="center" vertical="top" shrinkToFit="1"/>
    </xf>
    <xf numFmtId="0" fontId="15" fillId="0" borderId="162" xfId="4" applyFont="1" applyBorder="1" applyAlignment="1">
      <alignment vertical="top"/>
    </xf>
    <xf numFmtId="0" fontId="32" fillId="0" borderId="174" xfId="0" applyFont="1" applyBorder="1" applyAlignment="1">
      <alignment horizontal="center" vertical="top" shrinkToFit="1"/>
    </xf>
    <xf numFmtId="0" fontId="32" fillId="0" borderId="224" xfId="0" applyFont="1" applyBorder="1" applyAlignment="1">
      <alignment horizontal="center" vertical="top" shrinkToFit="1"/>
    </xf>
    <xf numFmtId="0" fontId="32" fillId="0" borderId="176" xfId="0" applyFont="1" applyBorder="1" applyAlignment="1">
      <alignment vertical="center" shrinkToFit="1"/>
    </xf>
    <xf numFmtId="0" fontId="32" fillId="0" borderId="182" xfId="0" applyFont="1" applyBorder="1" applyAlignment="1">
      <alignment vertical="center" shrinkToFit="1"/>
    </xf>
    <xf numFmtId="0" fontId="32" fillId="0" borderId="181" xfId="0" applyFont="1" applyBorder="1" applyAlignment="1">
      <alignment vertical="center" shrinkToFit="1"/>
    </xf>
    <xf numFmtId="0" fontId="32" fillId="0" borderId="7" xfId="0" applyFont="1" applyBorder="1" applyAlignment="1">
      <alignment horizontal="center" vertical="top" shrinkToFit="1"/>
    </xf>
    <xf numFmtId="0" fontId="32" fillId="0" borderId="181" xfId="0" applyFont="1" applyBorder="1" applyAlignment="1">
      <alignment horizontal="center" vertical="top" shrinkToFit="1"/>
    </xf>
    <xf numFmtId="0" fontId="15" fillId="0" borderId="30" xfId="4" applyFont="1" applyBorder="1">
      <alignment vertical="center"/>
    </xf>
    <xf numFmtId="0" fontId="32" fillId="0" borderId="165" xfId="4" applyFont="1" applyBorder="1" applyAlignment="1">
      <alignment vertical="center" shrinkToFit="1"/>
    </xf>
    <xf numFmtId="0" fontId="32" fillId="0" borderId="3" xfId="4" applyFont="1" applyBorder="1" applyAlignment="1">
      <alignment vertical="center" shrinkToFit="1"/>
    </xf>
    <xf numFmtId="0" fontId="32" fillId="0" borderId="180" xfId="4" applyFont="1" applyBorder="1" applyAlignment="1">
      <alignment vertical="center" shrinkToFit="1"/>
    </xf>
    <xf numFmtId="0" fontId="0" fillId="12" borderId="0" xfId="0" applyFill="1"/>
    <xf numFmtId="0" fontId="19" fillId="12" borderId="0" xfId="0" applyFont="1" applyFill="1"/>
    <xf numFmtId="0" fontId="42" fillId="0" borderId="0" xfId="0" applyFont="1"/>
    <xf numFmtId="0" fontId="42" fillId="0" borderId="0" xfId="0" applyFont="1" applyAlignment="1">
      <alignment vertical="top"/>
    </xf>
    <xf numFmtId="0" fontId="22" fillId="0" borderId="30" xfId="0" applyFont="1" applyBorder="1" applyAlignment="1">
      <alignment vertical="center" wrapText="1"/>
    </xf>
    <xf numFmtId="0" fontId="22" fillId="0" borderId="263" xfId="0" applyFont="1" applyBorder="1" applyAlignment="1">
      <alignment horizontal="left" vertical="center" wrapText="1"/>
    </xf>
    <xf numFmtId="0" fontId="4" fillId="5" borderId="129" xfId="0" applyFont="1" applyFill="1" applyBorder="1" applyAlignment="1">
      <alignment vertical="center" shrinkToFit="1"/>
    </xf>
    <xf numFmtId="0" fontId="4" fillId="5" borderId="7" xfId="0" applyFont="1" applyFill="1" applyBorder="1" applyAlignment="1">
      <alignment vertical="center" wrapText="1"/>
    </xf>
    <xf numFmtId="0" fontId="12" fillId="0" borderId="126" xfId="0" applyFont="1" applyBorder="1" applyAlignment="1">
      <alignment vertical="center" shrinkToFit="1"/>
    </xf>
    <xf numFmtId="0" fontId="4" fillId="5" borderId="13" xfId="0" applyFont="1" applyFill="1" applyBorder="1" applyAlignment="1">
      <alignment vertical="center" wrapText="1"/>
    </xf>
    <xf numFmtId="0" fontId="48" fillId="12" borderId="0" xfId="13" applyFont="1" applyFill="1">
      <alignment vertical="center"/>
    </xf>
    <xf numFmtId="0" fontId="48" fillId="12" borderId="0" xfId="13" applyFont="1" applyFill="1" applyAlignment="1">
      <alignment horizontal="left" vertical="center"/>
    </xf>
    <xf numFmtId="0" fontId="48" fillId="12" borderId="0" xfId="13" applyFont="1" applyFill="1" applyAlignment="1">
      <alignment horizontal="right" vertical="center"/>
    </xf>
    <xf numFmtId="0" fontId="4" fillId="3" borderId="132" xfId="0" applyFont="1" applyFill="1" applyBorder="1" applyAlignment="1">
      <alignment horizontal="center" vertical="center" wrapText="1"/>
    </xf>
    <xf numFmtId="0" fontId="4" fillId="0" borderId="128" xfId="0" applyFont="1" applyBorder="1" applyAlignment="1">
      <alignment vertical="center"/>
    </xf>
    <xf numFmtId="0" fontId="2" fillId="12" borderId="0" xfId="0" applyFont="1" applyFill="1"/>
    <xf numFmtId="38" fontId="2" fillId="6" borderId="24" xfId="1" applyFont="1" applyFill="1" applyBorder="1" applyAlignment="1">
      <alignment vertical="center"/>
    </xf>
    <xf numFmtId="38" fontId="2" fillId="7" borderId="24" xfId="1" applyFont="1" applyFill="1" applyBorder="1" applyAlignment="1">
      <alignment vertical="center"/>
    </xf>
    <xf numFmtId="182" fontId="2" fillId="9" borderId="24" xfId="1" applyNumberFormat="1" applyFont="1" applyFill="1" applyBorder="1" applyAlignment="1">
      <alignment vertical="center"/>
    </xf>
    <xf numFmtId="0" fontId="4" fillId="0" borderId="128" xfId="0" applyFont="1" applyBorder="1" applyAlignment="1">
      <alignment vertical="top" wrapText="1"/>
    </xf>
    <xf numFmtId="0" fontId="4" fillId="0" borderId="128" xfId="0" applyFont="1" applyBorder="1" applyAlignment="1">
      <alignment vertical="center"/>
    </xf>
    <xf numFmtId="0" fontId="4" fillId="0" borderId="63" xfId="0" applyFont="1" applyBorder="1" applyAlignment="1">
      <alignment vertical="center" wrapText="1"/>
    </xf>
    <xf numFmtId="0" fontId="4" fillId="3" borderId="132" xfId="0" applyFont="1" applyFill="1" applyBorder="1" applyAlignment="1">
      <alignment horizontal="center" vertical="center" wrapText="1"/>
    </xf>
    <xf numFmtId="0" fontId="15" fillId="0" borderId="128" xfId="0" applyFont="1" applyBorder="1" applyAlignment="1">
      <alignment vertical="top" wrapText="1"/>
    </xf>
    <xf numFmtId="0" fontId="15" fillId="0" borderId="162" xfId="4" applyFont="1" applyBorder="1" applyAlignment="1">
      <alignment vertical="top" wrapText="1"/>
    </xf>
    <xf numFmtId="0" fontId="15" fillId="0" borderId="161" xfId="4" applyFont="1" applyBorder="1" applyAlignment="1">
      <alignment vertical="top" wrapText="1"/>
    </xf>
    <xf numFmtId="0" fontId="14" fillId="0" borderId="7" xfId="4" applyFont="1" applyBorder="1" applyAlignment="1">
      <alignment vertical="top" wrapText="1"/>
    </xf>
    <xf numFmtId="0" fontId="32" fillId="0" borderId="171" xfId="4" applyFont="1" applyBorder="1" applyAlignment="1">
      <alignment horizontal="center" vertical="top" shrinkToFit="1"/>
    </xf>
    <xf numFmtId="0" fontId="32" fillId="0" borderId="164" xfId="4" applyFont="1" applyBorder="1" applyAlignment="1">
      <alignment horizontal="center" vertical="top" shrinkToFit="1"/>
    </xf>
    <xf numFmtId="0" fontId="32" fillId="0" borderId="173" xfId="4" applyFont="1" applyBorder="1" applyAlignment="1">
      <alignment horizontal="center" vertical="top" shrinkToFit="1"/>
    </xf>
    <xf numFmtId="0" fontId="32" fillId="0" borderId="179" xfId="4" applyFont="1" applyBorder="1" applyAlignment="1">
      <alignment horizontal="center" vertical="top" shrinkToFit="1"/>
    </xf>
    <xf numFmtId="0" fontId="33" fillId="0" borderId="161" xfId="4" applyFont="1" applyBorder="1" applyAlignment="1">
      <alignment vertical="top" wrapText="1"/>
    </xf>
    <xf numFmtId="0" fontId="15" fillId="0" borderId="128" xfId="4" applyFont="1" applyBorder="1" applyAlignment="1">
      <alignment vertical="top" wrapText="1"/>
    </xf>
    <xf numFmtId="0" fontId="14" fillId="0" borderId="177" xfId="4" applyFont="1" applyBorder="1" applyAlignment="1">
      <alignment vertical="top" wrapText="1"/>
    </xf>
    <xf numFmtId="0" fontId="14" fillId="0" borderId="178" xfId="4" applyFont="1" applyBorder="1" applyAlignment="1">
      <alignment vertical="top" wrapText="1"/>
    </xf>
    <xf numFmtId="0" fontId="14" fillId="0" borderId="177" xfId="4" applyFont="1" applyBorder="1" applyAlignment="1">
      <alignment horizontal="left" vertical="top" wrapText="1"/>
    </xf>
    <xf numFmtId="0" fontId="14" fillId="0" borderId="178" xfId="4" applyFont="1" applyBorder="1" applyAlignment="1">
      <alignment horizontal="left" vertical="top" wrapText="1"/>
    </xf>
    <xf numFmtId="0" fontId="33" fillId="0" borderId="128" xfId="4" applyFont="1" applyBorder="1" applyAlignment="1">
      <alignment vertical="top" wrapText="1"/>
    </xf>
    <xf numFmtId="0" fontId="4" fillId="0" borderId="4" xfId="5" applyFont="1" applyBorder="1" applyAlignment="1">
      <alignment horizontal="left" vertical="center" wrapText="1" shrinkToFit="1"/>
    </xf>
    <xf numFmtId="0" fontId="4" fillId="0" borderId="144" xfId="5" applyFont="1" applyBorder="1" applyAlignment="1">
      <alignment horizontal="left" vertical="center" wrapText="1" shrinkToFit="1"/>
    </xf>
    <xf numFmtId="0" fontId="4" fillId="0" borderId="159" xfId="0" applyFont="1" applyBorder="1" applyAlignment="1">
      <alignment horizontal="center" vertical="center"/>
    </xf>
    <xf numFmtId="0" fontId="4" fillId="0" borderId="130" xfId="0" applyFont="1" applyBorder="1" applyAlignment="1">
      <alignment vertical="center" shrinkToFit="1"/>
    </xf>
    <xf numFmtId="0" fontId="4" fillId="5" borderId="154" xfId="0" applyFont="1" applyFill="1" applyBorder="1" applyAlignment="1">
      <alignment vertical="center" wrapText="1"/>
    </xf>
    <xf numFmtId="0" fontId="4" fillId="5" borderId="139" xfId="0" applyFont="1" applyFill="1" applyBorder="1" applyAlignment="1">
      <alignment horizontal="left" vertical="center" wrapText="1"/>
    </xf>
    <xf numFmtId="0" fontId="4" fillId="5" borderId="133" xfId="0" applyFont="1" applyFill="1" applyBorder="1" applyAlignment="1">
      <alignment vertical="center" shrinkToFit="1"/>
    </xf>
    <xf numFmtId="0" fontId="4" fillId="3" borderId="63" xfId="12" applyFont="1" applyFill="1" applyBorder="1" applyAlignment="1">
      <alignment horizontal="center" vertical="center"/>
    </xf>
    <xf numFmtId="0" fontId="4" fillId="0" borderId="126" xfId="8" applyFont="1" applyBorder="1" applyAlignment="1">
      <alignment horizontal="left" vertical="center" wrapText="1" indent="1"/>
    </xf>
    <xf numFmtId="0" fontId="4" fillId="0" borderId="265" xfId="8" applyFont="1" applyBorder="1" applyAlignment="1">
      <alignment horizontal="center" vertical="center"/>
    </xf>
    <xf numFmtId="0" fontId="4" fillId="0" borderId="125" xfId="8" applyFont="1" applyBorder="1" applyAlignment="1">
      <alignment horizontal="left" vertical="center" shrinkToFit="1"/>
    </xf>
    <xf numFmtId="0" fontId="12" fillId="0" borderId="126" xfId="0" applyFont="1" applyBorder="1" applyAlignment="1">
      <alignment horizontal="left" vertical="center" wrapText="1"/>
    </xf>
    <xf numFmtId="0" fontId="38" fillId="11" borderId="126" xfId="8" applyFont="1" applyFill="1" applyBorder="1" applyAlignment="1">
      <alignment horizontal="center" vertical="center"/>
    </xf>
    <xf numFmtId="0" fontId="4" fillId="0" borderId="5" xfId="0" applyFont="1" applyBorder="1" applyAlignment="1">
      <alignment horizontal="center" vertical="center" wrapText="1"/>
    </xf>
    <xf numFmtId="0" fontId="4" fillId="0" borderId="123" xfId="8" applyFont="1" applyBorder="1" applyAlignment="1">
      <alignment horizontal="center" vertical="center"/>
    </xf>
    <xf numFmtId="0" fontId="4" fillId="0" borderId="144" xfId="8" applyFont="1" applyBorder="1" applyAlignment="1">
      <alignment horizontal="left" vertical="center" shrinkToFit="1"/>
    </xf>
    <xf numFmtId="0" fontId="4" fillId="0" borderId="128" xfId="8" applyFont="1" applyBorder="1" applyAlignment="1">
      <alignment horizontal="left" vertical="center" wrapText="1" indent="1"/>
    </xf>
    <xf numFmtId="0" fontId="4" fillId="0" borderId="170" xfId="8" applyFont="1" applyBorder="1" applyAlignment="1">
      <alignment horizontal="center" vertical="center"/>
    </xf>
    <xf numFmtId="0" fontId="4" fillId="0" borderId="15" xfId="8" applyFont="1" applyBorder="1" applyAlignment="1">
      <alignment horizontal="left" vertical="center" shrinkToFit="1"/>
    </xf>
    <xf numFmtId="0" fontId="4" fillId="0" borderId="128" xfId="8" applyFont="1" applyBorder="1">
      <alignment vertical="center"/>
    </xf>
    <xf numFmtId="0" fontId="38" fillId="11" borderId="128" xfId="8" applyFont="1" applyFill="1" applyBorder="1" applyAlignment="1">
      <alignment horizontal="center" vertical="center"/>
    </xf>
    <xf numFmtId="0" fontId="4" fillId="0" borderId="126" xfId="8" applyFont="1" applyBorder="1">
      <alignment vertical="center"/>
    </xf>
    <xf numFmtId="0" fontId="38" fillId="11" borderId="130" xfId="8" applyFont="1" applyFill="1" applyBorder="1" applyAlignment="1">
      <alignment horizontal="center" vertical="center"/>
    </xf>
    <xf numFmtId="0" fontId="4" fillId="0" borderId="30" xfId="8" applyFont="1" applyBorder="1">
      <alignment vertical="center"/>
    </xf>
    <xf numFmtId="0" fontId="4" fillId="0" borderId="126" xfId="8" applyFont="1" applyBorder="1" applyAlignment="1">
      <alignment vertical="center" wrapText="1"/>
    </xf>
    <xf numFmtId="0" fontId="4" fillId="0" borderId="265" xfId="8" applyFont="1" applyBorder="1" applyAlignment="1">
      <alignment horizontal="center" vertical="top" wrapText="1"/>
    </xf>
    <xf numFmtId="0" fontId="4" fillId="0" borderId="125" xfId="8" applyFont="1" applyBorder="1" applyAlignment="1">
      <alignment horizontal="left" vertical="top" wrapText="1" shrinkToFit="1"/>
    </xf>
    <xf numFmtId="0" fontId="12" fillId="0" borderId="126" xfId="8" applyFont="1" applyBorder="1" applyAlignment="1">
      <alignment vertical="top" wrapText="1"/>
    </xf>
    <xf numFmtId="0" fontId="12" fillId="0" borderId="126" xfId="8" applyFont="1" applyBorder="1">
      <alignment vertical="center"/>
    </xf>
    <xf numFmtId="0" fontId="4" fillId="0" borderId="126" xfId="8" applyFont="1" applyBorder="1" applyAlignment="1">
      <alignment vertical="top" wrapText="1"/>
    </xf>
    <xf numFmtId="0" fontId="4" fillId="0" borderId="132" xfId="8" applyFont="1" applyBorder="1" applyAlignment="1">
      <alignment vertical="center" wrapText="1"/>
    </xf>
    <xf numFmtId="0" fontId="4" fillId="0" borderId="267" xfId="8" applyFont="1" applyBorder="1" applyAlignment="1">
      <alignment horizontal="center" vertical="center"/>
    </xf>
    <xf numFmtId="0" fontId="4" fillId="0" borderId="152" xfId="8" applyFont="1" applyBorder="1" applyAlignment="1">
      <alignment horizontal="left" vertical="center" shrinkToFit="1"/>
    </xf>
    <xf numFmtId="0" fontId="4" fillId="0" borderId="132" xfId="8" applyFont="1" applyBorder="1">
      <alignment vertical="center"/>
    </xf>
    <xf numFmtId="0" fontId="38" fillId="11" borderId="132" xfId="8" applyFont="1" applyFill="1" applyBorder="1" applyAlignment="1">
      <alignment horizontal="center" vertical="center"/>
    </xf>
    <xf numFmtId="0" fontId="4" fillId="0" borderId="265" xfId="8" applyFont="1" applyBorder="1" applyAlignment="1">
      <alignment horizontal="center" vertical="center" wrapText="1"/>
    </xf>
    <xf numFmtId="0" fontId="4" fillId="0" borderId="125" xfId="8" applyFont="1" applyBorder="1" applyAlignment="1">
      <alignment horizontal="left" vertical="center" wrapText="1" shrinkToFit="1"/>
    </xf>
    <xf numFmtId="0" fontId="4" fillId="0" borderId="130" xfId="8" applyFont="1" applyBorder="1" applyAlignment="1">
      <alignment horizontal="left" vertical="center" wrapText="1" indent="1"/>
    </xf>
    <xf numFmtId="0" fontId="4" fillId="0" borderId="266" xfId="8" applyFont="1" applyBorder="1" applyAlignment="1">
      <alignment horizontal="center" vertical="center"/>
    </xf>
    <xf numFmtId="0" fontId="4" fillId="0" borderId="148" xfId="8" applyFont="1" applyBorder="1" applyAlignment="1">
      <alignment horizontal="left" vertical="center" shrinkToFit="1"/>
    </xf>
    <xf numFmtId="0" fontId="12" fillId="0" borderId="130" xfId="0" applyFont="1" applyBorder="1" applyAlignment="1">
      <alignment horizontal="left" vertical="center" wrapText="1"/>
    </xf>
    <xf numFmtId="0" fontId="4" fillId="0" borderId="128" xfId="8" applyFont="1" applyBorder="1" applyAlignment="1">
      <alignment vertical="top" wrapText="1"/>
    </xf>
    <xf numFmtId="0" fontId="4" fillId="0" borderId="122" xfId="8" applyFont="1" applyBorder="1" applyAlignment="1">
      <alignment vertical="center" wrapText="1"/>
    </xf>
    <xf numFmtId="0" fontId="4" fillId="0" borderId="268" xfId="8" applyFont="1" applyBorder="1" applyAlignment="1">
      <alignment horizontal="center" vertical="center"/>
    </xf>
    <xf numFmtId="0" fontId="4" fillId="0" borderId="141" xfId="8" applyFont="1" applyBorder="1" applyAlignment="1">
      <alignment horizontal="left" vertical="center" shrinkToFit="1"/>
    </xf>
    <xf numFmtId="0" fontId="4" fillId="0" borderId="122" xfId="8" applyFont="1" applyBorder="1">
      <alignment vertical="center"/>
    </xf>
    <xf numFmtId="0" fontId="4" fillId="11" borderId="122" xfId="8" applyFont="1" applyFill="1" applyBorder="1" applyAlignment="1">
      <alignment horizontal="center" vertical="center"/>
    </xf>
    <xf numFmtId="0" fontId="4" fillId="3" borderId="132" xfId="0" applyFont="1" applyFill="1" applyBorder="1" applyAlignment="1">
      <alignment horizontal="center" vertical="center" wrapText="1"/>
    </xf>
    <xf numFmtId="0" fontId="4" fillId="0" borderId="63" xfId="0" applyFont="1" applyBorder="1" applyAlignment="1">
      <alignment vertical="top" wrapText="1"/>
    </xf>
    <xf numFmtId="0" fontId="4" fillId="0" borderId="128" xfId="0" applyFont="1" applyBorder="1" applyAlignment="1">
      <alignment horizontal="center" vertical="center"/>
    </xf>
    <xf numFmtId="0" fontId="4" fillId="0" borderId="169" xfId="0" applyFont="1" applyBorder="1" applyAlignment="1">
      <alignment horizontal="center" vertical="center" wrapText="1"/>
    </xf>
    <xf numFmtId="0" fontId="4" fillId="0" borderId="121" xfId="8" applyFont="1" applyBorder="1" applyAlignment="1">
      <alignment vertical="center" wrapText="1"/>
    </xf>
    <xf numFmtId="0" fontId="4" fillId="0" borderId="269" xfId="8" applyFont="1" applyBorder="1" applyAlignment="1">
      <alignment horizontal="center" vertical="center"/>
    </xf>
    <xf numFmtId="0" fontId="4" fillId="0" borderId="136" xfId="8" applyFont="1" applyBorder="1" applyAlignment="1">
      <alignment horizontal="left" vertical="center" shrinkToFit="1"/>
    </xf>
    <xf numFmtId="0" fontId="12" fillId="0" borderId="121" xfId="0" applyFont="1" applyBorder="1" applyAlignment="1">
      <alignment horizontal="left" vertical="center" wrapText="1"/>
    </xf>
    <xf numFmtId="0" fontId="4" fillId="11" borderId="121" xfId="8" applyFont="1" applyFill="1" applyBorder="1" applyAlignment="1">
      <alignment horizontal="center" vertical="center"/>
    </xf>
    <xf numFmtId="0" fontId="4" fillId="0" borderId="128" xfId="0" applyFont="1" applyBorder="1" applyAlignment="1">
      <alignment vertical="top"/>
    </xf>
    <xf numFmtId="0" fontId="4" fillId="0" borderId="2" xfId="0" applyFont="1" applyBorder="1" applyAlignment="1">
      <alignment vertical="top" wrapText="1"/>
    </xf>
    <xf numFmtId="0" fontId="4" fillId="0" borderId="138" xfId="0" applyFont="1" applyBorder="1" applyAlignment="1">
      <alignment vertical="center" wrapText="1"/>
    </xf>
    <xf numFmtId="0" fontId="4" fillId="0" borderId="144" xfId="0" applyFont="1" applyBorder="1" applyAlignment="1">
      <alignment horizontal="center" vertical="center" shrinkToFit="1"/>
    </xf>
    <xf numFmtId="0" fontId="32" fillId="0" borderId="0" xfId="4" applyFont="1" applyBorder="1" applyAlignment="1">
      <alignment horizontal="center" vertical="top" shrinkToFit="1"/>
    </xf>
    <xf numFmtId="0" fontId="32" fillId="0" borderId="5" xfId="4" applyFont="1" applyBorder="1" applyAlignment="1">
      <alignment vertical="center" shrinkToFit="1"/>
    </xf>
    <xf numFmtId="0" fontId="32" fillId="0" borderId="1" xfId="4" applyFont="1" applyBorder="1">
      <alignment vertical="center"/>
    </xf>
    <xf numFmtId="0" fontId="32" fillId="0" borderId="2" xfId="4" applyFont="1" applyBorder="1">
      <alignment vertical="center"/>
    </xf>
    <xf numFmtId="0" fontId="32" fillId="0" borderId="0" xfId="0" applyFont="1" applyBorder="1" applyAlignment="1">
      <alignment vertical="center" shrinkToFit="1"/>
    </xf>
    <xf numFmtId="0" fontId="32" fillId="0" borderId="0" xfId="4" applyFont="1" applyBorder="1">
      <alignment vertical="center"/>
    </xf>
    <xf numFmtId="0" fontId="32" fillId="0" borderId="0" xfId="0" applyFont="1" applyBorder="1" applyAlignment="1">
      <alignment horizontal="center" vertical="top" shrinkToFit="1"/>
    </xf>
    <xf numFmtId="0" fontId="32" fillId="0" borderId="7" xfId="4" applyFont="1" applyBorder="1" applyAlignment="1">
      <alignment vertical="center" shrinkToFit="1"/>
    </xf>
    <xf numFmtId="0" fontId="32" fillId="0" borderId="176" xfId="4" applyFont="1" applyBorder="1" applyAlignment="1">
      <alignment vertical="top" wrapText="1"/>
    </xf>
    <xf numFmtId="0" fontId="32" fillId="0" borderId="177" xfId="4" applyFont="1" applyBorder="1" applyAlignment="1">
      <alignment vertical="top" wrapText="1"/>
    </xf>
    <xf numFmtId="0" fontId="32" fillId="0" borderId="178" xfId="4" applyFont="1" applyBorder="1" applyAlignment="1">
      <alignment vertical="top" wrapText="1"/>
    </xf>
    <xf numFmtId="0" fontId="33" fillId="0" borderId="128" xfId="4" applyFont="1" applyBorder="1" applyAlignment="1">
      <alignment vertical="top" wrapText="1"/>
    </xf>
    <xf numFmtId="0" fontId="4" fillId="0" borderId="143" xfId="5" applyFont="1" applyBorder="1" applyAlignment="1">
      <alignment horizontal="left" vertical="center" wrapText="1" shrinkToFit="1"/>
    </xf>
    <xf numFmtId="0" fontId="12" fillId="0" borderId="128" xfId="8" applyFont="1" applyBorder="1">
      <alignment vertical="center"/>
    </xf>
    <xf numFmtId="0" fontId="4" fillId="5" borderId="152" xfId="0" applyFont="1" applyFill="1" applyBorder="1" applyAlignment="1">
      <alignment horizontal="left" vertical="center" wrapText="1" shrinkToFit="1"/>
    </xf>
    <xf numFmtId="0" fontId="47" fillId="13" borderId="270" xfId="13" applyFont="1" applyFill="1" applyBorder="1" applyAlignment="1" applyProtection="1">
      <alignment horizontal="center" vertical="center" shrinkToFit="1"/>
      <protection locked="0"/>
    </xf>
    <xf numFmtId="0" fontId="47" fillId="13" borderId="132" xfId="13" applyFont="1" applyFill="1" applyBorder="1" applyAlignment="1" applyProtection="1">
      <alignment horizontal="center" vertical="center" shrinkToFit="1"/>
      <protection locked="0"/>
    </xf>
    <xf numFmtId="0" fontId="47" fillId="13" borderId="271" xfId="13" applyFont="1" applyFill="1" applyBorder="1" applyAlignment="1" applyProtection="1">
      <alignment horizontal="center" vertical="center" shrinkToFit="1"/>
      <protection locked="0"/>
    </xf>
    <xf numFmtId="0" fontId="47" fillId="13" borderId="272" xfId="13" applyFont="1" applyFill="1" applyBorder="1" applyAlignment="1" applyProtection="1">
      <alignment horizontal="center" vertical="center" shrinkToFit="1"/>
      <protection locked="0"/>
    </xf>
    <xf numFmtId="0" fontId="50" fillId="0" borderId="0" xfId="13" applyFont="1" applyBorder="1">
      <alignment vertical="center"/>
    </xf>
    <xf numFmtId="0" fontId="0" fillId="12" borderId="0" xfId="0" applyFont="1" applyFill="1"/>
    <xf numFmtId="0" fontId="0" fillId="0" borderId="0" xfId="0" applyFont="1"/>
    <xf numFmtId="0" fontId="47" fillId="12" borderId="0" xfId="13" applyFont="1" applyFill="1">
      <alignment vertical="center"/>
    </xf>
    <xf numFmtId="0" fontId="0" fillId="0" borderId="0" xfId="0" applyFont="1" applyAlignment="1">
      <alignment vertical="center"/>
    </xf>
    <xf numFmtId="0" fontId="4" fillId="0" borderId="63" xfId="0" applyFont="1" applyBorder="1" applyAlignment="1">
      <alignment vertical="center" wrapText="1"/>
    </xf>
    <xf numFmtId="0" fontId="4" fillId="0" borderId="139" xfId="0" applyFont="1" applyBorder="1" applyAlignment="1">
      <alignment vertical="top" wrapText="1" shrinkToFit="1"/>
    </xf>
    <xf numFmtId="0" fontId="4" fillId="0" borderId="5" xfId="0" applyFont="1" applyBorder="1" applyAlignment="1">
      <alignment vertical="top" wrapText="1" shrinkToFit="1"/>
    </xf>
    <xf numFmtId="177" fontId="4" fillId="0" borderId="5" xfId="0" applyNumberFormat="1" applyFont="1" applyBorder="1" applyAlignment="1">
      <alignment horizontal="center" vertical="center" wrapText="1"/>
    </xf>
    <xf numFmtId="0" fontId="4" fillId="11" borderId="130" xfId="8" applyFont="1" applyFill="1" applyBorder="1" applyAlignment="1">
      <alignment horizontal="center" vertical="center"/>
    </xf>
    <xf numFmtId="0" fontId="4" fillId="11" borderId="128" xfId="8" applyFont="1" applyFill="1" applyBorder="1" applyAlignment="1">
      <alignment horizontal="center" vertical="center"/>
    </xf>
    <xf numFmtId="0" fontId="4" fillId="0" borderId="63" xfId="0" applyFont="1" applyBorder="1" applyAlignment="1">
      <alignment vertical="center" wrapText="1"/>
    </xf>
    <xf numFmtId="0" fontId="4" fillId="0" borderId="30" xfId="0" applyFont="1" applyBorder="1" applyAlignment="1">
      <alignment vertical="center" wrapText="1"/>
    </xf>
    <xf numFmtId="0" fontId="4" fillId="0" borderId="30" xfId="0" applyFont="1" applyBorder="1" applyAlignment="1">
      <alignment horizontal="left" vertical="top" wrapText="1"/>
    </xf>
    <xf numFmtId="0" fontId="4" fillId="3" borderId="128" xfId="0" applyFont="1" applyFill="1" applyBorder="1" applyAlignment="1">
      <alignment horizontal="center" vertical="center" wrapText="1"/>
    </xf>
    <xf numFmtId="0" fontId="4" fillId="3" borderId="132" xfId="0" applyFont="1" applyFill="1" applyBorder="1" applyAlignment="1">
      <alignment horizontal="center" vertical="center" wrapText="1"/>
    </xf>
    <xf numFmtId="0" fontId="4" fillId="0" borderId="63" xfId="0" applyFont="1" applyBorder="1" applyAlignment="1">
      <alignment vertical="top" wrapText="1"/>
    </xf>
    <xf numFmtId="0" fontId="4" fillId="0" borderId="128" xfId="0" applyFont="1" applyBorder="1" applyAlignment="1">
      <alignment vertical="top" wrapText="1"/>
    </xf>
    <xf numFmtId="0" fontId="4" fillId="0" borderId="63" xfId="0" applyFont="1" applyBorder="1" applyAlignment="1">
      <alignment vertical="center"/>
    </xf>
    <xf numFmtId="0" fontId="4" fillId="0" borderId="128" xfId="0" applyFont="1" applyBorder="1" applyAlignment="1">
      <alignment vertical="center"/>
    </xf>
    <xf numFmtId="0" fontId="4" fillId="0" borderId="30" xfId="0" applyFont="1" applyBorder="1" applyAlignment="1">
      <alignment vertical="center"/>
    </xf>
    <xf numFmtId="0" fontId="4" fillId="0" borderId="128" xfId="0" applyFont="1" applyBorder="1" applyAlignment="1">
      <alignment horizontal="center" vertical="center"/>
    </xf>
    <xf numFmtId="0" fontId="4" fillId="0" borderId="30" xfId="0" applyFont="1" applyBorder="1" applyAlignment="1">
      <alignment horizontal="center" vertical="center"/>
    </xf>
    <xf numFmtId="0" fontId="22" fillId="0" borderId="0" xfId="0" applyFont="1" applyAlignment="1">
      <alignment horizontal="left" vertical="center"/>
    </xf>
    <xf numFmtId="0" fontId="4" fillId="0" borderId="267" xfId="8" applyFont="1" applyBorder="1" applyAlignment="1">
      <alignment horizontal="center" vertical="center" wrapText="1"/>
    </xf>
    <xf numFmtId="0" fontId="4" fillId="0" borderId="152" xfId="8" applyFont="1" applyBorder="1" applyAlignment="1">
      <alignment horizontal="left" vertical="center" wrapText="1" shrinkToFit="1"/>
    </xf>
    <xf numFmtId="0" fontId="4" fillId="0" borderId="132" xfId="8" applyFont="1" applyBorder="1" applyAlignment="1">
      <alignment vertical="top" wrapText="1"/>
    </xf>
    <xf numFmtId="0" fontId="4" fillId="5" borderId="7" xfId="0" applyFont="1" applyFill="1" applyBorder="1" applyAlignment="1">
      <alignment horizontal="left" vertical="center" wrapText="1"/>
    </xf>
    <xf numFmtId="0" fontId="4" fillId="0" borderId="0" xfId="0" applyFont="1" applyBorder="1" applyAlignment="1">
      <alignment vertical="center" shrinkToFit="1"/>
    </xf>
    <xf numFmtId="0" fontId="4" fillId="0" borderId="1" xfId="0" applyFont="1" applyBorder="1" applyAlignment="1">
      <alignment horizontal="left" vertical="center" shrinkToFit="1"/>
    </xf>
    <xf numFmtId="0" fontId="13" fillId="0" borderId="63" xfId="0" applyFont="1" applyBorder="1" applyAlignment="1">
      <alignment vertical="center" wrapText="1"/>
    </xf>
    <xf numFmtId="0" fontId="4" fillId="0" borderId="0" xfId="0" applyFont="1" applyBorder="1" applyAlignment="1">
      <alignment vertical="center" wrapText="1" shrinkToFit="1"/>
    </xf>
    <xf numFmtId="0" fontId="12" fillId="0" borderId="132" xfId="8" applyFont="1" applyBorder="1" applyAlignment="1">
      <alignment vertical="top" wrapText="1"/>
    </xf>
    <xf numFmtId="0" fontId="22" fillId="0" borderId="128" xfId="0" applyFont="1" applyBorder="1" applyAlignment="1">
      <alignment vertical="center" wrapText="1"/>
    </xf>
    <xf numFmtId="0" fontId="22" fillId="0" borderId="76" xfId="0" applyFont="1" applyBorder="1" applyAlignment="1">
      <alignment vertical="center" wrapText="1"/>
    </xf>
    <xf numFmtId="0" fontId="4" fillId="0" borderId="63" xfId="0" applyFont="1" applyBorder="1" applyAlignment="1">
      <alignment vertical="top" wrapText="1"/>
    </xf>
    <xf numFmtId="0" fontId="4" fillId="0" borderId="128" xfId="0" applyFont="1" applyBorder="1" applyAlignment="1">
      <alignment vertical="top" wrapText="1"/>
    </xf>
    <xf numFmtId="0" fontId="4" fillId="0" borderId="128" xfId="0" applyFont="1" applyBorder="1" applyAlignment="1">
      <alignment horizontal="center" vertical="center"/>
    </xf>
    <xf numFmtId="0" fontId="4" fillId="0" borderId="30" xfId="0" applyFont="1" applyBorder="1" applyAlignment="1">
      <alignment horizontal="center" vertical="center"/>
    </xf>
    <xf numFmtId="0" fontId="4" fillId="3" borderId="63"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32" fillId="0" borderId="7"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wrapText="1"/>
    </xf>
    <xf numFmtId="0" fontId="14" fillId="0" borderId="0" xfId="0" applyFont="1" applyAlignment="1">
      <alignment vertical="top" wrapText="1"/>
    </xf>
    <xf numFmtId="0" fontId="14" fillId="0" borderId="15" xfId="0" applyFont="1" applyBorder="1" applyAlignment="1">
      <alignment vertical="top" wrapText="1"/>
    </xf>
    <xf numFmtId="0" fontId="32" fillId="0" borderId="7" xfId="4" applyFont="1" applyBorder="1" applyAlignment="1">
      <alignment vertical="top" wrapText="1"/>
    </xf>
    <xf numFmtId="0" fontId="32" fillId="0" borderId="0" xfId="4" applyFont="1" applyAlignment="1">
      <alignment vertical="top" wrapText="1"/>
    </xf>
    <xf numFmtId="0" fontId="32" fillId="0" borderId="15" xfId="4" applyFont="1" applyBorder="1" applyAlignment="1">
      <alignment vertical="top" wrapText="1"/>
    </xf>
    <xf numFmtId="0" fontId="15" fillId="0" borderId="128" xfId="4" applyFont="1" applyBorder="1" applyAlignment="1">
      <alignment vertical="top" wrapText="1"/>
    </xf>
    <xf numFmtId="0" fontId="15" fillId="0" borderId="128" xfId="4" applyFont="1" applyBorder="1" applyAlignment="1">
      <alignment horizontal="left" vertical="top" wrapText="1"/>
    </xf>
    <xf numFmtId="0" fontId="15" fillId="0" borderId="162" xfId="4" applyFont="1" applyBorder="1" applyAlignment="1">
      <alignment vertical="top" wrapText="1"/>
    </xf>
    <xf numFmtId="0" fontId="15" fillId="0" borderId="162" xfId="0" applyFont="1" applyBorder="1" applyAlignment="1">
      <alignment vertical="top" wrapText="1"/>
    </xf>
    <xf numFmtId="0" fontId="15" fillId="0" borderId="128" xfId="0" applyFont="1" applyBorder="1" applyAlignment="1">
      <alignment vertical="top" wrapText="1"/>
    </xf>
    <xf numFmtId="0" fontId="32" fillId="0" borderId="172" xfId="4" applyFont="1" applyBorder="1" applyAlignment="1">
      <alignment vertical="top" shrinkToFit="1"/>
    </xf>
    <xf numFmtId="0" fontId="14" fillId="0" borderId="7" xfId="0" applyFont="1" applyBorder="1" applyAlignment="1">
      <alignment vertical="top" wrapText="1"/>
    </xf>
    <xf numFmtId="0" fontId="32" fillId="0" borderId="7" xfId="4" applyFont="1" applyBorder="1" applyAlignment="1">
      <alignment vertical="center" shrinkToFit="1"/>
    </xf>
    <xf numFmtId="0" fontId="32" fillId="0" borderId="173" xfId="4" applyFont="1" applyBorder="1" applyAlignment="1">
      <alignment horizontal="center" vertical="top" shrinkToFit="1"/>
    </xf>
    <xf numFmtId="0" fontId="32" fillId="0" borderId="171" xfId="4" applyFont="1" applyBorder="1" applyAlignment="1">
      <alignment horizontal="center" vertical="top" shrinkToFit="1"/>
    </xf>
    <xf numFmtId="0" fontId="4" fillId="5" borderId="15" xfId="0" applyFont="1" applyFill="1" applyBorder="1" applyAlignment="1">
      <alignment vertical="top" wrapText="1"/>
    </xf>
    <xf numFmtId="0" fontId="4" fillId="5" borderId="127" xfId="0" applyFont="1" applyFill="1" applyBorder="1" applyAlignment="1">
      <alignment horizontal="center" vertical="center" wrapText="1"/>
    </xf>
    <xf numFmtId="0" fontId="4" fillId="5" borderId="15" xfId="0" applyFont="1" applyFill="1" applyBorder="1" applyAlignment="1">
      <alignment horizontal="left" vertical="center" wrapText="1" shrinkToFit="1"/>
    </xf>
    <xf numFmtId="0" fontId="4" fillId="0" borderId="120" xfId="0" applyFont="1" applyBorder="1" applyAlignment="1">
      <alignment vertical="center" wrapText="1"/>
    </xf>
    <xf numFmtId="0" fontId="4" fillId="5" borderId="0" xfId="0" applyFont="1" applyFill="1" applyAlignment="1">
      <alignment horizontal="center" vertical="center" wrapText="1"/>
    </xf>
    <xf numFmtId="0" fontId="4" fillId="5" borderId="145" xfId="0" applyFont="1" applyFill="1" applyBorder="1" applyAlignment="1">
      <alignment horizontal="left" vertical="center" wrapText="1" shrinkToFit="1"/>
    </xf>
    <xf numFmtId="0" fontId="73" fillId="0" borderId="161" xfId="0" applyFont="1" applyBorder="1" applyAlignment="1">
      <alignment vertical="center"/>
    </xf>
    <xf numFmtId="0" fontId="73" fillId="0" borderId="128" xfId="0" applyFont="1" applyBorder="1" applyAlignment="1">
      <alignment vertical="top" wrapText="1"/>
    </xf>
    <xf numFmtId="0" fontId="32" fillId="0" borderId="177" xfId="0" applyFont="1" applyBorder="1" applyAlignment="1">
      <alignment vertical="center"/>
    </xf>
    <xf numFmtId="0" fontId="32" fillId="0" borderId="178" xfId="0" applyFont="1" applyBorder="1" applyAlignment="1">
      <alignment vertical="center"/>
    </xf>
    <xf numFmtId="0" fontId="32" fillId="0" borderId="171" xfId="4" applyFont="1" applyBorder="1" applyAlignment="1">
      <alignment vertical="top" shrinkToFit="1"/>
    </xf>
    <xf numFmtId="0" fontId="32" fillId="0" borderId="173" xfId="4" applyFont="1" applyBorder="1" applyAlignment="1">
      <alignment vertical="top" shrinkToFit="1"/>
    </xf>
    <xf numFmtId="0" fontId="32" fillId="0" borderId="170" xfId="4" applyFont="1" applyBorder="1" applyAlignment="1">
      <alignment vertical="top" shrinkToFit="1"/>
    </xf>
    <xf numFmtId="0" fontId="32" fillId="0" borderId="10" xfId="4" applyFont="1" applyBorder="1" applyAlignment="1">
      <alignment vertical="top" shrinkToFit="1"/>
    </xf>
    <xf numFmtId="0" fontId="15" fillId="0" borderId="162" xfId="4" applyFont="1" applyBorder="1" applyAlignment="1">
      <alignment vertical="top" wrapText="1"/>
    </xf>
    <xf numFmtId="0" fontId="32" fillId="0" borderId="172" xfId="4" applyFont="1" applyBorder="1" applyAlignment="1">
      <alignment vertical="top" shrinkToFit="1"/>
    </xf>
    <xf numFmtId="0" fontId="14" fillId="0" borderId="174" xfId="0" applyFont="1" applyBorder="1" applyAlignment="1">
      <alignment vertical="top" wrapText="1"/>
    </xf>
    <xf numFmtId="0" fontId="32" fillId="0" borderId="7" xfId="4" applyFont="1" applyBorder="1" applyAlignment="1">
      <alignment vertical="top" wrapText="1"/>
    </xf>
    <xf numFmtId="0" fontId="32" fillId="0" borderId="15" xfId="4" applyFont="1" applyBorder="1" applyAlignment="1">
      <alignment vertical="top" wrapText="1"/>
    </xf>
    <xf numFmtId="0" fontId="15" fillId="0" borderId="162" xfId="0" applyFont="1" applyBorder="1" applyAlignment="1">
      <alignment vertical="top" wrapText="1"/>
    </xf>
    <xf numFmtId="0" fontId="15" fillId="0" borderId="161" xfId="0" applyFont="1" applyBorder="1" applyAlignment="1">
      <alignment vertical="top" wrapText="1"/>
    </xf>
    <xf numFmtId="0" fontId="14" fillId="0" borderId="7" xfId="0" applyFont="1" applyBorder="1" applyAlignment="1">
      <alignment vertical="top" wrapText="1"/>
    </xf>
    <xf numFmtId="0" fontId="32" fillId="0" borderId="0" xfId="4" applyFont="1" applyBorder="1" applyAlignment="1">
      <alignment vertical="top" wrapText="1"/>
    </xf>
    <xf numFmtId="0" fontId="32" fillId="0" borderId="7" xfId="0" applyFont="1" applyBorder="1" applyAlignment="1">
      <alignment vertical="top" wrapText="1"/>
    </xf>
    <xf numFmtId="0" fontId="32" fillId="0" borderId="15" xfId="0" applyFont="1" applyBorder="1" applyAlignment="1">
      <alignment vertical="top" wrapText="1"/>
    </xf>
    <xf numFmtId="0" fontId="15" fillId="0" borderId="128" xfId="0" applyFont="1" applyBorder="1" applyAlignment="1">
      <alignment vertical="top" wrapText="1"/>
    </xf>
    <xf numFmtId="0" fontId="15" fillId="0" borderId="162" xfId="4" applyFont="1" applyBorder="1" applyAlignment="1">
      <alignment vertical="top" wrapText="1"/>
    </xf>
    <xf numFmtId="0" fontId="15" fillId="0" borderId="161" xfId="4" applyFont="1" applyBorder="1" applyAlignment="1">
      <alignment vertical="top" wrapText="1"/>
    </xf>
    <xf numFmtId="0" fontId="14" fillId="0" borderId="15" xfId="4" applyFont="1" applyBorder="1" applyAlignment="1">
      <alignment horizontal="left" vertical="top" wrapText="1"/>
    </xf>
    <xf numFmtId="0" fontId="14" fillId="0" borderId="7" xfId="4" applyFont="1" applyBorder="1" applyAlignment="1">
      <alignment horizontal="left" vertical="top" wrapText="1"/>
    </xf>
    <xf numFmtId="0" fontId="32" fillId="0" borderId="171" xfId="4" applyFont="1" applyBorder="1" applyAlignment="1">
      <alignment horizontal="center" vertical="top" shrinkToFit="1"/>
    </xf>
    <xf numFmtId="0" fontId="32" fillId="0" borderId="173" xfId="4" applyFont="1" applyBorder="1" applyAlignment="1">
      <alignment horizontal="center" vertical="top" shrinkToFit="1"/>
    </xf>
    <xf numFmtId="0" fontId="15" fillId="0" borderId="128" xfId="4" applyFont="1" applyBorder="1" applyAlignment="1">
      <alignment vertical="top" wrapText="1"/>
    </xf>
    <xf numFmtId="0" fontId="32" fillId="0" borderId="7" xfId="4" applyFont="1" applyBorder="1" applyAlignment="1">
      <alignment vertical="center" shrinkToFit="1"/>
    </xf>
    <xf numFmtId="0" fontId="32" fillId="0" borderId="0" xfId="0" applyFont="1" applyBorder="1" applyAlignment="1">
      <alignment vertical="top" wrapText="1"/>
    </xf>
    <xf numFmtId="0" fontId="14" fillId="0" borderId="177" xfId="4" applyFont="1" applyBorder="1" applyAlignment="1">
      <alignment horizontal="left" vertical="top" wrapText="1"/>
    </xf>
    <xf numFmtId="0" fontId="14" fillId="0" borderId="178" xfId="4" applyFont="1" applyBorder="1" applyAlignment="1">
      <alignment horizontal="left" vertical="top" wrapText="1"/>
    </xf>
    <xf numFmtId="0" fontId="14" fillId="0" borderId="0" xfId="4" applyFont="1" applyBorder="1" applyAlignment="1">
      <alignment horizontal="left" vertical="top" wrapText="1"/>
    </xf>
    <xf numFmtId="0" fontId="32" fillId="0" borderId="0" xfId="4" applyFont="1" applyBorder="1" applyAlignment="1">
      <alignment vertical="top" shrinkToFit="1"/>
    </xf>
    <xf numFmtId="0" fontId="32" fillId="0" borderId="164" xfId="4" applyFont="1" applyBorder="1" applyAlignment="1">
      <alignment vertical="top" shrinkToFit="1"/>
    </xf>
    <xf numFmtId="0" fontId="32" fillId="0" borderId="177" xfId="4" applyFont="1" applyBorder="1" applyAlignment="1">
      <alignment vertical="top" shrinkToFit="1"/>
    </xf>
    <xf numFmtId="0" fontId="32" fillId="0" borderId="179" xfId="4" applyFont="1" applyBorder="1" applyAlignment="1">
      <alignment vertical="top" shrinkToFit="1"/>
    </xf>
    <xf numFmtId="0" fontId="14" fillId="0" borderId="176" xfId="0" applyFont="1" applyBorder="1" applyAlignment="1">
      <alignment vertical="top" wrapText="1"/>
    </xf>
    <xf numFmtId="0" fontId="14" fillId="0" borderId="177" xfId="0" applyFont="1" applyBorder="1" applyAlignment="1">
      <alignment vertical="top" wrapText="1"/>
    </xf>
    <xf numFmtId="0" fontId="14" fillId="0" borderId="178" xfId="0" applyFont="1" applyBorder="1" applyAlignment="1">
      <alignment vertical="top" wrapText="1"/>
    </xf>
    <xf numFmtId="0" fontId="32" fillId="0" borderId="164" xfId="0" applyFont="1" applyBorder="1" applyAlignment="1">
      <alignment horizontal="center" vertical="top" shrinkToFit="1"/>
    </xf>
    <xf numFmtId="0" fontId="32" fillId="0" borderId="177" xfId="0" applyFont="1" applyBorder="1" applyAlignment="1">
      <alignment horizontal="center" vertical="top" shrinkToFit="1"/>
    </xf>
    <xf numFmtId="0" fontId="32" fillId="0" borderId="179" xfId="0" applyFont="1" applyBorder="1" applyAlignment="1">
      <alignment horizontal="center" vertical="top" shrinkToFit="1"/>
    </xf>
    <xf numFmtId="0" fontId="4" fillId="5" borderId="128" xfId="0" applyFont="1" applyFill="1" applyBorder="1" applyAlignment="1">
      <alignment horizontal="left" vertical="top" wrapText="1"/>
    </xf>
    <xf numFmtId="0" fontId="4" fillId="0" borderId="63" xfId="0" applyFont="1" applyBorder="1" applyAlignment="1">
      <alignment horizontal="left" vertical="top" wrapText="1"/>
    </xf>
    <xf numFmtId="0" fontId="4" fillId="0" borderId="128" xfId="0" applyFont="1" applyBorder="1" applyAlignment="1">
      <alignment horizontal="left" vertical="top" wrapText="1"/>
    </xf>
    <xf numFmtId="0" fontId="4" fillId="0" borderId="63" xfId="0" applyFont="1" applyBorder="1" applyAlignment="1">
      <alignment vertical="center"/>
    </xf>
    <xf numFmtId="0" fontId="4" fillId="0" borderId="128" xfId="0" applyFont="1" applyBorder="1" applyAlignment="1">
      <alignment vertical="center"/>
    </xf>
    <xf numFmtId="0" fontId="4" fillId="0" borderId="30" xfId="0" applyFont="1" applyBorder="1" applyAlignment="1">
      <alignment vertical="center"/>
    </xf>
    <xf numFmtId="0" fontId="4" fillId="0" borderId="63" xfId="0" applyFont="1" applyBorder="1" applyAlignment="1">
      <alignment horizontal="center" vertical="center"/>
    </xf>
    <xf numFmtId="0" fontId="4" fillId="0" borderId="128"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vertical="center" wrapText="1"/>
    </xf>
    <xf numFmtId="0" fontId="4" fillId="0" borderId="30" xfId="0" applyFont="1" applyBorder="1" applyAlignment="1">
      <alignment vertical="center" wrapText="1"/>
    </xf>
    <xf numFmtId="0" fontId="4" fillId="3" borderId="63"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32" xfId="0" applyFont="1" applyFill="1" applyBorder="1" applyAlignment="1">
      <alignment horizontal="center" vertical="center" wrapText="1"/>
    </xf>
    <xf numFmtId="0" fontId="4" fillId="0" borderId="63" xfId="5" applyFont="1" applyBorder="1" applyAlignment="1">
      <alignment horizontal="center" vertical="center"/>
    </xf>
    <xf numFmtId="0" fontId="4" fillId="0" borderId="128" xfId="5" applyFont="1" applyBorder="1" applyAlignment="1">
      <alignment horizontal="center" vertical="center"/>
    </xf>
    <xf numFmtId="0" fontId="4" fillId="0" borderId="30" xfId="0" applyFont="1" applyBorder="1" applyAlignment="1">
      <alignment horizontal="left" vertical="center" wrapText="1"/>
    </xf>
    <xf numFmtId="0" fontId="15" fillId="0" borderId="161" xfId="4" applyFont="1" applyBorder="1" applyAlignment="1">
      <alignment vertical="top" wrapText="1"/>
    </xf>
    <xf numFmtId="0" fontId="32" fillId="0" borderId="7" xfId="4" applyFont="1" applyBorder="1" applyAlignment="1">
      <alignment vertical="top" wrapText="1"/>
    </xf>
    <xf numFmtId="0" fontId="32" fillId="0" borderId="0" xfId="4" applyFont="1" applyAlignment="1">
      <alignment vertical="top" wrapText="1"/>
    </xf>
    <xf numFmtId="0" fontId="32" fillId="0" borderId="15" xfId="4" applyFont="1" applyBorder="1" applyAlignment="1">
      <alignment vertical="top" wrapText="1"/>
    </xf>
    <xf numFmtId="0" fontId="32" fillId="0" borderId="0" xfId="4" applyFont="1" applyBorder="1" applyAlignment="1">
      <alignment vertical="top" wrapText="1"/>
    </xf>
    <xf numFmtId="0" fontId="32" fillId="0" borderId="164" xfId="4" applyFont="1" applyBorder="1" applyAlignment="1">
      <alignment horizontal="center" vertical="top" shrinkToFit="1"/>
    </xf>
    <xf numFmtId="0" fontId="32" fillId="0" borderId="179" xfId="4" applyFont="1" applyBorder="1" applyAlignment="1">
      <alignment horizontal="center" vertical="top" shrinkToFit="1"/>
    </xf>
    <xf numFmtId="0" fontId="15" fillId="0" borderId="128" xfId="4" applyFont="1" applyBorder="1" applyAlignment="1">
      <alignment vertical="top" wrapText="1"/>
    </xf>
    <xf numFmtId="0" fontId="14" fillId="0" borderId="177" xfId="4" applyFont="1" applyBorder="1" applyAlignment="1">
      <alignment vertical="top" wrapText="1"/>
    </xf>
    <xf numFmtId="0" fontId="14" fillId="0" borderId="178" xfId="4" applyFont="1" applyBorder="1" applyAlignment="1">
      <alignment vertical="top" wrapText="1"/>
    </xf>
    <xf numFmtId="0" fontId="15" fillId="0" borderId="30" xfId="4" applyFont="1" applyBorder="1" applyAlignment="1">
      <alignment vertical="top" wrapText="1"/>
    </xf>
    <xf numFmtId="0" fontId="4" fillId="0" borderId="0" xfId="0" applyFont="1" applyBorder="1" applyAlignment="1">
      <alignment vertical="center" wrapText="1"/>
    </xf>
    <xf numFmtId="0" fontId="27" fillId="0" borderId="118" xfId="15" applyFont="1" applyBorder="1" applyAlignment="1">
      <alignment horizontal="left"/>
    </xf>
    <xf numFmtId="0" fontId="4" fillId="0" borderId="118" xfId="0" applyFont="1" applyBorder="1" applyAlignment="1">
      <alignment horizontal="left" vertical="center" wrapText="1" shrinkToFit="1"/>
    </xf>
    <xf numFmtId="0" fontId="4" fillId="0" borderId="118" xfId="0" applyFont="1" applyBorder="1" applyAlignment="1">
      <alignment vertical="center" wrapText="1" shrinkToFit="1"/>
    </xf>
    <xf numFmtId="177" fontId="4" fillId="0" borderId="118" xfId="0" applyNumberFormat="1" applyFont="1" applyBorder="1" applyAlignment="1">
      <alignment horizontal="center" vertical="center" wrapText="1"/>
    </xf>
    <xf numFmtId="0" fontId="4" fillId="0" borderId="118" xfId="0" applyFont="1" applyBorder="1" applyAlignment="1">
      <alignment horizontal="left" vertical="center" shrinkToFit="1"/>
    </xf>
    <xf numFmtId="0" fontId="4" fillId="0" borderId="118" xfId="0" applyFont="1" applyBorder="1" applyAlignment="1">
      <alignment vertical="center" wrapText="1"/>
    </xf>
    <xf numFmtId="0" fontId="4" fillId="0" borderId="118" xfId="8" applyFont="1" applyBorder="1" applyAlignment="1">
      <alignment horizontal="center" vertical="center"/>
    </xf>
    <xf numFmtId="0" fontId="4" fillId="5" borderId="130" xfId="5" applyFont="1" applyFill="1" applyBorder="1" applyAlignment="1">
      <alignment vertical="center" wrapText="1"/>
    </xf>
    <xf numFmtId="0" fontId="4" fillId="5" borderId="131" xfId="5" applyFont="1" applyFill="1" applyBorder="1" applyAlignment="1">
      <alignment horizontal="center" vertical="center" wrapText="1"/>
    </xf>
    <xf numFmtId="0" fontId="4" fillId="5" borderId="148" xfId="5" applyFont="1" applyFill="1" applyBorder="1" applyAlignment="1">
      <alignment horizontal="left" vertical="center" wrapText="1" shrinkToFit="1"/>
    </xf>
    <xf numFmtId="0" fontId="4" fillId="5" borderId="30" xfId="5" applyFont="1" applyFill="1" applyBorder="1" applyAlignment="1">
      <alignment vertical="top" wrapText="1"/>
    </xf>
    <xf numFmtId="0" fontId="4" fillId="0" borderId="130" xfId="5" applyFont="1" applyBorder="1" applyAlignment="1">
      <alignment vertical="center" wrapText="1"/>
    </xf>
    <xf numFmtId="0" fontId="4" fillId="0" borderId="131" xfId="5" applyFont="1" applyBorder="1" applyAlignment="1">
      <alignment horizontal="center" vertical="center" wrapText="1"/>
    </xf>
    <xf numFmtId="0" fontId="4" fillId="0" borderId="148" xfId="5" applyFont="1" applyBorder="1" applyAlignment="1">
      <alignment horizontal="left" vertical="center" wrapText="1" shrinkToFit="1"/>
    </xf>
    <xf numFmtId="0" fontId="4" fillId="0" borderId="24" xfId="5" applyFont="1" applyBorder="1" applyAlignment="1">
      <alignment horizontal="center" vertical="center"/>
    </xf>
    <xf numFmtId="0" fontId="4" fillId="5" borderId="24" xfId="5" applyFont="1" applyFill="1" applyBorder="1" applyAlignment="1">
      <alignment vertical="top" wrapText="1"/>
    </xf>
    <xf numFmtId="0" fontId="4" fillId="0" borderId="24" xfId="5" applyFont="1" applyBorder="1" applyAlignment="1">
      <alignment vertical="center" wrapText="1"/>
    </xf>
    <xf numFmtId="0" fontId="4" fillId="0" borderId="159" xfId="5" applyFont="1" applyBorder="1" applyAlignment="1">
      <alignment horizontal="center" vertical="center" wrapText="1"/>
    </xf>
    <xf numFmtId="0" fontId="4" fillId="0" borderId="117" xfId="5" applyFont="1" applyBorder="1" applyAlignment="1">
      <alignment horizontal="left" vertical="center" wrapText="1" shrinkToFit="1"/>
    </xf>
    <xf numFmtId="0" fontId="4" fillId="5" borderId="24" xfId="5" applyFont="1" applyFill="1" applyBorder="1" applyAlignment="1">
      <alignment vertical="center" wrapText="1"/>
    </xf>
    <xf numFmtId="0" fontId="4" fillId="5" borderId="5" xfId="0" applyFont="1" applyFill="1" applyBorder="1" applyAlignment="1">
      <alignment vertical="center" wrapText="1"/>
    </xf>
    <xf numFmtId="0" fontId="4" fillId="5" borderId="151" xfId="0" applyFont="1" applyFill="1" applyBorder="1" applyAlignment="1">
      <alignment vertical="center" shrinkToFit="1"/>
    </xf>
    <xf numFmtId="0" fontId="4" fillId="5" borderId="16" xfId="0" applyFont="1" applyFill="1" applyBorder="1" applyAlignment="1">
      <alignment vertical="center" wrapText="1"/>
    </xf>
    <xf numFmtId="0" fontId="4" fillId="5" borderId="24" xfId="0" applyFont="1" applyFill="1" applyBorder="1" applyAlignment="1">
      <alignment vertical="top" wrapText="1"/>
    </xf>
    <xf numFmtId="0" fontId="4" fillId="5" borderId="118" xfId="0" applyFont="1" applyFill="1" applyBorder="1" applyAlignment="1">
      <alignment vertical="center" shrinkToFit="1"/>
    </xf>
    <xf numFmtId="0" fontId="4" fillId="5" borderId="1" xfId="0" applyFont="1" applyFill="1" applyBorder="1" applyAlignment="1">
      <alignment vertical="center" shrinkToFit="1"/>
    </xf>
    <xf numFmtId="0" fontId="28" fillId="0" borderId="16" xfId="9" applyFont="1" applyBorder="1">
      <alignment vertical="center"/>
    </xf>
    <xf numFmtId="0" fontId="4" fillId="0" borderId="24" xfId="9" applyFont="1" applyBorder="1" applyAlignment="1">
      <alignment horizontal="left" vertical="top" wrapText="1"/>
    </xf>
    <xf numFmtId="0" fontId="4" fillId="0" borderId="24" xfId="9" applyFont="1" applyBorder="1" applyAlignment="1">
      <alignment vertical="center" wrapText="1" shrinkToFit="1"/>
    </xf>
    <xf numFmtId="0" fontId="4" fillId="0" borderId="16" xfId="9" applyFont="1" applyBorder="1" applyAlignment="1">
      <alignment horizontal="center" vertical="center" wrapText="1"/>
    </xf>
    <xf numFmtId="0" fontId="4" fillId="0" borderId="158" xfId="9" applyFont="1" applyBorder="1" applyAlignment="1">
      <alignment vertical="center" shrinkToFit="1"/>
    </xf>
    <xf numFmtId="0" fontId="4" fillId="0" borderId="24" xfId="9" applyFont="1" applyBorder="1" applyAlignment="1">
      <alignment vertical="center" wrapText="1"/>
    </xf>
    <xf numFmtId="0" fontId="4" fillId="11" borderId="117" xfId="9" applyFont="1" applyFill="1" applyBorder="1" applyAlignment="1">
      <alignment horizontal="center" vertical="center"/>
    </xf>
    <xf numFmtId="0" fontId="28" fillId="0" borderId="63" xfId="9" applyFont="1" applyBorder="1">
      <alignment vertical="center"/>
    </xf>
    <xf numFmtId="0" fontId="4" fillId="0" borderId="63" xfId="9" applyFont="1" applyBorder="1" applyAlignment="1">
      <alignment vertical="center" wrapText="1" shrinkToFit="1"/>
    </xf>
    <xf numFmtId="0" fontId="4" fillId="0" borderId="5" xfId="9" applyFont="1" applyBorder="1" applyAlignment="1">
      <alignment horizontal="center" vertical="center" wrapText="1"/>
    </xf>
    <xf numFmtId="0" fontId="4" fillId="0" borderId="9" xfId="9" applyFont="1" applyBorder="1" applyAlignment="1">
      <alignment vertical="center" shrinkToFit="1"/>
    </xf>
    <xf numFmtId="0" fontId="4" fillId="0" borderId="63" xfId="9" applyFont="1" applyBorder="1" applyAlignment="1">
      <alignment vertical="top" wrapText="1"/>
    </xf>
    <xf numFmtId="0" fontId="4" fillId="11" borderId="63" xfId="9" applyFont="1" applyFill="1" applyBorder="1" applyAlignment="1">
      <alignment horizontal="center" vertical="center"/>
    </xf>
    <xf numFmtId="0" fontId="28" fillId="0" borderId="128" xfId="9" applyFont="1" applyBorder="1">
      <alignment vertical="center"/>
    </xf>
    <xf numFmtId="0" fontId="4" fillId="0" borderId="126" xfId="9" applyFont="1" applyBorder="1" applyAlignment="1">
      <alignment vertical="center" wrapText="1" shrinkToFit="1"/>
    </xf>
    <xf numFmtId="0" fontId="4" fillId="0" borderId="123" xfId="9" applyFont="1" applyBorder="1" applyAlignment="1">
      <alignment horizontal="center" vertical="center" wrapText="1"/>
    </xf>
    <xf numFmtId="0" fontId="4" fillId="0" borderId="144" xfId="9" applyFont="1" applyBorder="1" applyAlignment="1">
      <alignment vertical="center" shrinkToFit="1"/>
    </xf>
    <xf numFmtId="0" fontId="4" fillId="0" borderId="126" xfId="9" applyFont="1" applyBorder="1" applyAlignment="1">
      <alignment vertical="center" wrapText="1"/>
    </xf>
    <xf numFmtId="0" fontId="4" fillId="11" borderId="126" xfId="9" applyFont="1" applyFill="1" applyBorder="1" applyAlignment="1">
      <alignment horizontal="center" vertical="center"/>
    </xf>
    <xf numFmtId="0" fontId="4" fillId="0" borderId="128" xfId="9" applyFont="1" applyBorder="1" applyAlignment="1">
      <alignment horizontal="left" vertical="center" wrapText="1"/>
    </xf>
    <xf numFmtId="0" fontId="28" fillId="0" borderId="30" xfId="9" applyFont="1" applyBorder="1">
      <alignment vertical="center"/>
    </xf>
    <xf numFmtId="0" fontId="4" fillId="0" borderId="30" xfId="9" applyFont="1" applyBorder="1" applyAlignment="1">
      <alignment vertical="center" wrapText="1"/>
    </xf>
    <xf numFmtId="0" fontId="4" fillId="0" borderId="30" xfId="9" applyFont="1" applyBorder="1" applyAlignment="1">
      <alignment vertical="center" wrapText="1" shrinkToFit="1"/>
    </xf>
    <xf numFmtId="0" fontId="4" fillId="0" borderId="13" xfId="9" applyFont="1" applyBorder="1" applyAlignment="1">
      <alignment horizontal="center" vertical="center" wrapText="1"/>
    </xf>
    <xf numFmtId="0" fontId="4" fillId="0" borderId="12" xfId="9" applyFont="1" applyBorder="1" applyAlignment="1">
      <alignment vertical="center" shrinkToFit="1"/>
    </xf>
    <xf numFmtId="0" fontId="4" fillId="11" borderId="30" xfId="9" applyFont="1" applyFill="1" applyBorder="1" applyAlignment="1">
      <alignment horizontal="center" vertical="center"/>
    </xf>
    <xf numFmtId="0" fontId="4" fillId="0" borderId="128" xfId="0" applyFont="1" applyBorder="1" applyAlignment="1">
      <alignment horizontal="left" vertical="center" wrapText="1"/>
    </xf>
    <xf numFmtId="0" fontId="4" fillId="0" borderId="132" xfId="0" applyFont="1" applyBorder="1" applyAlignment="1">
      <alignment horizontal="left" vertical="center" wrapText="1" shrinkToFit="1"/>
    </xf>
    <xf numFmtId="0" fontId="4" fillId="0" borderId="132" xfId="0" applyFont="1" applyBorder="1" applyAlignment="1">
      <alignment horizontal="center" vertical="center"/>
    </xf>
    <xf numFmtId="0" fontId="4" fillId="11" borderId="132" xfId="0" applyFont="1" applyFill="1" applyBorder="1" applyAlignment="1">
      <alignment horizontal="center" vertical="center"/>
    </xf>
    <xf numFmtId="0" fontId="4" fillId="0" borderId="126" xfId="0" applyFont="1" applyBorder="1" applyAlignment="1">
      <alignment horizontal="center" vertical="center"/>
    </xf>
    <xf numFmtId="0" fontId="4" fillId="11" borderId="126" xfId="0" applyFont="1" applyFill="1" applyBorder="1" applyAlignment="1">
      <alignment horizontal="center" vertical="center"/>
    </xf>
    <xf numFmtId="0" fontId="4" fillId="0" borderId="30" xfId="0" applyFont="1" applyBorder="1" applyAlignment="1">
      <alignment horizontal="left" vertical="center" wrapText="1" shrinkToFit="1"/>
    </xf>
    <xf numFmtId="0" fontId="4" fillId="0" borderId="30" xfId="0" applyFont="1" applyBorder="1" applyAlignment="1">
      <alignment vertical="center" shrinkToFit="1"/>
    </xf>
    <xf numFmtId="0" fontId="4" fillId="11" borderId="30" xfId="0" applyFont="1" applyFill="1" applyBorder="1" applyAlignment="1">
      <alignment horizontal="center" vertical="center"/>
    </xf>
    <xf numFmtId="0" fontId="4" fillId="0" borderId="122" xfId="0" applyFont="1" applyBorder="1" applyAlignment="1">
      <alignment horizontal="center" vertical="center"/>
    </xf>
    <xf numFmtId="0" fontId="4" fillId="0" borderId="122" xfId="0" applyFont="1" applyBorder="1" applyAlignment="1">
      <alignment vertical="center" shrinkToFit="1"/>
    </xf>
    <xf numFmtId="0" fontId="4" fillId="11" borderId="122" xfId="0" applyFont="1" applyFill="1" applyBorder="1" applyAlignment="1">
      <alignment horizontal="center" vertical="center"/>
    </xf>
    <xf numFmtId="0" fontId="12" fillId="0" borderId="125" xfId="0" applyFont="1" applyBorder="1" applyAlignment="1">
      <alignment vertical="center" wrapText="1"/>
    </xf>
    <xf numFmtId="0" fontId="76" fillId="0" borderId="0" xfId="4" applyFont="1">
      <alignment vertical="center"/>
    </xf>
    <xf numFmtId="0" fontId="4" fillId="0" borderId="63" xfId="0" applyFont="1" applyBorder="1" applyAlignment="1">
      <alignment horizontal="left" vertical="center" wrapText="1" shrinkToFit="1"/>
    </xf>
    <xf numFmtId="0" fontId="4" fillId="0" borderId="63" xfId="0" applyFont="1" applyBorder="1" applyAlignment="1">
      <alignment vertical="center" shrinkToFit="1"/>
    </xf>
    <xf numFmtId="0" fontId="4" fillId="11" borderId="63" xfId="0" applyFont="1" applyFill="1" applyBorder="1" applyAlignment="1">
      <alignment horizontal="center" vertical="center"/>
    </xf>
    <xf numFmtId="0" fontId="4" fillId="0" borderId="130" xfId="0" applyFont="1" applyBorder="1" applyAlignment="1">
      <alignment horizontal="left" vertical="center" wrapText="1" shrinkToFit="1"/>
    </xf>
    <xf numFmtId="0" fontId="4" fillId="0" borderId="130" xfId="0" applyFont="1" applyBorder="1" applyAlignment="1">
      <alignment horizontal="center" vertical="center"/>
    </xf>
    <xf numFmtId="0" fontId="4" fillId="11" borderId="130" xfId="0" applyFont="1" applyFill="1" applyBorder="1" applyAlignment="1">
      <alignment horizontal="center" vertical="center"/>
    </xf>
    <xf numFmtId="0" fontId="4" fillId="5" borderId="5" xfId="0" applyFont="1" applyFill="1" applyBorder="1" applyAlignment="1">
      <alignment horizontal="left" vertical="center" wrapText="1"/>
    </xf>
    <xf numFmtId="0" fontId="13" fillId="0" borderId="130" xfId="0" applyFont="1" applyBorder="1" applyAlignment="1">
      <alignment vertical="center" wrapText="1"/>
    </xf>
    <xf numFmtId="0" fontId="4" fillId="0" borderId="7" xfId="0" applyFont="1" applyBorder="1"/>
    <xf numFmtId="0" fontId="4" fillId="11" borderId="121" xfId="0" applyFont="1" applyFill="1" applyBorder="1" applyAlignment="1">
      <alignment horizontal="center" vertical="center"/>
    </xf>
    <xf numFmtId="0" fontId="4" fillId="0" borderId="121" xfId="9" applyFont="1" applyBorder="1" applyAlignment="1">
      <alignment vertical="center" wrapText="1" shrinkToFit="1"/>
    </xf>
    <xf numFmtId="0" fontId="4" fillId="0" borderId="134" xfId="9" applyFont="1" applyBorder="1" applyAlignment="1">
      <alignment horizontal="center" vertical="center" wrapText="1"/>
    </xf>
    <xf numFmtId="0" fontId="4" fillId="0" borderId="143" xfId="9" applyFont="1" applyBorder="1" applyAlignment="1">
      <alignment horizontal="left" vertical="center" shrinkToFit="1"/>
    </xf>
    <xf numFmtId="0" fontId="4" fillId="0" borderId="121" xfId="9" applyFont="1" applyBorder="1" applyAlignment="1">
      <alignment vertical="top" wrapText="1"/>
    </xf>
    <xf numFmtId="0" fontId="4" fillId="11" borderId="121" xfId="9" applyFont="1" applyFill="1" applyBorder="1" applyAlignment="1">
      <alignment horizontal="center" vertical="center"/>
    </xf>
    <xf numFmtId="0" fontId="4" fillId="0" borderId="12" xfId="9" applyFont="1" applyBorder="1" applyAlignment="1">
      <alignment horizontal="left" vertical="center" shrinkToFit="1"/>
    </xf>
    <xf numFmtId="0" fontId="4" fillId="0" borderId="30" xfId="9" applyFont="1" applyBorder="1" applyAlignment="1">
      <alignment vertical="top" wrapText="1"/>
    </xf>
    <xf numFmtId="0" fontId="4" fillId="5" borderId="0" xfId="0" applyFont="1" applyFill="1" applyAlignment="1">
      <alignment horizontal="left" vertical="center" shrinkToFit="1"/>
    </xf>
    <xf numFmtId="0" fontId="4" fillId="5" borderId="11" xfId="0" applyFont="1" applyFill="1" applyBorder="1" applyAlignment="1">
      <alignment horizontal="center" vertical="center" wrapText="1"/>
    </xf>
    <xf numFmtId="0" fontId="4" fillId="5" borderId="3" xfId="0" applyFont="1" applyFill="1" applyBorder="1" applyAlignment="1">
      <alignment horizontal="left" vertical="center" shrinkToFit="1"/>
    </xf>
    <xf numFmtId="0" fontId="4" fillId="0" borderId="63" xfId="2" applyFont="1" applyBorder="1" applyAlignment="1">
      <alignment vertical="top" wrapText="1"/>
    </xf>
    <xf numFmtId="0" fontId="4" fillId="5" borderId="63" xfId="0" applyFont="1" applyFill="1" applyBorder="1" applyAlignment="1">
      <alignment vertical="top" wrapText="1"/>
    </xf>
    <xf numFmtId="0" fontId="4" fillId="5" borderId="128" xfId="0" applyFont="1" applyFill="1" applyBorder="1" applyAlignment="1">
      <alignment vertical="top" wrapText="1"/>
    </xf>
    <xf numFmtId="0" fontId="4" fillId="5" borderId="30" xfId="0" applyFont="1" applyFill="1" applyBorder="1" applyAlignment="1">
      <alignment vertical="top" wrapText="1"/>
    </xf>
    <xf numFmtId="0" fontId="4" fillId="0" borderId="128" xfId="0" applyFont="1" applyBorder="1" applyAlignment="1">
      <alignment horizontal="left" vertical="top" shrinkToFit="1"/>
    </xf>
    <xf numFmtId="0" fontId="4" fillId="0" borderId="30" xfId="0" applyFont="1" applyBorder="1" applyAlignment="1">
      <alignment horizontal="left" vertical="top" shrinkToFit="1"/>
    </xf>
    <xf numFmtId="0" fontId="4" fillId="0" borderId="128" xfId="0" applyFont="1" applyBorder="1" applyAlignment="1">
      <alignment horizontal="left" vertical="top" wrapText="1" shrinkToFit="1"/>
    </xf>
    <xf numFmtId="0" fontId="4" fillId="0" borderId="63" xfId="0" applyFont="1" applyBorder="1" applyAlignment="1">
      <alignment horizontal="left" vertical="top" wrapText="1"/>
    </xf>
    <xf numFmtId="0" fontId="4" fillId="0" borderId="63" xfId="0" applyFont="1" applyBorder="1" applyAlignment="1">
      <alignment vertical="top" wrapText="1"/>
    </xf>
    <xf numFmtId="0" fontId="4" fillId="0" borderId="128" xfId="0" applyFont="1" applyBorder="1" applyAlignment="1">
      <alignment vertical="top" wrapText="1"/>
    </xf>
    <xf numFmtId="0" fontId="4" fillId="0" borderId="63" xfId="0" applyFont="1" applyBorder="1" applyAlignment="1">
      <alignment vertical="center"/>
    </xf>
    <xf numFmtId="0" fontId="4" fillId="0" borderId="128" xfId="0" applyFont="1" applyBorder="1" applyAlignment="1">
      <alignment vertical="center"/>
    </xf>
    <xf numFmtId="0" fontId="4" fillId="0" borderId="30" xfId="0" applyFont="1" applyBorder="1" applyAlignment="1">
      <alignment vertical="center"/>
    </xf>
    <xf numFmtId="0" fontId="4" fillId="0" borderId="128" xfId="2" applyFont="1" applyBorder="1" applyAlignment="1">
      <alignment vertical="center" wrapText="1"/>
    </xf>
    <xf numFmtId="0" fontId="4" fillId="0" borderId="63" xfId="0" applyFont="1" applyBorder="1" applyAlignment="1">
      <alignment horizontal="center" vertical="center"/>
    </xf>
    <xf numFmtId="0" fontId="4" fillId="0" borderId="128"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vertical="center" wrapText="1"/>
    </xf>
    <xf numFmtId="0" fontId="4" fillId="0" borderId="30" xfId="0" applyFont="1" applyBorder="1" applyAlignment="1">
      <alignment vertical="center" wrapText="1"/>
    </xf>
    <xf numFmtId="0" fontId="4" fillId="3" borderId="63"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32" xfId="0" applyFont="1" applyFill="1" applyBorder="1" applyAlignment="1">
      <alignment horizontal="center" vertical="center" wrapText="1"/>
    </xf>
    <xf numFmtId="0" fontId="4" fillId="0" borderId="63" xfId="0" applyFont="1" applyBorder="1" applyAlignment="1">
      <alignment horizontal="left" vertical="center" wrapText="1"/>
    </xf>
    <xf numFmtId="0" fontId="4" fillId="0" borderId="30" xfId="0" applyFont="1" applyBorder="1" applyAlignment="1">
      <alignment horizontal="left" vertical="center" wrapText="1"/>
    </xf>
    <xf numFmtId="0" fontId="4" fillId="0" borderId="154" xfId="0" applyFont="1" applyBorder="1" applyAlignment="1">
      <alignment vertical="center" wrapText="1"/>
    </xf>
    <xf numFmtId="0" fontId="15" fillId="0" borderId="162" xfId="4" applyFont="1" applyBorder="1" applyAlignment="1">
      <alignment vertical="top" wrapText="1"/>
    </xf>
    <xf numFmtId="0" fontId="15" fillId="0" borderId="161" xfId="4" applyFont="1" applyBorder="1" applyAlignment="1">
      <alignment vertical="top" wrapText="1"/>
    </xf>
    <xf numFmtId="0" fontId="32" fillId="0" borderId="7" xfId="4" applyFont="1" applyBorder="1" applyAlignment="1">
      <alignment vertical="top" wrapText="1"/>
    </xf>
    <xf numFmtId="0" fontId="32" fillId="0" borderId="15" xfId="4" applyFont="1" applyBorder="1" applyAlignment="1">
      <alignment vertical="top" wrapText="1"/>
    </xf>
    <xf numFmtId="0" fontId="14" fillId="0" borderId="7" xfId="0" applyFont="1" applyBorder="1" applyAlignment="1">
      <alignment vertical="top" wrapText="1"/>
    </xf>
    <xf numFmtId="0" fontId="32" fillId="0" borderId="0" xfId="4" applyFont="1" applyBorder="1" applyAlignment="1">
      <alignment vertical="top" wrapText="1"/>
    </xf>
    <xf numFmtId="0" fontId="14" fillId="0" borderId="0" xfId="4" applyFont="1" applyBorder="1" applyAlignment="1">
      <alignment vertical="top" wrapText="1"/>
    </xf>
    <xf numFmtId="0" fontId="32" fillId="0" borderId="7" xfId="0" applyFont="1" applyBorder="1" applyAlignment="1">
      <alignment vertical="top" wrapText="1"/>
    </xf>
    <xf numFmtId="0" fontId="32" fillId="0" borderId="15" xfId="0" applyFont="1" applyBorder="1" applyAlignment="1">
      <alignment vertical="top" wrapText="1"/>
    </xf>
    <xf numFmtId="0" fontId="15" fillId="0" borderId="128" xfId="0" applyFont="1" applyBorder="1" applyAlignment="1">
      <alignment vertical="top" wrapText="1"/>
    </xf>
    <xf numFmtId="0" fontId="14" fillId="0" borderId="7" xfId="4" applyFont="1" applyBorder="1" applyAlignment="1">
      <alignment vertical="top" wrapText="1"/>
    </xf>
    <xf numFmtId="0" fontId="32" fillId="0" borderId="171" xfId="4" applyFont="1" applyBorder="1" applyAlignment="1">
      <alignment horizontal="center" vertical="top" shrinkToFit="1"/>
    </xf>
    <xf numFmtId="0" fontId="32" fillId="0" borderId="164" xfId="4" applyFont="1" applyBorder="1" applyAlignment="1">
      <alignment horizontal="center" vertical="top" shrinkToFit="1"/>
    </xf>
    <xf numFmtId="0" fontId="32" fillId="0" borderId="173" xfId="4" applyFont="1" applyBorder="1" applyAlignment="1">
      <alignment horizontal="center" vertical="top" shrinkToFit="1"/>
    </xf>
    <xf numFmtId="0" fontId="32" fillId="0" borderId="179" xfId="4" applyFont="1" applyBorder="1" applyAlignment="1">
      <alignment horizontal="center" vertical="top" shrinkToFit="1"/>
    </xf>
    <xf numFmtId="0" fontId="14" fillId="0" borderId="7" xfId="4" applyFont="1" applyBorder="1" applyAlignment="1">
      <alignment vertical="center" shrinkToFit="1"/>
    </xf>
    <xf numFmtId="0" fontId="33" fillId="0" borderId="161" xfId="4" applyFont="1" applyBorder="1" applyAlignment="1">
      <alignment vertical="top" wrapText="1"/>
    </xf>
    <xf numFmtId="0" fontId="15" fillId="0" borderId="128" xfId="4" applyFont="1" applyBorder="1" applyAlignment="1">
      <alignment vertical="top" wrapText="1"/>
    </xf>
    <xf numFmtId="0" fontId="32" fillId="0" borderId="7" xfId="4" applyFont="1" applyBorder="1" applyAlignment="1">
      <alignment vertical="center" shrinkToFit="1"/>
    </xf>
    <xf numFmtId="0" fontId="32" fillId="0" borderId="0" xfId="0" applyFont="1" applyBorder="1" applyAlignment="1">
      <alignment vertical="top" wrapText="1"/>
    </xf>
    <xf numFmtId="0" fontId="32" fillId="0" borderId="5" xfId="4" applyFont="1" applyBorder="1" applyAlignment="1">
      <alignment vertical="top" wrapText="1"/>
    </xf>
    <xf numFmtId="0" fontId="32" fillId="0" borderId="1" xfId="4" applyFont="1" applyBorder="1" applyAlignment="1">
      <alignment vertical="top" wrapText="1"/>
    </xf>
    <xf numFmtId="0" fontId="32" fillId="0" borderId="2" xfId="4" applyFont="1" applyBorder="1" applyAlignment="1">
      <alignment vertical="top" wrapText="1"/>
    </xf>
    <xf numFmtId="0" fontId="14" fillId="0" borderId="177" xfId="4" applyFont="1" applyBorder="1" applyAlignment="1">
      <alignment vertical="top" wrapText="1"/>
    </xf>
    <xf numFmtId="0" fontId="14" fillId="0" borderId="178" xfId="4" applyFont="1" applyBorder="1" applyAlignment="1">
      <alignment vertical="top" wrapText="1"/>
    </xf>
    <xf numFmtId="0" fontId="15" fillId="0" borderId="63" xfId="4" applyFont="1" applyBorder="1" applyAlignment="1">
      <alignment vertical="top" wrapText="1"/>
    </xf>
    <xf numFmtId="0" fontId="32" fillId="0" borderId="176" xfId="4" applyFont="1" applyBorder="1" applyAlignment="1">
      <alignment vertical="top" wrapText="1"/>
    </xf>
    <xf numFmtId="0" fontId="32" fillId="0" borderId="177" xfId="4" applyFont="1" applyBorder="1" applyAlignment="1">
      <alignment vertical="top" wrapText="1"/>
    </xf>
    <xf numFmtId="0" fontId="32" fillId="0" borderId="178" xfId="4" applyFont="1" applyBorder="1" applyAlignment="1">
      <alignment vertical="top" wrapText="1"/>
    </xf>
    <xf numFmtId="0" fontId="33" fillId="0" borderId="128" xfId="4" applyFont="1" applyBorder="1" applyAlignment="1">
      <alignment vertical="top" wrapText="1"/>
    </xf>
    <xf numFmtId="0" fontId="14" fillId="0" borderId="3" xfId="4" applyFont="1" applyBorder="1" applyAlignment="1">
      <alignment horizontal="left" vertical="top" wrapText="1"/>
    </xf>
    <xf numFmtId="0" fontId="14" fillId="0" borderId="4" xfId="4" applyFont="1" applyBorder="1" applyAlignment="1">
      <alignment horizontal="left" vertical="top" wrapText="1"/>
    </xf>
    <xf numFmtId="0" fontId="32" fillId="0" borderId="6" xfId="4" applyFont="1" applyBorder="1" applyAlignment="1">
      <alignment horizontal="center" vertical="top" shrinkToFit="1"/>
    </xf>
    <xf numFmtId="0" fontId="32" fillId="0" borderId="5" xfId="4" applyFont="1" applyBorder="1" applyAlignment="1">
      <alignment horizontal="center" vertical="top" shrinkToFit="1"/>
    </xf>
    <xf numFmtId="0" fontId="32" fillId="0" borderId="279" xfId="4" applyFont="1" applyBorder="1" applyAlignment="1">
      <alignment horizontal="center" vertical="top" shrinkToFit="1"/>
    </xf>
    <xf numFmtId="0" fontId="14" fillId="0" borderId="0" xfId="4" applyFont="1" applyBorder="1">
      <alignment vertical="center"/>
    </xf>
    <xf numFmtId="0" fontId="32" fillId="0" borderId="169" xfId="4" applyFont="1" applyBorder="1" applyAlignment="1">
      <alignment vertical="top" shrinkToFit="1"/>
    </xf>
    <xf numFmtId="0" fontId="32" fillId="0" borderId="1" xfId="4" applyFont="1" applyBorder="1" applyAlignment="1">
      <alignment vertical="top" shrinkToFit="1"/>
    </xf>
    <xf numFmtId="0" fontId="32" fillId="0" borderId="6" xfId="4" applyFont="1" applyBorder="1" applyAlignment="1">
      <alignment vertical="top" shrinkToFit="1"/>
    </xf>
    <xf numFmtId="0" fontId="32" fillId="0" borderId="0" xfId="4" applyFont="1" applyBorder="1" applyAlignment="1">
      <alignment vertical="center" shrinkToFit="1"/>
    </xf>
    <xf numFmtId="0" fontId="15" fillId="0" borderId="155" xfId="4" applyFont="1" applyBorder="1" applyAlignment="1">
      <alignment vertical="top" wrapText="1"/>
    </xf>
    <xf numFmtId="0" fontId="32" fillId="0" borderId="280" xfId="4" applyFont="1" applyBorder="1" applyAlignment="1">
      <alignment horizontal="center" vertical="top" shrinkToFit="1"/>
    </xf>
    <xf numFmtId="0" fontId="32" fillId="0" borderId="48" xfId="4" applyFont="1" applyBorder="1" applyAlignment="1">
      <alignment horizontal="center" vertical="top" shrinkToFit="1"/>
    </xf>
    <xf numFmtId="0" fontId="32" fillId="0" borderId="281" xfId="4" applyFont="1" applyBorder="1" applyAlignment="1">
      <alignment horizontal="center" vertical="top" shrinkToFit="1"/>
    </xf>
    <xf numFmtId="0" fontId="4" fillId="0" borderId="121" xfId="0" applyFont="1" applyBorder="1" applyAlignment="1">
      <alignment horizontal="center" vertical="center"/>
    </xf>
    <xf numFmtId="0" fontId="4" fillId="0" borderId="132" xfId="8" applyFont="1" applyBorder="1" applyAlignment="1">
      <alignment horizontal="left" vertical="center" wrapText="1" indent="1"/>
    </xf>
    <xf numFmtId="0" fontId="12" fillId="0" borderId="132" xfId="0" applyFont="1" applyBorder="1" applyAlignment="1">
      <alignment horizontal="left" vertical="center" wrapText="1"/>
    </xf>
    <xf numFmtId="0" fontId="4" fillId="0" borderId="170" xfId="8" applyFont="1" applyBorder="1" applyAlignment="1">
      <alignment horizontal="center" vertical="center" wrapText="1"/>
    </xf>
    <xf numFmtId="0" fontId="4" fillId="0" borderId="15" xfId="8" applyFont="1" applyBorder="1" applyAlignment="1">
      <alignment horizontal="left" vertical="center" wrapText="1" shrinkToFit="1"/>
    </xf>
    <xf numFmtId="0" fontId="12" fillId="0" borderId="128" xfId="8" applyFont="1" applyBorder="1" applyAlignment="1">
      <alignment vertical="top" wrapText="1"/>
    </xf>
    <xf numFmtId="0" fontId="4" fillId="0" borderId="24" xfId="2" applyFont="1" applyBorder="1" applyAlignment="1">
      <alignment vertical="top" wrapText="1"/>
    </xf>
    <xf numFmtId="0" fontId="4" fillId="0" borderId="63" xfId="0" applyFont="1" applyBorder="1" applyAlignment="1">
      <alignment horizontal="left" vertical="top" shrinkToFit="1"/>
    </xf>
    <xf numFmtId="0" fontId="4" fillId="5" borderId="147" xfId="0" applyFont="1" applyFill="1" applyBorder="1" applyAlignment="1">
      <alignment horizontal="left" vertical="center" wrapText="1" shrinkToFit="1"/>
    </xf>
    <xf numFmtId="0" fontId="4" fillId="0" borderId="141" xfId="0" applyFont="1" applyBorder="1" applyAlignment="1">
      <alignment vertical="center" wrapText="1"/>
    </xf>
    <xf numFmtId="0" fontId="4" fillId="5" borderId="63" xfId="0" applyFont="1" applyFill="1" applyBorder="1" applyAlignment="1">
      <alignment vertical="top" wrapText="1"/>
    </xf>
    <xf numFmtId="0" fontId="4" fillId="3" borderId="128" xfId="0" applyFont="1" applyFill="1" applyBorder="1" applyAlignment="1">
      <alignment horizontal="center" vertical="center" wrapText="1"/>
    </xf>
    <xf numFmtId="0" fontId="12" fillId="0" borderId="24" xfId="0" applyFont="1" applyBorder="1" applyAlignment="1">
      <alignment vertical="center" wrapText="1"/>
    </xf>
    <xf numFmtId="0" fontId="6" fillId="0" borderId="0" xfId="0" applyFont="1" applyAlignment="1">
      <alignment horizontal="distributed"/>
    </xf>
    <xf numFmtId="0" fontId="6" fillId="0" borderId="0" xfId="0" applyFont="1" applyAlignment="1">
      <alignment horizontal="left" indent="1"/>
    </xf>
    <xf numFmtId="0" fontId="30" fillId="0" borderId="0" xfId="0" applyFont="1" applyAlignment="1">
      <alignment horizontal="distributed"/>
    </xf>
    <xf numFmtId="0" fontId="6"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vertical="center" wrapText="1"/>
    </xf>
    <xf numFmtId="0" fontId="25" fillId="0" borderId="0" xfId="0" applyFont="1" applyAlignment="1">
      <alignment horizontal="center" wrapText="1"/>
    </xf>
    <xf numFmtId="0" fontId="6" fillId="0" borderId="3" xfId="0" applyFont="1" applyBorder="1" applyAlignment="1">
      <alignment horizontal="center"/>
    </xf>
    <xf numFmtId="0" fontId="6" fillId="0" borderId="3" xfId="0" applyFont="1" applyBorder="1" applyAlignment="1"/>
    <xf numFmtId="0" fontId="5" fillId="3" borderId="5"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0" borderId="0" xfId="0" applyFont="1" applyAlignment="1">
      <alignment horizontal="left" shrinkToFit="1"/>
    </xf>
    <xf numFmtId="0" fontId="5" fillId="2" borderId="3" xfId="0" applyFont="1" applyFill="1" applyBorder="1" applyAlignment="1">
      <alignment horizontal="center"/>
    </xf>
    <xf numFmtId="0" fontId="5" fillId="3" borderId="5" xfId="0" applyFont="1" applyFill="1" applyBorder="1" applyAlignment="1">
      <alignment vertical="center" textRotation="255" wrapText="1"/>
    </xf>
    <xf numFmtId="0" fontId="5" fillId="3" borderId="2" xfId="0" applyFont="1" applyFill="1" applyBorder="1" applyAlignment="1">
      <alignment vertical="center" textRotation="255" wrapText="1"/>
    </xf>
    <xf numFmtId="0" fontId="5" fillId="3" borderId="7" xfId="0" applyFont="1" applyFill="1" applyBorder="1" applyAlignment="1">
      <alignment vertical="center" textRotation="255" wrapText="1"/>
    </xf>
    <xf numFmtId="0" fontId="5" fillId="3" borderId="15" xfId="0" applyFont="1" applyFill="1" applyBorder="1" applyAlignment="1">
      <alignment vertical="center" textRotation="255" wrapText="1"/>
    </xf>
    <xf numFmtId="0" fontId="5" fillId="3" borderId="13" xfId="0" applyFont="1" applyFill="1" applyBorder="1" applyAlignment="1">
      <alignment vertical="center" textRotation="255" wrapText="1"/>
    </xf>
    <xf numFmtId="0" fontId="5" fillId="3" borderId="4" xfId="0" applyFont="1" applyFill="1" applyBorder="1" applyAlignment="1">
      <alignment vertical="center" textRotation="255" wrapText="1"/>
    </xf>
    <xf numFmtId="0" fontId="5" fillId="2" borderId="118"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5"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15"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49" fontId="5" fillId="3" borderId="24" xfId="0" applyNumberFormat="1" applyFont="1" applyFill="1" applyBorder="1" applyAlignment="1">
      <alignment horizontal="center" vertical="center" textRotation="255" wrapText="1"/>
    </xf>
    <xf numFmtId="0" fontId="5" fillId="3" borderId="24" xfId="0" applyFont="1" applyFill="1" applyBorder="1" applyAlignment="1">
      <alignment horizontal="center" vertical="center" textRotation="255" wrapText="1"/>
    </xf>
    <xf numFmtId="0" fontId="8" fillId="4" borderId="24" xfId="0" applyFont="1" applyFill="1" applyBorder="1" applyAlignment="1">
      <alignment horizontal="center" vertical="center"/>
    </xf>
    <xf numFmtId="0" fontId="5" fillId="3" borderId="16" xfId="0" applyFont="1" applyFill="1" applyBorder="1" applyAlignment="1">
      <alignment horizontal="center"/>
    </xf>
    <xf numFmtId="0" fontId="5" fillId="3" borderId="118" xfId="0" applyFont="1" applyFill="1" applyBorder="1" applyAlignment="1">
      <alignment horizontal="center"/>
    </xf>
    <xf numFmtId="0" fontId="5" fillId="3" borderId="117" xfId="0" applyFont="1" applyFill="1" applyBorder="1" applyAlignment="1">
      <alignment horizontal="center"/>
    </xf>
    <xf numFmtId="0" fontId="16" fillId="3" borderId="16" xfId="0" applyFont="1" applyFill="1" applyBorder="1" applyAlignment="1">
      <alignment horizontal="center" vertical="center" wrapText="1"/>
    </xf>
    <xf numFmtId="0" fontId="16" fillId="3" borderId="118" xfId="0" applyFont="1" applyFill="1" applyBorder="1" applyAlignment="1">
      <alignment horizontal="center" vertical="center" wrapText="1"/>
    </xf>
    <xf numFmtId="0" fontId="16" fillId="3" borderId="1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4" fillId="2" borderId="163" xfId="0" applyFont="1" applyFill="1" applyBorder="1" applyAlignment="1">
      <alignment horizontal="center" vertical="center"/>
    </xf>
    <xf numFmtId="0" fontId="4" fillId="0" borderId="24" xfId="0" applyFont="1" applyBorder="1" applyAlignment="1">
      <alignment horizontal="center" vertical="center"/>
    </xf>
    <xf numFmtId="0" fontId="4" fillId="2" borderId="24" xfId="0" applyFont="1" applyFill="1" applyBorder="1" applyAlignment="1">
      <alignment horizontal="center" vertical="center"/>
    </xf>
    <xf numFmtId="0" fontId="4" fillId="0" borderId="163"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4" xfId="0" applyFont="1" applyFill="1" applyBorder="1" applyAlignment="1">
      <alignment horizontal="center" vertical="center"/>
    </xf>
    <xf numFmtId="0" fontId="4" fillId="0" borderId="183" xfId="0" applyFont="1" applyBorder="1" applyAlignment="1">
      <alignment horizontal="center" vertical="center"/>
    </xf>
    <xf numFmtId="0" fontId="4" fillId="0" borderId="48" xfId="0" applyFont="1" applyBorder="1" applyAlignment="1">
      <alignment horizontal="center" vertical="center"/>
    </xf>
    <xf numFmtId="0" fontId="4" fillId="0" borderId="183" xfId="0" quotePrefix="1" applyFont="1" applyBorder="1" applyAlignment="1">
      <alignment horizontal="center" vertical="center"/>
    </xf>
    <xf numFmtId="0" fontId="4" fillId="0" borderId="24" xfId="0" applyFont="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18" xfId="0" applyFont="1" applyFill="1" applyBorder="1" applyAlignment="1">
      <alignment horizontal="center" vertical="center" shrinkToFit="1"/>
    </xf>
    <xf numFmtId="0" fontId="4" fillId="0" borderId="184"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6" xfId="0" applyFont="1" applyBorder="1" applyAlignment="1">
      <alignment horizontal="center" vertical="center"/>
    </xf>
    <xf numFmtId="0" fontId="4" fillId="0" borderId="118" xfId="0" applyFont="1" applyBorder="1" applyAlignment="1">
      <alignment horizontal="center" vertical="center"/>
    </xf>
    <xf numFmtId="0" fontId="4" fillId="0" borderId="117" xfId="0" applyFont="1" applyBorder="1" applyAlignment="1">
      <alignment horizontal="center" vertical="center"/>
    </xf>
    <xf numFmtId="0" fontId="4" fillId="3" borderId="16" xfId="0" applyFont="1" applyFill="1" applyBorder="1" applyAlignment="1">
      <alignment horizontal="center" vertical="center" shrinkToFit="1"/>
    </xf>
    <xf numFmtId="0" fontId="4" fillId="3" borderId="118" xfId="0" applyFont="1" applyFill="1" applyBorder="1" applyAlignment="1">
      <alignment horizontal="center" vertical="center" shrinkToFit="1"/>
    </xf>
    <xf numFmtId="0" fontId="4" fillId="3" borderId="117" xfId="0" applyFont="1" applyFill="1" applyBorder="1" applyAlignment="1">
      <alignment horizontal="center" vertical="center" shrinkToFit="1"/>
    </xf>
    <xf numFmtId="0" fontId="4" fillId="0" borderId="118" xfId="0" applyFont="1" applyBorder="1" applyAlignment="1">
      <alignment horizontal="center" vertical="center" shrinkToFit="1"/>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160" xfId="0" applyFont="1" applyBorder="1" applyAlignment="1">
      <alignment horizontal="center" vertical="center"/>
    </xf>
    <xf numFmtId="0" fontId="4" fillId="0" borderId="50" xfId="0" applyFont="1" applyBorder="1" applyAlignment="1">
      <alignment horizontal="center" vertical="center"/>
    </xf>
    <xf numFmtId="0" fontId="12" fillId="2" borderId="16" xfId="0" applyFont="1" applyFill="1" applyBorder="1" applyAlignment="1">
      <alignment horizontal="center" vertical="center" shrinkToFit="1"/>
    </xf>
    <xf numFmtId="0" fontId="12" fillId="2" borderId="118" xfId="0" applyFont="1" applyFill="1" applyBorder="1" applyAlignment="1">
      <alignment horizontal="center" vertical="center" shrinkToFit="1"/>
    </xf>
    <xf numFmtId="0" fontId="12" fillId="2" borderId="117" xfId="0" applyFont="1" applyFill="1" applyBorder="1" applyAlignment="1">
      <alignment horizontal="center" vertical="center" shrinkToFit="1"/>
    </xf>
    <xf numFmtId="0" fontId="4" fillId="3" borderId="16" xfId="0" applyFont="1" applyFill="1" applyBorder="1" applyAlignment="1">
      <alignment horizontal="center" vertical="center"/>
    </xf>
    <xf numFmtId="0" fontId="4" fillId="3" borderId="11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17" xfId="0" applyFont="1" applyFill="1" applyBorder="1" applyAlignment="1">
      <alignment horizontal="center" vertical="center"/>
    </xf>
    <xf numFmtId="0" fontId="5" fillId="0" borderId="16" xfId="0" applyFont="1" applyBorder="1" applyAlignment="1">
      <alignment horizontal="center" vertical="center"/>
    </xf>
    <xf numFmtId="0" fontId="5" fillId="0" borderId="117" xfId="0" applyFont="1" applyBorder="1" applyAlignment="1">
      <alignment horizontal="center" vertical="center"/>
    </xf>
    <xf numFmtId="0" fontId="16" fillId="3" borderId="5" xfId="0" applyFont="1" applyFill="1" applyBorder="1" applyAlignment="1">
      <alignment horizontal="center" vertical="center" textRotation="255" wrapText="1"/>
    </xf>
    <xf numFmtId="0" fontId="16" fillId="3" borderId="2" xfId="0" applyFont="1" applyFill="1" applyBorder="1" applyAlignment="1">
      <alignment horizontal="center" vertical="center" textRotation="255" wrapText="1"/>
    </xf>
    <xf numFmtId="0" fontId="16" fillId="3" borderId="7" xfId="0" applyFont="1" applyFill="1" applyBorder="1" applyAlignment="1">
      <alignment horizontal="center" vertical="center" textRotation="255" wrapText="1"/>
    </xf>
    <xf numFmtId="0" fontId="16" fillId="3" borderId="15" xfId="0" applyFont="1" applyFill="1" applyBorder="1" applyAlignment="1">
      <alignment horizontal="center" vertical="center" textRotation="255" wrapText="1"/>
    </xf>
    <xf numFmtId="0" fontId="16" fillId="3" borderId="13" xfId="0" applyFont="1" applyFill="1" applyBorder="1" applyAlignment="1">
      <alignment horizontal="center" vertical="center" textRotation="255" wrapText="1"/>
    </xf>
    <xf numFmtId="0" fontId="16" fillId="3" borderId="4" xfId="0" applyFont="1" applyFill="1" applyBorder="1" applyAlignment="1">
      <alignment horizontal="center" vertical="center" textRotation="255" wrapText="1"/>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6" fillId="3" borderId="24" xfId="0" applyFont="1" applyFill="1" applyBorder="1" applyAlignment="1">
      <alignment horizontal="center" vertical="center" textRotation="255" wrapText="1"/>
    </xf>
    <xf numFmtId="0" fontId="5" fillId="3" borderId="185" xfId="0" applyFont="1" applyFill="1" applyBorder="1" applyAlignment="1">
      <alignment horizontal="left" vertical="center" wrapText="1"/>
    </xf>
    <xf numFmtId="0" fontId="5" fillId="3" borderId="186" xfId="0" applyFont="1" applyFill="1" applyBorder="1" applyAlignment="1">
      <alignment horizontal="left" vertical="center"/>
    </xf>
    <xf numFmtId="0" fontId="5" fillId="3" borderId="187" xfId="0" applyFont="1" applyFill="1" applyBorder="1" applyAlignment="1">
      <alignment horizontal="left" vertical="center"/>
    </xf>
    <xf numFmtId="0" fontId="5" fillId="3" borderId="188" xfId="0" applyFont="1" applyFill="1" applyBorder="1" applyAlignment="1">
      <alignment horizontal="left" vertical="center"/>
    </xf>
    <xf numFmtId="0" fontId="5" fillId="3" borderId="189" xfId="0" applyFont="1" applyFill="1" applyBorder="1" applyAlignment="1">
      <alignment horizontal="left" vertical="center"/>
    </xf>
    <xf numFmtId="0" fontId="5" fillId="3" borderId="190" xfId="0" applyFont="1" applyFill="1" applyBorder="1" applyAlignment="1">
      <alignment horizontal="left" vertical="center"/>
    </xf>
    <xf numFmtId="0" fontId="5" fillId="3" borderId="24"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4" xfId="0" applyFont="1" applyFill="1" applyBorder="1" applyAlignment="1">
      <alignment horizontal="center" vertical="center" textRotation="255"/>
    </xf>
    <xf numFmtId="0" fontId="5" fillId="3" borderId="16" xfId="0" applyFont="1" applyFill="1" applyBorder="1" applyAlignment="1">
      <alignment horizontal="center" vertical="center"/>
    </xf>
    <xf numFmtId="0" fontId="5" fillId="3" borderId="117" xfId="0" applyFont="1" applyFill="1" applyBorder="1" applyAlignment="1">
      <alignment horizontal="center" vertical="center"/>
    </xf>
    <xf numFmtId="0" fontId="5" fillId="0" borderId="24" xfId="0" applyFont="1" applyBorder="1" applyAlignment="1">
      <alignment horizontal="center" vertical="center"/>
    </xf>
    <xf numFmtId="0" fontId="5" fillId="3" borderId="24" xfId="0" applyFont="1" applyFill="1" applyBorder="1" applyAlignment="1">
      <alignment horizontal="center"/>
    </xf>
    <xf numFmtId="176" fontId="5" fillId="0" borderId="24" xfId="0" applyNumberFormat="1" applyFont="1" applyBorder="1" applyAlignment="1">
      <alignment horizontal="center"/>
    </xf>
    <xf numFmtId="0" fontId="5" fillId="0" borderId="24" xfId="0" applyFont="1" applyBorder="1" applyAlignment="1">
      <alignment horizontal="left" vertical="top"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4" xfId="0" applyFont="1" applyFill="1" applyBorder="1" applyAlignment="1">
      <alignment vertical="center" shrinkToFit="1"/>
    </xf>
    <xf numFmtId="0" fontId="5" fillId="3" borderId="37" xfId="0" applyFont="1" applyFill="1" applyBorder="1" applyAlignment="1">
      <alignment horizontal="center"/>
    </xf>
    <xf numFmtId="0" fontId="5" fillId="3" borderId="28" xfId="0" applyFont="1" applyFill="1" applyBorder="1" applyAlignment="1">
      <alignment horizontal="center"/>
    </xf>
    <xf numFmtId="0" fontId="5" fillId="3" borderId="63" xfId="0" applyFont="1" applyFill="1" applyBorder="1" applyAlignment="1">
      <alignment horizontal="center"/>
    </xf>
    <xf numFmtId="176" fontId="5" fillId="0" borderId="37" xfId="0" applyNumberFormat="1" applyFont="1" applyBorder="1" applyAlignment="1">
      <alignment horizontal="center"/>
    </xf>
    <xf numFmtId="176" fontId="5" fillId="0" borderId="63" xfId="0" applyNumberFormat="1" applyFont="1" applyBorder="1" applyAlignment="1">
      <alignment horizontal="center"/>
    </xf>
    <xf numFmtId="0" fontId="5" fillId="3" borderId="7"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5"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176" fontId="5" fillId="0" borderId="13" xfId="0" applyNumberFormat="1" applyFont="1" applyBorder="1" applyAlignment="1">
      <alignment horizontal="center"/>
    </xf>
    <xf numFmtId="176" fontId="5" fillId="0" borderId="3" xfId="0" applyNumberFormat="1" applyFont="1" applyBorder="1" applyAlignment="1">
      <alignment horizontal="center"/>
    </xf>
    <xf numFmtId="176" fontId="5" fillId="0" borderId="4" xfId="0" applyNumberFormat="1" applyFont="1" applyBorder="1" applyAlignment="1">
      <alignment horizontal="center"/>
    </xf>
    <xf numFmtId="176" fontId="5" fillId="0" borderId="16" xfId="0" applyNumberFormat="1" applyFont="1" applyBorder="1" applyAlignment="1">
      <alignment horizontal="center"/>
    </xf>
    <xf numFmtId="176" fontId="5" fillId="0" borderId="118" xfId="0" applyNumberFormat="1" applyFont="1" applyBorder="1" applyAlignment="1">
      <alignment horizontal="center"/>
    </xf>
    <xf numFmtId="176" fontId="5" fillId="0" borderId="117" xfId="0" applyNumberFormat="1" applyFont="1" applyBorder="1" applyAlignment="1">
      <alignment horizontal="center"/>
    </xf>
    <xf numFmtId="0" fontId="5" fillId="3" borderId="30" xfId="0" applyFont="1" applyFill="1" applyBorder="1" applyAlignment="1">
      <alignment horizontal="center"/>
    </xf>
    <xf numFmtId="176" fontId="5" fillId="0" borderId="28" xfId="0" applyNumberFormat="1" applyFont="1" applyBorder="1" applyAlignment="1">
      <alignment horizontal="center"/>
    </xf>
    <xf numFmtId="0" fontId="5" fillId="3" borderId="36" xfId="0" applyFont="1" applyFill="1" applyBorder="1" applyAlignment="1">
      <alignment vertical="center" shrinkToFit="1"/>
    </xf>
    <xf numFmtId="0" fontId="5" fillId="3" borderId="37" xfId="0" applyFont="1" applyFill="1" applyBorder="1" applyAlignment="1">
      <alignment vertical="center" shrinkToFit="1"/>
    </xf>
    <xf numFmtId="0" fontId="5" fillId="3" borderId="27" xfId="0" applyFont="1" applyFill="1" applyBorder="1" applyAlignment="1">
      <alignment vertical="center" shrinkToFit="1"/>
    </xf>
    <xf numFmtId="0" fontId="5" fillId="3" borderId="28" xfId="0" applyFont="1" applyFill="1" applyBorder="1" applyAlignment="1">
      <alignment vertical="center" shrinkToFit="1"/>
    </xf>
    <xf numFmtId="0" fontId="5" fillId="3" borderId="63" xfId="0" applyFont="1" applyFill="1" applyBorder="1" applyAlignment="1">
      <alignment vertical="center" shrinkToFit="1"/>
    </xf>
    <xf numFmtId="176" fontId="5" fillId="0" borderId="30" xfId="0" applyNumberFormat="1" applyFont="1" applyBorder="1" applyAlignment="1">
      <alignment horizontal="center"/>
    </xf>
    <xf numFmtId="176" fontId="5" fillId="0" borderId="5" xfId="0" applyNumberFormat="1" applyFont="1" applyBorder="1" applyAlignment="1">
      <alignment horizontal="center"/>
    </xf>
    <xf numFmtId="176" fontId="5" fillId="0" borderId="1" xfId="0" applyNumberFormat="1" applyFont="1" applyBorder="1" applyAlignment="1">
      <alignment horizontal="center"/>
    </xf>
    <xf numFmtId="176" fontId="5" fillId="0" borderId="2" xfId="0" applyNumberFormat="1" applyFont="1" applyBorder="1" applyAlignment="1">
      <alignment horizontal="center"/>
    </xf>
    <xf numFmtId="176" fontId="5" fillId="0" borderId="39" xfId="0" applyNumberFormat="1" applyFont="1" applyBorder="1" applyAlignment="1">
      <alignment horizontal="center"/>
    </xf>
    <xf numFmtId="176" fontId="5" fillId="0" borderId="20" xfId="0" applyNumberFormat="1" applyFont="1" applyBorder="1" applyAlignment="1">
      <alignment horizontal="center"/>
    </xf>
    <xf numFmtId="176" fontId="5" fillId="0" borderId="101" xfId="0" applyNumberFormat="1" applyFont="1" applyBorder="1" applyAlignment="1">
      <alignment horizontal="center"/>
    </xf>
    <xf numFmtId="176" fontId="5" fillId="0" borderId="34" xfId="0" applyNumberFormat="1" applyFont="1" applyBorder="1" applyAlignment="1">
      <alignment horizontal="center"/>
    </xf>
    <xf numFmtId="176" fontId="5" fillId="0" borderId="191" xfId="0" applyNumberFormat="1" applyFont="1" applyBorder="1" applyAlignment="1">
      <alignment horizontal="center"/>
    </xf>
    <xf numFmtId="176" fontId="5" fillId="0" borderId="192" xfId="0" applyNumberFormat="1" applyFont="1" applyBorder="1" applyAlignment="1">
      <alignment horizontal="center"/>
    </xf>
    <xf numFmtId="0" fontId="5" fillId="3" borderId="118"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3" borderId="118" xfId="0" applyFont="1" applyFill="1" applyBorder="1" applyAlignment="1">
      <alignment horizontal="center" vertical="center" shrinkToFit="1"/>
    </xf>
    <xf numFmtId="0" fontId="5" fillId="3" borderId="117" xfId="0" applyFont="1" applyFill="1" applyBorder="1" applyAlignment="1">
      <alignment horizontal="center" vertical="center" shrinkToFi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3" borderId="56" xfId="0" applyFont="1" applyFill="1" applyBorder="1" applyAlignment="1">
      <alignment horizontal="center" vertical="center" wrapText="1"/>
    </xf>
    <xf numFmtId="0" fontId="5" fillId="3" borderId="110"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49" fontId="5" fillId="3" borderId="5"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176" fontId="5" fillId="0" borderId="38" xfId="0" applyNumberFormat="1" applyFont="1" applyBorder="1" applyAlignment="1">
      <alignment horizontal="center"/>
    </xf>
    <xf numFmtId="176" fontId="5" fillId="0" borderId="29" xfId="0" applyNumberFormat="1" applyFont="1" applyBorder="1" applyAlignment="1">
      <alignment horizontal="center"/>
    </xf>
    <xf numFmtId="0" fontId="16" fillId="3" borderId="24"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17" fillId="0" borderId="196" xfId="0" applyFont="1" applyBorder="1" applyAlignment="1">
      <alignment horizontal="center" vertical="center" shrinkToFit="1"/>
    </xf>
    <xf numFmtId="0" fontId="17" fillId="0" borderId="55" xfId="0" applyFont="1" applyBorder="1" applyAlignment="1">
      <alignment horizontal="center" vertical="center" shrinkToFit="1"/>
    </xf>
    <xf numFmtId="0" fontId="7" fillId="3" borderId="52" xfId="0" applyFont="1" applyFill="1" applyBorder="1" applyAlignment="1">
      <alignment horizontal="center" vertical="center"/>
    </xf>
    <xf numFmtId="0" fontId="7" fillId="3" borderId="111" xfId="0" applyFont="1" applyFill="1" applyBorder="1" applyAlignment="1">
      <alignment horizontal="center" vertical="center"/>
    </xf>
    <xf numFmtId="0" fontId="17" fillId="0" borderId="53" xfId="0" applyFont="1" applyBorder="1" applyAlignment="1">
      <alignment horizontal="center" vertical="center" shrinkToFit="1"/>
    </xf>
    <xf numFmtId="0" fontId="7" fillId="3" borderId="93" xfId="0" applyFont="1" applyFill="1" applyBorder="1" applyAlignment="1">
      <alignment horizontal="center" vertical="center"/>
    </xf>
    <xf numFmtId="0" fontId="7" fillId="3" borderId="196" xfId="0" applyFont="1" applyFill="1" applyBorder="1" applyAlignment="1">
      <alignment horizontal="center" vertical="center"/>
    </xf>
    <xf numFmtId="0" fontId="7" fillId="3" borderId="54" xfId="0" applyFont="1" applyFill="1" applyBorder="1" applyAlignment="1">
      <alignment horizontal="center" vertical="center"/>
    </xf>
    <xf numFmtId="58" fontId="17" fillId="0" borderId="53" xfId="0" applyNumberFormat="1" applyFont="1" applyBorder="1" applyAlignment="1">
      <alignment horizontal="center" vertical="center"/>
    </xf>
    <xf numFmtId="58" fontId="17" fillId="0" borderId="196" xfId="0" applyNumberFormat="1" applyFont="1" applyBorder="1" applyAlignment="1">
      <alignment horizontal="center" vertical="center"/>
    </xf>
    <xf numFmtId="58" fontId="17" fillId="0" borderId="55" xfId="0" applyNumberFormat="1" applyFont="1" applyBorder="1" applyAlignment="1">
      <alignment horizontal="center" vertical="center"/>
    </xf>
    <xf numFmtId="178" fontId="18" fillId="2" borderId="45" xfId="0" applyNumberFormat="1" applyFont="1" applyFill="1" applyBorder="1" applyAlignment="1">
      <alignment vertical="center"/>
    </xf>
    <xf numFmtId="178" fontId="18" fillId="2" borderId="117" xfId="0" applyNumberFormat="1" applyFont="1" applyFill="1" applyBorder="1" applyAlignment="1">
      <alignment vertical="center"/>
    </xf>
    <xf numFmtId="0" fontId="5" fillId="3" borderId="53" xfId="0" applyFont="1" applyFill="1" applyBorder="1" applyAlignment="1">
      <alignment horizontal="center" vertical="center" shrinkToFit="1"/>
    </xf>
    <xf numFmtId="0" fontId="5" fillId="3" borderId="196"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3" borderId="93" xfId="0" applyFont="1" applyFill="1" applyBorder="1" applyAlignment="1">
      <alignment horizontal="center" vertical="center" wrapText="1" shrinkToFit="1"/>
    </xf>
    <xf numFmtId="0" fontId="5" fillId="3" borderId="54" xfId="0" applyFont="1" applyFill="1" applyBorder="1" applyAlignment="1">
      <alignment horizontal="center" vertical="center" wrapText="1" shrinkToFit="1"/>
    </xf>
    <xf numFmtId="3" fontId="18" fillId="2" borderId="197"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3" fontId="18" fillId="2" borderId="198" xfId="0" applyNumberFormat="1" applyFont="1" applyFill="1" applyBorder="1" applyAlignment="1">
      <alignment horizontal="center" vertical="center"/>
    </xf>
    <xf numFmtId="3" fontId="18" fillId="2" borderId="46" xfId="0" applyNumberFormat="1" applyFont="1" applyFill="1" applyBorder="1" applyAlignment="1">
      <alignment horizontal="center" vertical="center"/>
    </xf>
    <xf numFmtId="0" fontId="2" fillId="3" borderId="56" xfId="0" applyFont="1" applyFill="1" applyBorder="1" applyAlignment="1">
      <alignment horizontal="center" vertical="center"/>
    </xf>
    <xf numFmtId="178" fontId="18" fillId="2" borderId="115" xfId="0" applyNumberFormat="1" applyFont="1" applyFill="1" applyBorder="1" applyAlignment="1">
      <alignment horizontal="left" vertical="center"/>
    </xf>
    <xf numFmtId="178" fontId="18" fillId="2" borderId="192" xfId="0" applyNumberFormat="1" applyFont="1" applyFill="1" applyBorder="1" applyAlignment="1">
      <alignment horizontal="left" vertical="center"/>
    </xf>
    <xf numFmtId="3" fontId="18" fillId="2" borderId="203" xfId="0" applyNumberFormat="1" applyFont="1" applyFill="1" applyBorder="1" applyAlignment="1">
      <alignment horizontal="center" vertical="center"/>
    </xf>
    <xf numFmtId="3" fontId="18" fillId="2" borderId="116" xfId="0" applyNumberFormat="1" applyFont="1" applyFill="1" applyBorder="1" applyAlignment="1">
      <alignment horizontal="center" vertical="center"/>
    </xf>
    <xf numFmtId="178" fontId="18" fillId="2" borderId="16" xfId="0" applyNumberFormat="1" applyFont="1" applyFill="1" applyBorder="1" applyAlignment="1">
      <alignment vertical="center"/>
    </xf>
    <xf numFmtId="178" fontId="18" fillId="2" borderId="113" xfId="0" applyNumberFormat="1" applyFont="1" applyFill="1" applyBorder="1" applyAlignment="1">
      <alignment horizontal="left" vertical="center"/>
    </xf>
    <xf numFmtId="178" fontId="18" fillId="2" borderId="2" xfId="0" applyNumberFormat="1" applyFont="1" applyFill="1" applyBorder="1" applyAlignment="1">
      <alignment horizontal="left" vertical="center"/>
    </xf>
    <xf numFmtId="0" fontId="2" fillId="3" borderId="199" xfId="0" applyFont="1" applyFill="1" applyBorder="1" applyAlignment="1">
      <alignment horizontal="center" vertical="center"/>
    </xf>
    <xf numFmtId="0" fontId="2" fillId="3" borderId="200"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55" xfId="0" applyFont="1" applyFill="1" applyBorder="1" applyAlignment="1">
      <alignment horizontal="center" vertical="center"/>
    </xf>
    <xf numFmtId="0" fontId="2" fillId="0" borderId="201" xfId="0" applyFont="1" applyBorder="1" applyAlignment="1">
      <alignment vertical="center"/>
    </xf>
    <xf numFmtId="0" fontId="0" fillId="0" borderId="201" xfId="0" applyBorder="1" applyAlignment="1">
      <alignment vertical="center"/>
    </xf>
    <xf numFmtId="0" fontId="0" fillId="0" borderId="202" xfId="0" applyBorder="1" applyAlignment="1">
      <alignment vertical="center"/>
    </xf>
    <xf numFmtId="0" fontId="8" fillId="0" borderId="193" xfId="0" applyFont="1" applyBorder="1" applyAlignment="1">
      <alignment horizontal="left" vertical="center" wrapText="1"/>
    </xf>
    <xf numFmtId="0" fontId="8" fillId="0" borderId="194" xfId="0" applyFont="1" applyBorder="1" applyAlignment="1">
      <alignment horizontal="left" vertical="center" wrapText="1"/>
    </xf>
    <xf numFmtId="0" fontId="8" fillId="0" borderId="195" xfId="0" applyFont="1" applyBorder="1" applyAlignment="1">
      <alignment horizontal="left" vertical="center" wrapText="1"/>
    </xf>
    <xf numFmtId="0" fontId="2" fillId="3" borderId="101" xfId="0" applyFont="1" applyFill="1" applyBorder="1" applyAlignment="1">
      <alignment horizontal="center" vertical="center"/>
    </xf>
    <xf numFmtId="0" fontId="2" fillId="3" borderId="196" xfId="0" applyFont="1" applyFill="1" applyBorder="1" applyAlignment="1">
      <alignment horizontal="center" vertical="center"/>
    </xf>
    <xf numFmtId="0" fontId="2" fillId="3" borderId="110" xfId="0" applyFont="1" applyFill="1" applyBorder="1" applyAlignment="1">
      <alignment horizontal="center" vertical="center"/>
    </xf>
    <xf numFmtId="180" fontId="2" fillId="0" borderId="204" xfId="0" applyNumberFormat="1" applyFont="1" applyBorder="1" applyAlignment="1">
      <alignment horizontal="right" vertical="center"/>
    </xf>
    <xf numFmtId="0" fontId="0" fillId="0" borderId="205" xfId="0" applyBorder="1" applyAlignment="1">
      <alignment vertical="center"/>
    </xf>
    <xf numFmtId="0" fontId="0" fillId="0" borderId="206" xfId="0" applyBorder="1" applyAlignment="1">
      <alignment vertical="center"/>
    </xf>
    <xf numFmtId="58" fontId="43" fillId="0" borderId="53" xfId="0" applyNumberFormat="1" applyFont="1" applyBorder="1" applyAlignment="1">
      <alignment horizontal="center" vertical="center"/>
    </xf>
    <xf numFmtId="58" fontId="43" fillId="0" borderId="196" xfId="0" applyNumberFormat="1" applyFont="1" applyBorder="1" applyAlignment="1">
      <alignment horizontal="center" vertical="center"/>
    </xf>
    <xf numFmtId="58" fontId="43" fillId="0" borderId="55" xfId="0" applyNumberFormat="1" applyFont="1" applyBorder="1" applyAlignment="1">
      <alignment horizontal="center" vertical="center"/>
    </xf>
    <xf numFmtId="0" fontId="44" fillId="0" borderId="53" xfId="0" applyFont="1" applyBorder="1" applyAlignment="1">
      <alignment horizontal="center" vertical="center" shrinkToFit="1"/>
    </xf>
    <xf numFmtId="0" fontId="44" fillId="0" borderId="196" xfId="0" applyFont="1" applyBorder="1" applyAlignment="1">
      <alignment horizontal="center" vertical="center" shrinkToFit="1"/>
    </xf>
    <xf numFmtId="0" fontId="22" fillId="0" borderId="63" xfId="0" applyFont="1" applyBorder="1" applyAlignment="1">
      <alignment horizontal="center" vertical="center" wrapText="1"/>
    </xf>
    <xf numFmtId="0" fontId="0" fillId="0" borderId="128" xfId="0" applyBorder="1" applyAlignment="1">
      <alignment horizontal="center" vertical="center"/>
    </xf>
    <xf numFmtId="0" fontId="0" fillId="0" borderId="30" xfId="0" applyBorder="1" applyAlignment="1">
      <alignment horizontal="center" vertical="center"/>
    </xf>
    <xf numFmtId="0" fontId="22" fillId="0" borderId="276" xfId="0" applyFont="1" applyBorder="1" applyAlignment="1">
      <alignment horizontal="left" vertical="center" wrapText="1"/>
    </xf>
    <xf numFmtId="0" fontId="22" fillId="0" borderId="277" xfId="0" applyFont="1" applyBorder="1" applyAlignment="1">
      <alignment horizontal="left" vertical="center"/>
    </xf>
    <xf numFmtId="0" fontId="22" fillId="0" borderId="278" xfId="0" applyFont="1" applyBorder="1" applyAlignment="1">
      <alignment horizontal="left" vertical="center"/>
    </xf>
    <xf numFmtId="0" fontId="45" fillId="0" borderId="63" xfId="0" applyFont="1" applyBorder="1" applyAlignment="1">
      <alignment horizontal="center" vertical="center"/>
    </xf>
    <xf numFmtId="0" fontId="22" fillId="0" borderId="8" xfId="0" applyFont="1" applyBorder="1" applyAlignment="1">
      <alignment horizontal="center" vertical="center"/>
    </xf>
    <xf numFmtId="0" fontId="0" fillId="0" borderId="127" xfId="0" applyBorder="1" applyAlignment="1">
      <alignment horizontal="center" vertical="center"/>
    </xf>
    <xf numFmtId="0" fontId="0" fillId="0" borderId="11" xfId="0" applyBorder="1" applyAlignment="1">
      <alignment horizontal="center" vertical="center"/>
    </xf>
    <xf numFmtId="0" fontId="45" fillId="0" borderId="218" xfId="0" applyFont="1"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45" fillId="0" borderId="9" xfId="0" applyFont="1"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xf>
    <xf numFmtId="0" fontId="22" fillId="0" borderId="63" xfId="0" applyFont="1" applyBorder="1" applyAlignment="1">
      <alignment horizontal="left" vertical="center" wrapText="1"/>
    </xf>
    <xf numFmtId="0" fontId="0" fillId="0" borderId="128" xfId="0" applyBorder="1" applyAlignment="1">
      <alignment horizontal="left" vertical="center" wrapText="1"/>
    </xf>
    <xf numFmtId="0" fontId="0" fillId="0" borderId="30" xfId="0" applyBorder="1" applyAlignment="1">
      <alignment horizontal="left" vertical="center" wrapText="1"/>
    </xf>
    <xf numFmtId="0" fontId="22" fillId="0" borderId="119" xfId="0" applyFont="1" applyBorder="1" applyAlignment="1">
      <alignment horizontal="left" vertical="center" wrapText="1"/>
    </xf>
    <xf numFmtId="0" fontId="22" fillId="0" borderId="207" xfId="0" applyFont="1" applyBorder="1" applyAlignment="1">
      <alignment horizontal="left" vertical="center"/>
    </xf>
    <xf numFmtId="0" fontId="22" fillId="0" borderId="208" xfId="0" applyFont="1" applyBorder="1" applyAlignment="1">
      <alignment horizontal="left" vertical="center"/>
    </xf>
    <xf numFmtId="0" fontId="22" fillId="0" borderId="209" xfId="0" applyFont="1" applyBorder="1" applyAlignment="1">
      <alignment horizontal="left" vertical="center" wrapText="1" shrinkToFit="1"/>
    </xf>
    <xf numFmtId="0" fontId="22" fillId="0" borderId="210" xfId="0" applyFont="1" applyBorder="1" applyAlignment="1">
      <alignment horizontal="left" vertical="center" wrapText="1" shrinkToFit="1"/>
    </xf>
    <xf numFmtId="0" fontId="22" fillId="0" borderId="211" xfId="0" applyFont="1" applyBorder="1" applyAlignment="1">
      <alignment horizontal="left" vertical="center" wrapText="1" shrinkToFit="1"/>
    </xf>
    <xf numFmtId="0" fontId="22" fillId="0" borderId="7" xfId="0" applyFont="1" applyBorder="1" applyAlignment="1">
      <alignment horizontal="left" vertical="center" wrapText="1"/>
    </xf>
    <xf numFmtId="0" fontId="22" fillId="0" borderId="0" xfId="0" applyFont="1" applyAlignment="1">
      <alignment horizontal="left" vertical="center"/>
    </xf>
    <xf numFmtId="0" fontId="22" fillId="0" borderId="15" xfId="0" applyFont="1" applyBorder="1" applyAlignment="1">
      <alignment horizontal="left" vertical="center"/>
    </xf>
    <xf numFmtId="0" fontId="22" fillId="0" borderId="212" xfId="0" applyFont="1" applyBorder="1" applyAlignment="1">
      <alignment horizontal="left" vertical="center" wrapText="1"/>
    </xf>
    <xf numFmtId="0" fontId="22" fillId="0" borderId="213" xfId="0" applyFont="1" applyBorder="1" applyAlignment="1">
      <alignment horizontal="left" vertical="center"/>
    </xf>
    <xf numFmtId="0" fontId="22" fillId="0" borderId="214" xfId="0" applyFont="1" applyBorder="1" applyAlignment="1">
      <alignment horizontal="left" vertical="center"/>
    </xf>
    <xf numFmtId="0" fontId="22" fillId="0" borderId="95" xfId="0" applyFont="1" applyBorder="1" applyAlignment="1">
      <alignment horizontal="left" vertical="center"/>
    </xf>
    <xf numFmtId="0" fontId="0" fillId="0" borderId="95" xfId="0" applyBorder="1" applyAlignment="1">
      <alignment horizontal="left" vertical="center"/>
    </xf>
    <xf numFmtId="0" fontId="22" fillId="0" borderId="119" xfId="0" applyFont="1" applyBorder="1" applyAlignment="1">
      <alignment horizontal="left" vertical="center" wrapText="1" shrinkToFit="1"/>
    </xf>
    <xf numFmtId="0" fontId="0" fillId="0" borderId="207" xfId="0" applyBorder="1" applyAlignment="1">
      <alignment horizontal="left" vertical="center" wrapText="1" shrinkToFit="1"/>
    </xf>
    <xf numFmtId="0" fontId="0" fillId="0" borderId="208" xfId="0" applyBorder="1" applyAlignment="1">
      <alignment horizontal="left" vertical="center" wrapText="1" shrinkToFit="1"/>
    </xf>
    <xf numFmtId="0" fontId="22" fillId="0" borderId="63" xfId="0" applyFont="1" applyBorder="1" applyAlignment="1">
      <alignment horizontal="left" vertical="center"/>
    </xf>
    <xf numFmtId="0" fontId="0" fillId="0" borderId="128" xfId="0" applyBorder="1" applyAlignment="1">
      <alignment horizontal="left" vertical="center"/>
    </xf>
    <xf numFmtId="0" fontId="0" fillId="0" borderId="30" xfId="0" applyBorder="1" applyAlignment="1">
      <alignment horizontal="left" vertical="center"/>
    </xf>
    <xf numFmtId="0" fontId="23" fillId="0" borderId="63" xfId="0" applyFont="1" applyBorder="1" applyAlignment="1">
      <alignment horizontal="left" vertical="center" wrapText="1"/>
    </xf>
    <xf numFmtId="0" fontId="22" fillId="0" borderId="207" xfId="0" applyFont="1" applyBorder="1" applyAlignment="1">
      <alignment horizontal="left" vertical="center" wrapText="1"/>
    </xf>
    <xf numFmtId="0" fontId="22" fillId="0" borderId="208" xfId="0" applyFont="1" applyBorder="1" applyAlignment="1">
      <alignment horizontal="left" vertical="center" wrapText="1"/>
    </xf>
    <xf numFmtId="0" fontId="22" fillId="0" borderId="215" xfId="0" applyFont="1" applyBorder="1" applyAlignment="1">
      <alignment horizontal="left" vertical="center" wrapText="1"/>
    </xf>
    <xf numFmtId="0" fontId="22" fillId="0" borderId="216" xfId="0" applyFont="1" applyBorder="1" applyAlignment="1">
      <alignment horizontal="left" vertical="center"/>
    </xf>
    <xf numFmtId="0" fontId="22" fillId="0" borderId="217" xfId="0" applyFont="1" applyBorder="1" applyAlignment="1">
      <alignment horizontal="left" vertical="center"/>
    </xf>
    <xf numFmtId="0" fontId="22" fillId="0" borderId="0" xfId="0" applyFont="1" applyBorder="1" applyAlignment="1">
      <alignment horizontal="left" vertical="center"/>
    </xf>
    <xf numFmtId="0" fontId="22" fillId="0" borderId="119" xfId="0" applyFont="1" applyBorder="1" applyAlignment="1">
      <alignment horizontal="left" vertical="center"/>
    </xf>
    <xf numFmtId="0" fontId="22" fillId="0" borderId="207" xfId="0" applyFont="1" applyBorder="1" applyAlignment="1">
      <alignment horizontal="left" vertical="center" wrapText="1" shrinkToFit="1"/>
    </xf>
    <xf numFmtId="0" fontId="22" fillId="0" borderId="208" xfId="0" applyFont="1" applyBorder="1" applyAlignment="1">
      <alignment horizontal="left" vertical="center" wrapText="1" shrinkToFit="1"/>
    </xf>
    <xf numFmtId="0" fontId="0" fillId="0" borderId="210" xfId="0" applyBorder="1" applyAlignment="1">
      <alignment horizontal="left" vertical="center" wrapText="1" shrinkToFit="1"/>
    </xf>
    <xf numFmtId="0" fontId="0" fillId="0" borderId="211" xfId="0" applyBorder="1" applyAlignment="1">
      <alignment horizontal="left" vertical="center" wrapText="1" shrinkToFit="1"/>
    </xf>
    <xf numFmtId="0" fontId="22" fillId="0" borderId="63" xfId="0" applyFont="1" applyBorder="1" applyAlignment="1">
      <alignment horizontal="center" vertical="center"/>
    </xf>
    <xf numFmtId="0" fontId="22" fillId="0" borderId="218" xfId="0" applyFont="1" applyBorder="1" applyAlignment="1">
      <alignment horizontal="center" vertical="center"/>
    </xf>
    <xf numFmtId="0" fontId="22" fillId="0" borderId="9" xfId="0" applyFont="1" applyBorder="1" applyAlignment="1">
      <alignment horizontal="center" vertical="center"/>
    </xf>
    <xf numFmtId="0" fontId="0" fillId="0" borderId="207" xfId="0" applyBorder="1" applyAlignment="1">
      <alignment horizontal="left" vertical="center" wrapText="1"/>
    </xf>
    <xf numFmtId="0" fontId="0" fillId="0" borderId="208" xfId="0" applyBorder="1" applyAlignment="1">
      <alignment horizontal="left" vertical="center" wrapText="1"/>
    </xf>
    <xf numFmtId="0" fontId="22" fillId="0" borderId="95" xfId="0" applyFont="1" applyBorder="1" applyAlignment="1">
      <alignment horizontal="left" vertical="center" wrapText="1"/>
    </xf>
    <xf numFmtId="0" fontId="22" fillId="0" borderId="16" xfId="0" applyFont="1" applyBorder="1" applyAlignment="1">
      <alignment horizontal="center" vertical="center"/>
    </xf>
    <xf numFmtId="0" fontId="22" fillId="0" borderId="118" xfId="0" applyFont="1" applyBorder="1" applyAlignment="1">
      <alignment horizontal="center" vertical="center"/>
    </xf>
    <xf numFmtId="0" fontId="22" fillId="0" borderId="117" xfId="0" applyFont="1" applyBorder="1" applyAlignment="1">
      <alignment horizontal="center" vertical="center"/>
    </xf>
    <xf numFmtId="0" fontId="0" fillId="0" borderId="118" xfId="0" applyBorder="1" applyAlignment="1">
      <alignment vertical="center"/>
    </xf>
    <xf numFmtId="0" fontId="0" fillId="0" borderId="117" xfId="0" applyBorder="1" applyAlignment="1">
      <alignment vertical="center"/>
    </xf>
    <xf numFmtId="0" fontId="22" fillId="0" borderId="13"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4" fillId="0" borderId="63" xfId="0" applyFont="1" applyBorder="1" applyAlignment="1">
      <alignment vertical="top" wrapText="1"/>
    </xf>
    <xf numFmtId="0" fontId="4" fillId="0" borderId="128" xfId="0" applyFont="1" applyBorder="1" applyAlignment="1">
      <alignment vertical="top" wrapText="1"/>
    </xf>
    <xf numFmtId="0" fontId="4" fillId="0" borderId="63" xfId="2" applyFont="1" applyBorder="1" applyAlignment="1">
      <alignment vertical="top" wrapText="1"/>
    </xf>
    <xf numFmtId="0" fontId="4" fillId="0" borderId="30" xfId="2" applyFont="1" applyBorder="1" applyAlignment="1">
      <alignment vertical="top" wrapText="1"/>
    </xf>
    <xf numFmtId="0" fontId="4" fillId="0" borderId="128" xfId="2" applyFont="1" applyBorder="1" applyAlignment="1">
      <alignment vertical="top" wrapText="1"/>
    </xf>
    <xf numFmtId="0" fontId="4" fillId="0" borderId="63" xfId="9" applyFont="1" applyBorder="1" applyAlignment="1">
      <alignment horizontal="left" vertical="top" wrapText="1"/>
    </xf>
    <xf numFmtId="0" fontId="4" fillId="0" borderId="128" xfId="9" applyFont="1" applyBorder="1" applyAlignment="1">
      <alignment horizontal="left" vertical="top" wrapText="1"/>
    </xf>
    <xf numFmtId="0" fontId="4" fillId="0" borderId="63" xfId="5" applyFont="1" applyBorder="1" applyAlignment="1">
      <alignment horizontal="center" vertical="center"/>
    </xf>
    <xf numFmtId="0" fontId="4" fillId="0" borderId="128" xfId="5" applyFont="1" applyBorder="1" applyAlignment="1">
      <alignment horizontal="center" vertical="center"/>
    </xf>
    <xf numFmtId="0" fontId="4" fillId="5" borderId="63" xfId="5" applyFont="1" applyFill="1" applyBorder="1" applyAlignment="1">
      <alignment vertical="top" wrapText="1"/>
    </xf>
    <xf numFmtId="0" fontId="4" fillId="5" borderId="128" xfId="5" applyFont="1" applyFill="1" applyBorder="1" applyAlignment="1">
      <alignment vertical="top" wrapText="1"/>
    </xf>
    <xf numFmtId="0" fontId="4" fillId="5" borderId="63" xfId="0" applyFont="1" applyFill="1" applyBorder="1" applyAlignment="1">
      <alignment vertical="top" wrapText="1"/>
    </xf>
    <xf numFmtId="0" fontId="4" fillId="5" borderId="128" xfId="0" applyFont="1" applyFill="1" applyBorder="1" applyAlignment="1">
      <alignment vertical="top" wrapText="1"/>
    </xf>
    <xf numFmtId="0" fontId="4" fillId="0" borderId="63" xfId="0" applyFont="1" applyBorder="1" applyAlignment="1">
      <alignment horizontal="left" vertical="top" wrapText="1" shrinkToFit="1"/>
    </xf>
    <xf numFmtId="0" fontId="4" fillId="0" borderId="128" xfId="0" applyFont="1" applyBorder="1" applyAlignment="1">
      <alignment horizontal="left" vertical="top" shrinkToFit="1"/>
    </xf>
    <xf numFmtId="0" fontId="4" fillId="0" borderId="30" xfId="0" applyFont="1" applyBorder="1" applyAlignment="1">
      <alignment horizontal="left" vertical="top" shrinkToFit="1"/>
    </xf>
    <xf numFmtId="0" fontId="4" fillId="0" borderId="128" xfId="0" applyFont="1" applyBorder="1" applyAlignment="1">
      <alignment horizontal="left" vertical="top" wrapText="1" shrinkToFit="1"/>
    </xf>
    <xf numFmtId="0" fontId="4" fillId="5" borderId="63" xfId="0" applyFont="1" applyFill="1" applyBorder="1" applyAlignment="1">
      <alignment horizontal="left" vertical="top" wrapText="1"/>
    </xf>
    <xf numFmtId="0" fontId="4" fillId="5" borderId="128" xfId="0" applyFont="1" applyFill="1" applyBorder="1" applyAlignment="1">
      <alignment horizontal="left" vertical="top" wrapText="1"/>
    </xf>
    <xf numFmtId="0" fontId="27" fillId="8" borderId="16" xfId="0" applyFont="1" applyFill="1" applyBorder="1" applyAlignment="1">
      <alignment horizontal="left" vertical="center"/>
    </xf>
    <xf numFmtId="0" fontId="27" fillId="8" borderId="118" xfId="0" applyFont="1" applyFill="1" applyBorder="1" applyAlignment="1">
      <alignment horizontal="left" vertical="center"/>
    </xf>
    <xf numFmtId="0" fontId="27" fillId="8" borderId="117" xfId="0" applyFont="1" applyFill="1" applyBorder="1" applyAlignment="1">
      <alignment horizontal="left" vertical="center"/>
    </xf>
    <xf numFmtId="0" fontId="4" fillId="0" borderId="63" xfId="0" applyFont="1" applyBorder="1" applyAlignment="1">
      <alignment horizontal="left" vertical="top" wrapText="1"/>
    </xf>
    <xf numFmtId="0" fontId="4" fillId="0" borderId="128" xfId="0" applyFont="1" applyBorder="1" applyAlignment="1">
      <alignment horizontal="left" vertical="top" wrapText="1"/>
    </xf>
    <xf numFmtId="0" fontId="4" fillId="0" borderId="63" xfId="0" applyFont="1" applyBorder="1" applyAlignment="1">
      <alignment vertical="center"/>
    </xf>
    <xf numFmtId="0" fontId="4" fillId="0" borderId="128" xfId="0" applyFont="1" applyBorder="1" applyAlignment="1">
      <alignment vertical="center"/>
    </xf>
    <xf numFmtId="0" fontId="4" fillId="0" borderId="30" xfId="0" applyFont="1" applyBorder="1" applyAlignment="1">
      <alignment vertical="center"/>
    </xf>
    <xf numFmtId="0" fontId="4" fillId="0" borderId="63" xfId="2" applyFont="1" applyBorder="1" applyAlignment="1">
      <alignment vertical="center" wrapText="1"/>
    </xf>
    <xf numFmtId="0" fontId="4" fillId="0" borderId="128" xfId="2" applyFont="1" applyBorder="1" applyAlignment="1">
      <alignment vertical="center" wrapText="1"/>
    </xf>
    <xf numFmtId="0" fontId="4" fillId="0" borderId="63" xfId="0" applyFont="1" applyBorder="1" applyAlignment="1">
      <alignment horizontal="center" vertical="center"/>
    </xf>
    <xf numFmtId="0" fontId="4" fillId="0" borderId="128" xfId="0" applyFont="1" applyBorder="1" applyAlignment="1">
      <alignment horizontal="center" vertical="center"/>
    </xf>
    <xf numFmtId="0" fontId="4" fillId="5" borderId="63" xfId="5" applyFont="1" applyFill="1" applyBorder="1" applyAlignment="1">
      <alignment horizontal="left" vertical="top" wrapText="1"/>
    </xf>
    <xf numFmtId="0" fontId="4" fillId="5" borderId="128" xfId="5" applyFont="1" applyFill="1" applyBorder="1" applyAlignment="1">
      <alignment horizontal="left" vertical="top" wrapText="1"/>
    </xf>
    <xf numFmtId="0" fontId="4" fillId="5" borderId="30" xfId="5" applyFont="1" applyFill="1" applyBorder="1" applyAlignment="1">
      <alignment horizontal="left" vertical="top" wrapText="1"/>
    </xf>
    <xf numFmtId="0" fontId="4" fillId="0" borderId="30" xfId="0" applyFont="1" applyBorder="1" applyAlignment="1">
      <alignment horizontal="center" vertical="center"/>
    </xf>
    <xf numFmtId="0" fontId="4" fillId="0" borderId="30" xfId="0" applyFont="1" applyBorder="1" applyAlignment="1">
      <alignment vertical="top" wrapText="1"/>
    </xf>
    <xf numFmtId="0" fontId="4" fillId="0" borderId="24" xfId="0" applyFont="1" applyBorder="1" applyAlignment="1">
      <alignment horizontal="left" vertical="top" wrapText="1" shrinkToFit="1"/>
    </xf>
    <xf numFmtId="0" fontId="21" fillId="0" borderId="0" xfId="0" applyFont="1" applyAlignment="1">
      <alignment horizontal="center" vertical="center"/>
    </xf>
    <xf numFmtId="0" fontId="28" fillId="3" borderId="24" xfId="11" applyFont="1" applyFill="1" applyBorder="1" applyAlignment="1">
      <alignment horizontal="center" vertical="center"/>
    </xf>
    <xf numFmtId="0" fontId="4" fillId="0" borderId="63" xfId="0" applyFont="1" applyBorder="1" applyAlignment="1">
      <alignment vertical="center" wrapText="1"/>
    </xf>
    <xf numFmtId="0" fontId="4" fillId="0" borderId="30" xfId="0" applyFont="1" applyBorder="1" applyAlignment="1">
      <alignment vertical="center" wrapText="1"/>
    </xf>
    <xf numFmtId="0" fontId="4" fillId="0" borderId="30" xfId="0" applyFont="1" applyBorder="1" applyAlignment="1">
      <alignment horizontal="left" vertical="top" wrapText="1"/>
    </xf>
    <xf numFmtId="0" fontId="4" fillId="3" borderId="63"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32" xfId="0" applyFont="1" applyFill="1" applyBorder="1" applyAlignment="1">
      <alignment horizontal="center" vertical="center" wrapText="1"/>
    </xf>
    <xf numFmtId="0" fontId="0" fillId="0" borderId="9" xfId="0" applyBorder="1" applyAlignment="1">
      <alignment horizontal="left" vertical="center" wrapText="1"/>
    </xf>
    <xf numFmtId="0" fontId="0" fillId="0" borderId="145" xfId="0" applyBorder="1" applyAlignment="1">
      <alignment horizontal="left" vertical="center" wrapText="1"/>
    </xf>
    <xf numFmtId="0" fontId="0" fillId="0" borderId="153" xfId="0" applyBorder="1" applyAlignment="1">
      <alignment horizontal="left" vertical="center" wrapText="1"/>
    </xf>
    <xf numFmtId="0" fontId="4" fillId="5" borderId="63" xfId="0" applyFont="1" applyFill="1" applyBorder="1" applyAlignment="1">
      <alignment horizontal="center" vertical="center" wrapText="1"/>
    </xf>
    <xf numFmtId="0" fontId="4" fillId="5" borderId="128" xfId="0" applyFont="1" applyFill="1" applyBorder="1" applyAlignment="1">
      <alignment horizontal="center" vertical="center" wrapText="1"/>
    </xf>
    <xf numFmtId="0" fontId="4" fillId="5" borderId="132"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0" borderId="30" xfId="5" applyFont="1" applyBorder="1" applyAlignment="1">
      <alignment horizontal="center" vertical="center"/>
    </xf>
    <xf numFmtId="0" fontId="4" fillId="0" borderId="154" xfId="0" applyFont="1" applyBorder="1" applyAlignment="1">
      <alignment vertical="center" wrapText="1"/>
    </xf>
    <xf numFmtId="0" fontId="4" fillId="0" borderId="138" xfId="0" applyFont="1" applyBorder="1" applyAlignment="1">
      <alignment vertical="center" wrapText="1"/>
    </xf>
    <xf numFmtId="0" fontId="4" fillId="0" borderId="63" xfId="0" applyFont="1" applyBorder="1" applyAlignment="1">
      <alignment horizontal="left" vertical="center" wrapText="1"/>
    </xf>
    <xf numFmtId="0" fontId="4" fillId="0" borderId="30" xfId="0" applyFont="1" applyBorder="1" applyAlignment="1">
      <alignment horizontal="left" vertical="center" wrapText="1"/>
    </xf>
    <xf numFmtId="0" fontId="47" fillId="0" borderId="222" xfId="13" applyFont="1" applyBorder="1" applyAlignment="1">
      <alignment horizontal="center" vertical="center"/>
    </xf>
    <xf numFmtId="0" fontId="47" fillId="0" borderId="31" xfId="13" applyFont="1" applyBorder="1" applyAlignment="1">
      <alignment horizontal="center" vertical="center"/>
    </xf>
    <xf numFmtId="0" fontId="47" fillId="13" borderId="113" xfId="13" applyFont="1" applyFill="1" applyBorder="1" applyAlignment="1" applyProtection="1">
      <alignment horizontal="center" vertical="center" shrinkToFit="1"/>
      <protection locked="0"/>
    </xf>
    <xf numFmtId="0" fontId="47" fillId="13" borderId="2" xfId="13" applyFont="1" applyFill="1" applyBorder="1" applyAlignment="1" applyProtection="1">
      <alignment horizontal="center" vertical="center" shrinkToFit="1"/>
      <protection locked="0"/>
    </xf>
    <xf numFmtId="0" fontId="47" fillId="13" borderId="58" xfId="13" applyFont="1" applyFill="1" applyBorder="1" applyAlignment="1" applyProtection="1">
      <alignment horizontal="center" vertical="center" shrinkToFit="1"/>
      <protection locked="0"/>
    </xf>
    <xf numFmtId="0" fontId="47" fillId="13" borderId="15" xfId="13" applyFont="1" applyFill="1" applyBorder="1" applyAlignment="1" applyProtection="1">
      <alignment horizontal="center" vertical="center" shrinkToFit="1"/>
      <protection locked="0"/>
    </xf>
    <xf numFmtId="0" fontId="47" fillId="13" borderId="5" xfId="13" applyFont="1" applyFill="1" applyBorder="1" applyAlignment="1" applyProtection="1">
      <alignment horizontal="center" vertical="center" wrapText="1"/>
      <protection locked="0"/>
    </xf>
    <xf numFmtId="0" fontId="47" fillId="13" borderId="2" xfId="13" applyFont="1" applyFill="1" applyBorder="1" applyAlignment="1" applyProtection="1">
      <alignment horizontal="center" vertical="center" wrapText="1"/>
      <protection locked="0"/>
    </xf>
    <xf numFmtId="0" fontId="47" fillId="13" borderId="7" xfId="13" applyFont="1" applyFill="1" applyBorder="1" applyAlignment="1" applyProtection="1">
      <alignment horizontal="center" vertical="center" wrapText="1"/>
      <protection locked="0"/>
    </xf>
    <xf numFmtId="0" fontId="47" fillId="13" borderId="15" xfId="13" applyFont="1" applyFill="1" applyBorder="1" applyAlignment="1" applyProtection="1">
      <alignment horizontal="center" vertical="center" wrapText="1"/>
      <protection locked="0"/>
    </xf>
    <xf numFmtId="0" fontId="47" fillId="13" borderId="5" xfId="13" applyFont="1" applyFill="1" applyBorder="1" applyAlignment="1" applyProtection="1">
      <alignment horizontal="center" vertical="center" shrinkToFit="1"/>
      <protection locked="0"/>
    </xf>
    <xf numFmtId="0" fontId="47" fillId="13" borderId="1" xfId="13" applyFont="1" applyFill="1" applyBorder="1" applyAlignment="1" applyProtection="1">
      <alignment horizontal="center" vertical="center" shrinkToFit="1"/>
      <protection locked="0"/>
    </xf>
    <xf numFmtId="0" fontId="47" fillId="13" borderId="7" xfId="13" applyFont="1" applyFill="1" applyBorder="1" applyAlignment="1" applyProtection="1">
      <alignment horizontal="center" vertical="center" shrinkToFit="1"/>
      <protection locked="0"/>
    </xf>
    <xf numFmtId="0" fontId="47" fillId="13" borderId="0" xfId="13" applyFont="1" applyFill="1" applyAlignment="1" applyProtection="1">
      <alignment horizontal="center" vertical="center" shrinkToFit="1"/>
      <protection locked="0"/>
    </xf>
    <xf numFmtId="0" fontId="47" fillId="14" borderId="16" xfId="13" applyFont="1" applyFill="1" applyBorder="1" applyAlignment="1" applyProtection="1">
      <alignment horizontal="center" vertical="center" shrinkToFit="1"/>
      <protection locked="0"/>
    </xf>
    <xf numFmtId="0" fontId="47" fillId="14" borderId="118" xfId="13" applyFont="1" applyFill="1" applyBorder="1" applyAlignment="1" applyProtection="1">
      <alignment horizontal="center" vertical="center" shrinkToFit="1"/>
      <protection locked="0"/>
    </xf>
    <xf numFmtId="0" fontId="47" fillId="14" borderId="117" xfId="13" applyFont="1" applyFill="1" applyBorder="1" applyAlignment="1" applyProtection="1">
      <alignment horizontal="center" vertical="center" shrinkToFit="1"/>
      <protection locked="0"/>
    </xf>
    <xf numFmtId="0" fontId="47" fillId="0" borderId="245" xfId="13" applyFont="1" applyBorder="1" applyAlignment="1">
      <alignment horizontal="center" vertical="center" wrapText="1"/>
    </xf>
    <xf numFmtId="0" fontId="47" fillId="0" borderId="246" xfId="13" applyFont="1" applyBorder="1" applyAlignment="1">
      <alignment horizontal="center" vertical="center" wrapText="1"/>
    </xf>
    <xf numFmtId="0" fontId="47" fillId="13" borderId="56" xfId="13" applyFont="1" applyFill="1" applyBorder="1" applyAlignment="1" applyProtection="1">
      <alignment horizontal="center" vertical="center" shrinkToFit="1"/>
      <protection locked="0"/>
    </xf>
    <xf numFmtId="0" fontId="47" fillId="13" borderId="225" xfId="13" applyFont="1" applyFill="1" applyBorder="1" applyAlignment="1" applyProtection="1">
      <alignment horizontal="center" vertical="center" shrinkToFit="1"/>
      <protection locked="0"/>
    </xf>
    <xf numFmtId="0" fontId="47" fillId="13" borderId="226" xfId="13" applyFont="1" applyFill="1" applyBorder="1" applyAlignment="1" applyProtection="1">
      <alignment horizontal="center" vertical="center" wrapText="1"/>
      <protection locked="0"/>
    </xf>
    <xf numFmtId="0" fontId="47" fillId="13" borderId="225" xfId="13" applyFont="1" applyFill="1" applyBorder="1" applyAlignment="1" applyProtection="1">
      <alignment horizontal="center" vertical="center" wrapText="1"/>
      <protection locked="0"/>
    </xf>
    <xf numFmtId="0" fontId="47" fillId="13" borderId="226" xfId="13" applyFont="1" applyFill="1" applyBorder="1" applyAlignment="1" applyProtection="1">
      <alignment horizontal="center" vertical="center" shrinkToFit="1"/>
      <protection locked="0"/>
    </xf>
    <xf numFmtId="0" fontId="47" fillId="13" borderId="110" xfId="13" applyFont="1" applyFill="1" applyBorder="1" applyAlignment="1" applyProtection="1">
      <alignment horizontal="center" vertical="center" shrinkToFit="1"/>
      <protection locked="0"/>
    </xf>
    <xf numFmtId="0" fontId="47" fillId="13" borderId="16" xfId="13" applyFont="1" applyFill="1" applyBorder="1" applyAlignment="1" applyProtection="1">
      <alignment horizontal="center" vertical="center"/>
      <protection locked="0"/>
    </xf>
    <xf numFmtId="0" fontId="47" fillId="9" borderId="118" xfId="13" applyFont="1" applyFill="1" applyBorder="1" applyAlignment="1" applyProtection="1">
      <alignment horizontal="center" vertical="center"/>
      <protection locked="0"/>
    </xf>
    <xf numFmtId="0" fontId="47" fillId="9" borderId="117" xfId="13" applyFont="1" applyFill="1" applyBorder="1" applyAlignment="1" applyProtection="1">
      <alignment horizontal="center" vertical="center"/>
      <protection locked="0"/>
    </xf>
    <xf numFmtId="0" fontId="47" fillId="14" borderId="16" xfId="13" applyFont="1" applyFill="1" applyBorder="1" applyAlignment="1" applyProtection="1">
      <alignment horizontal="center" vertical="center"/>
      <protection locked="0"/>
    </xf>
    <xf numFmtId="0" fontId="47" fillId="14" borderId="117" xfId="13" applyFont="1" applyFill="1" applyBorder="1" applyAlignment="1" applyProtection="1">
      <alignment horizontal="center" vertical="center"/>
      <protection locked="0"/>
    </xf>
    <xf numFmtId="0" fontId="47" fillId="15" borderId="16" xfId="13" applyFont="1" applyFill="1" applyBorder="1" applyAlignment="1">
      <alignment horizontal="center" vertical="center"/>
    </xf>
    <xf numFmtId="0" fontId="47" fillId="15" borderId="117" xfId="13" applyFont="1" applyFill="1" applyBorder="1" applyAlignment="1">
      <alignment horizontal="center" vertical="center"/>
    </xf>
    <xf numFmtId="0" fontId="48" fillId="13" borderId="0" xfId="13" applyFont="1" applyFill="1" applyAlignment="1" applyProtection="1">
      <alignment horizontal="center" vertical="center" shrinkToFit="1"/>
      <protection locked="0"/>
    </xf>
    <xf numFmtId="0" fontId="48" fillId="9" borderId="0" xfId="13" applyFont="1" applyFill="1" applyAlignment="1" applyProtection="1">
      <alignment horizontal="center" vertical="center" shrinkToFit="1"/>
      <protection locked="0"/>
    </xf>
    <xf numFmtId="0" fontId="48" fillId="14" borderId="0" xfId="13" applyFont="1" applyFill="1" applyAlignment="1" applyProtection="1">
      <alignment horizontal="center" vertical="center"/>
      <protection locked="0"/>
    </xf>
    <xf numFmtId="0" fontId="48" fillId="0" borderId="0" xfId="13" applyFont="1" applyAlignment="1">
      <alignment horizontal="center" vertical="center"/>
    </xf>
    <xf numFmtId="1" fontId="47" fillId="0" borderId="236" xfId="13" applyNumberFormat="1" applyFont="1" applyBorder="1" applyAlignment="1">
      <alignment horizontal="center" vertical="center" wrapText="1"/>
    </xf>
    <xf numFmtId="1" fontId="47" fillId="0" borderId="235" xfId="13" applyNumberFormat="1" applyFont="1" applyBorder="1" applyAlignment="1">
      <alignment horizontal="center" vertical="center" wrapText="1"/>
    </xf>
    <xf numFmtId="0" fontId="47" fillId="14" borderId="56" xfId="13" applyFont="1" applyFill="1" applyBorder="1" applyAlignment="1" applyProtection="1">
      <alignment horizontal="left" vertical="center" wrapText="1"/>
      <protection locked="0"/>
    </xf>
    <xf numFmtId="0" fontId="47" fillId="14" borderId="110" xfId="13" applyFont="1" applyFill="1" applyBorder="1" applyAlignment="1" applyProtection="1">
      <alignment horizontal="left" vertical="center" wrapText="1"/>
      <protection locked="0"/>
    </xf>
    <xf numFmtId="0" fontId="47" fillId="14" borderId="57" xfId="13" applyFont="1" applyFill="1" applyBorder="1" applyAlignment="1" applyProtection="1">
      <alignment horizontal="left" vertical="center" wrapText="1"/>
      <protection locked="0"/>
    </xf>
    <xf numFmtId="0" fontId="47" fillId="14" borderId="58" xfId="13" applyFont="1" applyFill="1" applyBorder="1" applyAlignment="1" applyProtection="1">
      <alignment horizontal="left" vertical="center" wrapText="1"/>
      <protection locked="0"/>
    </xf>
    <xf numFmtId="0" fontId="47" fillId="14" borderId="0" xfId="13" applyFont="1" applyFill="1" applyAlignment="1" applyProtection="1">
      <alignment horizontal="left" vertical="center" wrapText="1"/>
      <protection locked="0"/>
    </xf>
    <xf numFmtId="0" fontId="47" fillId="14" borderId="59" xfId="13" applyFont="1" applyFill="1" applyBorder="1" applyAlignment="1" applyProtection="1">
      <alignment horizontal="left" vertical="center" wrapText="1"/>
      <protection locked="0"/>
    </xf>
    <xf numFmtId="184" fontId="47" fillId="0" borderId="240" xfId="13" applyNumberFormat="1" applyFont="1" applyBorder="1" applyAlignment="1">
      <alignment horizontal="center" vertical="center" wrapText="1"/>
    </xf>
    <xf numFmtId="184" fontId="47" fillId="0" borderId="237" xfId="13" applyNumberFormat="1" applyFont="1" applyBorder="1" applyAlignment="1">
      <alignment horizontal="center" vertical="center" wrapText="1"/>
    </xf>
    <xf numFmtId="184" fontId="47" fillId="0" borderId="241" xfId="13" applyNumberFormat="1" applyFont="1" applyBorder="1" applyAlignment="1">
      <alignment horizontal="center" vertical="center" wrapText="1"/>
    </xf>
    <xf numFmtId="0" fontId="47" fillId="14" borderId="39" xfId="13" applyFont="1" applyFill="1" applyBorder="1" applyAlignment="1" applyProtection="1">
      <alignment horizontal="center" vertical="center" shrinkToFit="1"/>
      <protection locked="0"/>
    </xf>
    <xf numFmtId="0" fontId="47" fillId="14" borderId="20" xfId="13" applyFont="1" applyFill="1" applyBorder="1" applyAlignment="1" applyProtection="1">
      <alignment horizontal="center" vertical="center" shrinkToFit="1"/>
      <protection locked="0"/>
    </xf>
    <xf numFmtId="0" fontId="47" fillId="14" borderId="101" xfId="13" applyFont="1" applyFill="1" applyBorder="1" applyAlignment="1" applyProtection="1">
      <alignment horizontal="center" vertical="center" shrinkToFit="1"/>
      <protection locked="0"/>
    </xf>
    <xf numFmtId="0" fontId="47" fillId="0" borderId="234" xfId="13" applyFont="1" applyBorder="1" applyAlignment="1">
      <alignment horizontal="center" vertical="center" wrapText="1"/>
    </xf>
    <xf numFmtId="0" fontId="47" fillId="0" borderId="235" xfId="13" applyFont="1" applyBorder="1" applyAlignment="1">
      <alignment horizontal="center" vertical="center" wrapText="1"/>
    </xf>
    <xf numFmtId="0" fontId="50" fillId="0" borderId="227" xfId="13" applyFont="1" applyBorder="1" applyAlignment="1">
      <alignment horizontal="center" vertical="center" wrapText="1"/>
    </xf>
    <xf numFmtId="0" fontId="50" fillId="0" borderId="57" xfId="13" applyFont="1" applyBorder="1" applyAlignment="1">
      <alignment horizontal="center" vertical="center" wrapText="1"/>
    </xf>
    <xf numFmtId="0" fontId="50" fillId="0" borderId="228" xfId="13" applyFont="1" applyBorder="1" applyAlignment="1">
      <alignment horizontal="center" vertical="center" wrapText="1"/>
    </xf>
    <xf numFmtId="0" fontId="50" fillId="0" borderId="59" xfId="13" applyFont="1" applyBorder="1" applyAlignment="1">
      <alignment horizontal="center" vertical="center" wrapText="1"/>
    </xf>
    <xf numFmtId="0" fontId="50" fillId="0" borderId="230" xfId="13" applyFont="1" applyBorder="1" applyAlignment="1">
      <alignment horizontal="center" vertical="center" wrapText="1"/>
    </xf>
    <xf numFmtId="0" fontId="50" fillId="0" borderId="61" xfId="13" applyFont="1" applyBorder="1" applyAlignment="1">
      <alignment horizontal="center" vertical="center" wrapText="1"/>
    </xf>
    <xf numFmtId="0" fontId="50" fillId="0" borderId="56" xfId="13" applyFont="1" applyBorder="1" applyAlignment="1">
      <alignment horizontal="center" vertical="center" wrapText="1"/>
    </xf>
    <xf numFmtId="0" fontId="50" fillId="0" borderId="58" xfId="13" applyFont="1" applyBorder="1" applyAlignment="1">
      <alignment horizontal="center" vertical="center" wrapText="1"/>
    </xf>
    <xf numFmtId="0" fontId="50" fillId="0" borderId="60" xfId="13" applyFont="1" applyBorder="1" applyAlignment="1">
      <alignment horizontal="center" vertical="center" wrapText="1"/>
    </xf>
    <xf numFmtId="0" fontId="47" fillId="0" borderId="56" xfId="13" applyFont="1" applyBorder="1" applyAlignment="1">
      <alignment horizontal="center" vertical="center" wrapText="1"/>
    </xf>
    <xf numFmtId="0" fontId="47" fillId="0" borderId="110" xfId="13" applyFont="1" applyBorder="1" applyAlignment="1">
      <alignment horizontal="center" vertical="center" wrapText="1"/>
    </xf>
    <xf numFmtId="0" fontId="47" fillId="0" borderId="57" xfId="13" applyFont="1" applyBorder="1" applyAlignment="1">
      <alignment horizontal="center" vertical="center" wrapText="1"/>
    </xf>
    <xf numFmtId="0" fontId="47" fillId="0" borderId="58" xfId="13" applyFont="1" applyBorder="1" applyAlignment="1">
      <alignment horizontal="center" vertical="center" wrapText="1"/>
    </xf>
    <xf numFmtId="0" fontId="47" fillId="0" borderId="0" xfId="13" applyFont="1" applyAlignment="1">
      <alignment horizontal="center" vertical="center" wrapText="1"/>
    </xf>
    <xf numFmtId="0" fontId="47" fillId="0" borderId="59" xfId="13" applyFont="1" applyBorder="1" applyAlignment="1">
      <alignment horizontal="center" vertical="center" wrapText="1"/>
    </xf>
    <xf numFmtId="0" fontId="47" fillId="0" borderId="60" xfId="13" applyFont="1" applyBorder="1" applyAlignment="1">
      <alignment horizontal="center" vertical="center" wrapText="1"/>
    </xf>
    <xf numFmtId="0" fontId="47" fillId="0" borderId="221" xfId="13" applyFont="1" applyBorder="1" applyAlignment="1">
      <alignment horizontal="center" vertical="center" wrapText="1"/>
    </xf>
    <xf numFmtId="0" fontId="47" fillId="0" borderId="61" xfId="13" applyFont="1" applyBorder="1" applyAlignment="1">
      <alignment horizontal="center" vertical="center" wrapText="1"/>
    </xf>
    <xf numFmtId="0" fontId="47" fillId="0" borderId="118" xfId="13" applyFont="1" applyBorder="1" applyAlignment="1">
      <alignment horizontal="center" vertical="center"/>
    </xf>
    <xf numFmtId="0" fontId="47" fillId="0" borderId="46" xfId="13" applyFont="1" applyBorder="1" applyAlignment="1">
      <alignment horizontal="center" vertical="center"/>
    </xf>
    <xf numFmtId="1" fontId="47" fillId="0" borderId="247" xfId="13" applyNumberFormat="1" applyFont="1" applyBorder="1" applyAlignment="1">
      <alignment horizontal="center" vertical="center" wrapText="1"/>
    </xf>
    <xf numFmtId="1" fontId="47" fillId="0" borderId="246" xfId="13" applyNumberFormat="1" applyFont="1" applyBorder="1" applyAlignment="1">
      <alignment horizontal="center" vertical="center" wrapText="1"/>
    </xf>
    <xf numFmtId="0" fontId="47" fillId="14" borderId="113" xfId="13" applyFont="1" applyFill="1" applyBorder="1" applyAlignment="1" applyProtection="1">
      <alignment horizontal="left" vertical="center" wrapText="1"/>
      <protection locked="0"/>
    </xf>
    <xf numFmtId="0" fontId="47" fillId="14" borderId="1" xfId="13" applyFont="1" applyFill="1" applyBorder="1" applyAlignment="1" applyProtection="1">
      <alignment horizontal="left" vertical="center" wrapText="1"/>
      <protection locked="0"/>
    </xf>
    <xf numFmtId="0" fontId="47" fillId="14" borderId="68" xfId="13" applyFont="1" applyFill="1" applyBorder="1" applyAlignment="1" applyProtection="1">
      <alignment horizontal="left" vertical="center" wrapText="1"/>
      <protection locked="0"/>
    </xf>
    <xf numFmtId="0" fontId="47" fillId="0" borderId="45" xfId="13" applyFont="1" applyBorder="1" applyAlignment="1">
      <alignment horizontal="center" vertical="center"/>
    </xf>
    <xf numFmtId="0" fontId="47" fillId="0" borderId="32" xfId="13" applyFont="1" applyBorder="1" applyAlignment="1">
      <alignment horizontal="center" vertical="center"/>
    </xf>
    <xf numFmtId="0" fontId="47" fillId="0" borderId="33" xfId="13" applyFont="1" applyBorder="1" applyAlignment="1">
      <alignment horizontal="center" vertical="center"/>
    </xf>
    <xf numFmtId="0" fontId="47" fillId="0" borderId="35" xfId="13" applyFont="1" applyBorder="1" applyAlignment="1">
      <alignment horizontal="center" vertical="center"/>
    </xf>
    <xf numFmtId="0" fontId="47" fillId="0" borderId="225" xfId="13" applyFont="1" applyBorder="1" applyAlignment="1">
      <alignment horizontal="center" vertical="center" wrapText="1"/>
    </xf>
    <xf numFmtId="0" fontId="47" fillId="0" borderId="15" xfId="13" applyFont="1" applyBorder="1" applyAlignment="1">
      <alignment horizontal="center" vertical="center" wrapText="1"/>
    </xf>
    <xf numFmtId="0" fontId="47" fillId="0" borderId="229" xfId="13" applyFont="1" applyBorder="1" applyAlignment="1">
      <alignment horizontal="center" vertical="center" wrapText="1"/>
    </xf>
    <xf numFmtId="0" fontId="24" fillId="0" borderId="226" xfId="13" applyFont="1" applyBorder="1" applyAlignment="1">
      <alignment horizontal="center" vertical="center" wrapText="1"/>
    </xf>
    <xf numFmtId="0" fontId="24" fillId="0" borderId="225" xfId="13" applyFont="1" applyBorder="1" applyAlignment="1">
      <alignment horizontal="center" vertical="center" wrapText="1"/>
    </xf>
    <xf numFmtId="0" fontId="24" fillId="0" borderId="7" xfId="13" applyFont="1" applyBorder="1" applyAlignment="1">
      <alignment horizontal="center" vertical="center" wrapText="1"/>
    </xf>
    <xf numFmtId="0" fontId="24" fillId="0" borderId="15" xfId="13" applyFont="1" applyBorder="1" applyAlignment="1">
      <alignment horizontal="center" vertical="center" wrapText="1"/>
    </xf>
    <xf numFmtId="0" fontId="24" fillId="0" borderId="109" xfId="13" applyFont="1" applyBorder="1" applyAlignment="1">
      <alignment horizontal="center" vertical="center" wrapText="1"/>
    </xf>
    <xf numFmtId="0" fontId="24" fillId="0" borderId="229" xfId="13" applyFont="1" applyBorder="1" applyAlignment="1">
      <alignment horizontal="center" vertical="center" wrapText="1"/>
    </xf>
    <xf numFmtId="0" fontId="47" fillId="0" borderId="226" xfId="13" applyFont="1" applyBorder="1" applyAlignment="1">
      <alignment horizontal="center" vertical="center" wrapText="1"/>
    </xf>
    <xf numFmtId="0" fontId="47" fillId="0" borderId="7" xfId="13" applyFont="1" applyBorder="1" applyAlignment="1">
      <alignment horizontal="center" vertical="center" wrapText="1"/>
    </xf>
    <xf numFmtId="0" fontId="47" fillId="0" borderId="109" xfId="13" applyFont="1" applyBorder="1" applyAlignment="1">
      <alignment horizontal="center" vertical="center" wrapText="1"/>
    </xf>
    <xf numFmtId="0" fontId="47" fillId="0" borderId="110" xfId="13" quotePrefix="1" applyFont="1" applyBorder="1" applyAlignment="1">
      <alignment horizontal="center" vertical="center"/>
    </xf>
    <xf numFmtId="0" fontId="47" fillId="0" borderId="110" xfId="13" applyFont="1" applyBorder="1" applyAlignment="1">
      <alignment horizontal="center" vertical="center"/>
    </xf>
    <xf numFmtId="0" fontId="47" fillId="14" borderId="43" xfId="13" applyFont="1" applyFill="1" applyBorder="1" applyAlignment="1" applyProtection="1">
      <alignment horizontal="left" vertical="center" wrapText="1"/>
      <protection locked="0"/>
    </xf>
    <xf numFmtId="0" fontId="47" fillId="14" borderId="3" xfId="13" applyFont="1" applyFill="1" applyBorder="1" applyAlignment="1" applyProtection="1">
      <alignment horizontal="left" vertical="center" wrapText="1"/>
      <protection locked="0"/>
    </xf>
    <xf numFmtId="0" fontId="47" fillId="14" borderId="44" xfId="13" applyFont="1" applyFill="1" applyBorder="1" applyAlignment="1" applyProtection="1">
      <alignment horizontal="left" vertical="center" wrapText="1"/>
      <protection locked="0"/>
    </xf>
    <xf numFmtId="184" fontId="47" fillId="0" borderId="249" xfId="13" applyNumberFormat="1" applyFont="1" applyBorder="1" applyAlignment="1">
      <alignment horizontal="center" vertical="center" wrapText="1"/>
    </xf>
    <xf numFmtId="184" fontId="47" fillId="0" borderId="248" xfId="13" applyNumberFormat="1" applyFont="1" applyBorder="1" applyAlignment="1">
      <alignment horizontal="center" vertical="center" wrapText="1"/>
    </xf>
    <xf numFmtId="184" fontId="47" fillId="0" borderId="250" xfId="13" applyNumberFormat="1" applyFont="1" applyBorder="1" applyAlignment="1">
      <alignment horizontal="center" vertical="center" wrapText="1"/>
    </xf>
    <xf numFmtId="0" fontId="47" fillId="13" borderId="0" xfId="13" applyFont="1" applyFill="1" applyBorder="1" applyAlignment="1" applyProtection="1">
      <alignment horizontal="center" vertical="center" shrinkToFit="1"/>
      <protection locked="0"/>
    </xf>
    <xf numFmtId="0" fontId="47" fillId="13" borderId="43" xfId="13" applyFont="1" applyFill="1" applyBorder="1" applyAlignment="1" applyProtection="1">
      <alignment horizontal="center" vertical="center" shrinkToFit="1"/>
      <protection locked="0"/>
    </xf>
    <xf numFmtId="0" fontId="47" fillId="13" borderId="4" xfId="13" applyFont="1" applyFill="1" applyBorder="1" applyAlignment="1" applyProtection="1">
      <alignment horizontal="center" vertical="center" shrinkToFit="1"/>
      <protection locked="0"/>
    </xf>
    <xf numFmtId="0" fontId="47" fillId="13" borderId="13" xfId="13" applyFont="1" applyFill="1" applyBorder="1" applyAlignment="1" applyProtection="1">
      <alignment horizontal="center" vertical="center" wrapText="1"/>
      <protection locked="0"/>
    </xf>
    <xf numFmtId="0" fontId="47" fillId="13" borderId="4" xfId="13" applyFont="1" applyFill="1" applyBorder="1" applyAlignment="1" applyProtection="1">
      <alignment horizontal="center" vertical="center" wrapText="1"/>
      <protection locked="0"/>
    </xf>
    <xf numFmtId="0" fontId="47" fillId="13" borderId="13" xfId="13" applyFont="1" applyFill="1" applyBorder="1" applyAlignment="1" applyProtection="1">
      <alignment horizontal="center" vertical="center" shrinkToFit="1"/>
      <protection locked="0"/>
    </xf>
    <xf numFmtId="0" fontId="47" fillId="13" borderId="3" xfId="13" applyFont="1" applyFill="1" applyBorder="1" applyAlignment="1" applyProtection="1">
      <alignment horizontal="center" vertical="center" shrinkToFit="1"/>
      <protection locked="0"/>
    </xf>
    <xf numFmtId="0" fontId="47" fillId="0" borderId="42" xfId="13" applyFont="1" applyBorder="1" applyAlignment="1">
      <alignment horizontal="center" vertical="center"/>
    </xf>
    <xf numFmtId="0" fontId="47" fillId="13" borderId="60" xfId="13" applyFont="1" applyFill="1" applyBorder="1" applyAlignment="1" applyProtection="1">
      <alignment horizontal="center" vertical="center" shrinkToFit="1"/>
      <protection locked="0"/>
    </xf>
    <xf numFmtId="0" fontId="47" fillId="13" borderId="229" xfId="13" applyFont="1" applyFill="1" applyBorder="1" applyAlignment="1" applyProtection="1">
      <alignment horizontal="center" vertical="center" shrinkToFit="1"/>
      <protection locked="0"/>
    </xf>
    <xf numFmtId="0" fontId="47" fillId="13" borderId="109" xfId="13" applyFont="1" applyFill="1" applyBorder="1" applyAlignment="1" applyProtection="1">
      <alignment horizontal="center" vertical="center" wrapText="1"/>
      <protection locked="0"/>
    </xf>
    <xf numFmtId="0" fontId="47" fillId="13" borderId="229" xfId="13" applyFont="1" applyFill="1" applyBorder="1" applyAlignment="1" applyProtection="1">
      <alignment horizontal="center" vertical="center" wrapText="1"/>
      <protection locked="0"/>
    </xf>
    <xf numFmtId="0" fontId="47" fillId="13" borderId="109" xfId="13" applyFont="1" applyFill="1" applyBorder="1" applyAlignment="1" applyProtection="1">
      <alignment horizontal="center" vertical="center" shrinkToFit="1"/>
      <protection locked="0"/>
    </xf>
    <xf numFmtId="0" fontId="47" fillId="13" borderId="221" xfId="13" applyFont="1" applyFill="1" applyBorder="1" applyAlignment="1" applyProtection="1">
      <alignment horizontal="center" vertical="center" shrinkToFit="1"/>
      <protection locked="0"/>
    </xf>
    <xf numFmtId="0" fontId="47" fillId="14" borderId="34" xfId="13" applyFont="1" applyFill="1" applyBorder="1" applyAlignment="1" applyProtection="1">
      <alignment horizontal="center" vertical="center" shrinkToFit="1"/>
      <protection locked="0"/>
    </xf>
    <xf numFmtId="0" fontId="47" fillId="14" borderId="191" xfId="13" applyFont="1" applyFill="1" applyBorder="1" applyAlignment="1" applyProtection="1">
      <alignment horizontal="center" vertical="center" shrinkToFit="1"/>
      <protection locked="0"/>
    </xf>
    <xf numFmtId="0" fontId="47" fillId="14" borderId="192" xfId="13" applyFont="1" applyFill="1" applyBorder="1" applyAlignment="1" applyProtection="1">
      <alignment horizontal="center" vertical="center" shrinkToFit="1"/>
      <protection locked="0"/>
    </xf>
    <xf numFmtId="0" fontId="47" fillId="14" borderId="60" xfId="13" applyFont="1" applyFill="1" applyBorder="1" applyAlignment="1" applyProtection="1">
      <alignment horizontal="left" vertical="center" wrapText="1"/>
      <protection locked="0"/>
    </xf>
    <xf numFmtId="0" fontId="47" fillId="14" borderId="221" xfId="13" applyFont="1" applyFill="1" applyBorder="1" applyAlignment="1" applyProtection="1">
      <alignment horizontal="left" vertical="center" wrapText="1"/>
      <protection locked="0"/>
    </xf>
    <xf numFmtId="0" fontId="47" fillId="14" borderId="61" xfId="13" applyFont="1" applyFill="1" applyBorder="1" applyAlignment="1" applyProtection="1">
      <alignment horizontal="left" vertical="center" wrapText="1"/>
      <protection locked="0"/>
    </xf>
    <xf numFmtId="184" fontId="47" fillId="0" borderId="259" xfId="13" applyNumberFormat="1" applyFont="1" applyBorder="1" applyAlignment="1">
      <alignment horizontal="center" vertical="center" wrapText="1"/>
    </xf>
    <xf numFmtId="184" fontId="47" fillId="0" borderId="254" xfId="13" applyNumberFormat="1" applyFont="1" applyBorder="1" applyAlignment="1">
      <alignment horizontal="center" vertical="center" wrapText="1"/>
    </xf>
    <xf numFmtId="184" fontId="47" fillId="0" borderId="260" xfId="13" applyNumberFormat="1" applyFont="1" applyBorder="1" applyAlignment="1">
      <alignment horizontal="center" vertical="center" wrapText="1"/>
    </xf>
    <xf numFmtId="0" fontId="50" fillId="15" borderId="0" xfId="13" applyFont="1" applyFill="1" applyAlignment="1" applyProtection="1">
      <alignment horizontal="left" vertical="center" wrapText="1"/>
      <protection locked="0"/>
    </xf>
    <xf numFmtId="0" fontId="24" fillId="0" borderId="0" xfId="13" applyFont="1" applyAlignment="1">
      <alignment horizontal="center" vertical="center"/>
    </xf>
    <xf numFmtId="0" fontId="24" fillId="0" borderId="3" xfId="13" applyFont="1" applyBorder="1" applyAlignment="1">
      <alignment horizontal="center" vertical="center"/>
    </xf>
    <xf numFmtId="0" fontId="50" fillId="0" borderId="0" xfId="13" applyFont="1" applyAlignment="1">
      <alignment horizontal="center" vertical="center" wrapText="1"/>
    </xf>
    <xf numFmtId="185" fontId="24" fillId="14" borderId="16" xfId="13" applyNumberFormat="1" applyFont="1" applyFill="1" applyBorder="1" applyAlignment="1" applyProtection="1">
      <alignment horizontal="right" vertical="center"/>
      <protection locked="0"/>
    </xf>
    <xf numFmtId="185" fontId="24" fillId="14" borderId="117" xfId="13" applyNumberFormat="1" applyFont="1" applyFill="1" applyBorder="1" applyAlignment="1" applyProtection="1">
      <alignment horizontal="right" vertical="center"/>
      <protection locked="0"/>
    </xf>
    <xf numFmtId="0" fontId="24" fillId="0" borderId="24" xfId="13" applyFont="1" applyBorder="1" applyAlignment="1">
      <alignment horizontal="center" vertical="center"/>
    </xf>
    <xf numFmtId="0" fontId="50" fillId="0" borderId="0" xfId="13" applyFont="1" applyAlignment="1">
      <alignment horizontal="center" vertical="center"/>
    </xf>
    <xf numFmtId="185" fontId="24" fillId="0" borderId="24" xfId="13" applyNumberFormat="1" applyFont="1" applyBorder="1" applyAlignment="1">
      <alignment horizontal="right" vertical="center"/>
    </xf>
    <xf numFmtId="185" fontId="24" fillId="0" borderId="24" xfId="14" applyNumberFormat="1" applyFont="1" applyBorder="1" applyAlignment="1">
      <alignment horizontal="right" vertical="center"/>
    </xf>
    <xf numFmtId="185" fontId="24" fillId="14" borderId="24" xfId="13" applyNumberFormat="1" applyFont="1" applyFill="1" applyBorder="1" applyAlignment="1" applyProtection="1">
      <alignment horizontal="right" vertical="center"/>
      <protection locked="0"/>
    </xf>
    <xf numFmtId="0" fontId="50" fillId="15" borderId="0" xfId="13" applyFont="1" applyFill="1" applyAlignment="1" applyProtection="1">
      <alignment horizontal="center" vertical="center" wrapText="1"/>
      <protection locked="0"/>
    </xf>
    <xf numFmtId="185" fontId="24" fillId="0" borderId="16" xfId="13" applyNumberFormat="1" applyFont="1" applyBorder="1" applyAlignment="1">
      <alignment horizontal="center" vertical="center"/>
    </xf>
    <xf numFmtId="185" fontId="24" fillId="0" borderId="117" xfId="13" applyNumberFormat="1" applyFont="1" applyBorder="1" applyAlignment="1">
      <alignment horizontal="center" vertical="center"/>
    </xf>
    <xf numFmtId="185" fontId="24" fillId="14" borderId="24" xfId="14" applyNumberFormat="1" applyFont="1" applyFill="1" applyBorder="1" applyAlignment="1" applyProtection="1">
      <alignment horizontal="right" vertical="center"/>
      <protection locked="0"/>
    </xf>
    <xf numFmtId="183" fontId="24" fillId="0" borderId="24" xfId="13" applyNumberFormat="1" applyFont="1" applyBorder="1" applyAlignment="1">
      <alignment horizontal="center" vertical="center"/>
    </xf>
    <xf numFmtId="186" fontId="24" fillId="15" borderId="24" xfId="13" applyNumberFormat="1" applyFont="1" applyFill="1" applyBorder="1" applyAlignment="1">
      <alignment horizontal="center" vertical="center"/>
    </xf>
    <xf numFmtId="0" fontId="24" fillId="15" borderId="24" xfId="13" applyFont="1" applyFill="1" applyBorder="1" applyAlignment="1">
      <alignment horizontal="center" vertical="center"/>
    </xf>
    <xf numFmtId="183" fontId="24" fillId="15" borderId="24" xfId="13" applyNumberFormat="1" applyFont="1" applyFill="1" applyBorder="1" applyAlignment="1">
      <alignment horizontal="center" vertical="center"/>
    </xf>
    <xf numFmtId="185" fontId="24" fillId="0" borderId="16" xfId="13" applyNumberFormat="1" applyFont="1" applyBorder="1" applyAlignment="1">
      <alignment horizontal="right" vertical="center"/>
    </xf>
    <xf numFmtId="185" fontId="24" fillId="0" borderId="117" xfId="13" applyNumberFormat="1" applyFont="1" applyBorder="1" applyAlignment="1">
      <alignment horizontal="right" vertical="center"/>
    </xf>
    <xf numFmtId="0" fontId="24" fillId="14" borderId="16" xfId="13" applyFont="1" applyFill="1" applyBorder="1" applyAlignment="1" applyProtection="1">
      <alignment horizontal="center" vertical="center"/>
      <protection locked="0"/>
    </xf>
    <xf numFmtId="0" fontId="24" fillId="14" borderId="117" xfId="13" applyFont="1" applyFill="1" applyBorder="1" applyAlignment="1" applyProtection="1">
      <alignment horizontal="center" vertical="center"/>
      <protection locked="0"/>
    </xf>
    <xf numFmtId="0" fontId="24" fillId="15" borderId="16" xfId="13" applyFont="1" applyFill="1" applyBorder="1" applyAlignment="1">
      <alignment horizontal="center" vertical="center"/>
    </xf>
    <xf numFmtId="0" fontId="24" fillId="15" borderId="117" xfId="13" applyFont="1" applyFill="1" applyBorder="1" applyAlignment="1">
      <alignment horizontal="center" vertical="center"/>
    </xf>
    <xf numFmtId="185" fontId="24" fillId="0" borderId="24" xfId="13" applyNumberFormat="1" applyFont="1" applyBorder="1" applyAlignment="1">
      <alignment horizontal="center" vertical="center"/>
    </xf>
    <xf numFmtId="0" fontId="52" fillId="0" borderId="40" xfId="13" applyFont="1" applyBorder="1" applyAlignment="1">
      <alignment horizontal="center" vertical="center" wrapText="1"/>
    </xf>
    <xf numFmtId="0" fontId="52" fillId="0" borderId="41" xfId="13" applyFont="1" applyBorder="1" applyAlignment="1">
      <alignment horizontal="center" vertical="center" wrapText="1"/>
    </xf>
    <xf numFmtId="0" fontId="52" fillId="0" borderId="42" xfId="13" applyFont="1" applyBorder="1" applyAlignment="1">
      <alignment horizontal="center" vertical="center" wrapText="1"/>
    </xf>
    <xf numFmtId="0" fontId="47" fillId="0" borderId="57" xfId="13" applyFont="1" applyBorder="1" applyAlignment="1">
      <alignment horizontal="center" vertical="center"/>
    </xf>
    <xf numFmtId="0" fontId="47" fillId="0" borderId="58" xfId="13" applyFont="1" applyBorder="1" applyAlignment="1">
      <alignment horizontal="center" vertical="center"/>
    </xf>
    <xf numFmtId="0" fontId="47" fillId="0" borderId="0" xfId="13" applyFont="1" applyAlignment="1">
      <alignment horizontal="center" vertical="center"/>
    </xf>
    <xf numFmtId="0" fontId="47" fillId="0" borderId="59" xfId="13" applyFont="1" applyBorder="1" applyAlignment="1">
      <alignment horizontal="center" vertical="center"/>
    </xf>
    <xf numFmtId="0" fontId="47" fillId="0" borderId="60" xfId="13" applyFont="1" applyBorder="1" applyAlignment="1">
      <alignment horizontal="center" vertical="center"/>
    </xf>
    <xf numFmtId="0" fontId="47" fillId="0" borderId="221" xfId="13" applyFont="1" applyBorder="1" applyAlignment="1">
      <alignment horizontal="center" vertical="center"/>
    </xf>
    <xf numFmtId="0" fontId="47" fillId="0" borderId="61" xfId="13" applyFont="1" applyBorder="1" applyAlignment="1">
      <alignment horizontal="center" vertical="center"/>
    </xf>
    <xf numFmtId="0" fontId="47" fillId="13" borderId="33" xfId="13" applyFont="1" applyFill="1" applyBorder="1" applyAlignment="1" applyProtection="1">
      <alignment horizontal="center" vertical="center"/>
      <protection locked="0"/>
    </xf>
    <xf numFmtId="0" fontId="47" fillId="9" borderId="33" xfId="13" applyFont="1" applyFill="1" applyBorder="1" applyAlignment="1" applyProtection="1">
      <alignment horizontal="center" vertical="center"/>
      <protection locked="0"/>
    </xf>
    <xf numFmtId="0" fontId="47" fillId="14" borderId="45" xfId="13" applyFont="1" applyFill="1" applyBorder="1" applyAlignment="1" applyProtection="1">
      <alignment horizontal="center" vertical="center"/>
      <protection locked="0"/>
    </xf>
    <xf numFmtId="0" fontId="47" fillId="14" borderId="118" xfId="13" applyFont="1" applyFill="1" applyBorder="1" applyAlignment="1" applyProtection="1">
      <alignment horizontal="center" vertical="center"/>
      <protection locked="0"/>
    </xf>
    <xf numFmtId="0" fontId="47" fillId="14" borderId="46" xfId="13" applyFont="1" applyFill="1" applyBorder="1" applyAlignment="1" applyProtection="1">
      <alignment horizontal="center" vertical="center"/>
      <protection locked="0"/>
    </xf>
    <xf numFmtId="0" fontId="47" fillId="13" borderId="32" xfId="13" applyFont="1" applyFill="1" applyBorder="1" applyAlignment="1" applyProtection="1">
      <alignment horizontal="center" vertical="center"/>
      <protection locked="0"/>
    </xf>
    <xf numFmtId="0" fontId="47" fillId="14" borderId="19" xfId="13" applyFont="1" applyFill="1" applyBorder="1" applyAlignment="1" applyProtection="1">
      <alignment horizontal="center" vertical="center"/>
      <protection locked="0"/>
    </xf>
    <xf numFmtId="0" fontId="47" fillId="14" borderId="20" xfId="13" applyFont="1" applyFill="1" applyBorder="1" applyAlignment="1" applyProtection="1">
      <alignment horizontal="center" vertical="center"/>
      <protection locked="0"/>
    </xf>
    <xf numFmtId="0" fontId="47" fillId="14" borderId="21" xfId="13" applyFont="1" applyFill="1" applyBorder="1" applyAlignment="1" applyProtection="1">
      <alignment horizontal="center" vertical="center"/>
      <protection locked="0"/>
    </xf>
    <xf numFmtId="0" fontId="47" fillId="14" borderId="13" xfId="13" applyFont="1" applyFill="1" applyBorder="1" applyAlignment="1" applyProtection="1">
      <alignment horizontal="center" vertical="center" shrinkToFit="1"/>
      <protection locked="0"/>
    </xf>
    <xf numFmtId="0" fontId="47" fillId="14" borderId="3" xfId="13" applyFont="1" applyFill="1" applyBorder="1" applyAlignment="1" applyProtection="1">
      <alignment horizontal="center" vertical="center" shrinkToFit="1"/>
      <protection locked="0"/>
    </xf>
    <xf numFmtId="0" fontId="47" fillId="14" borderId="4" xfId="13" applyFont="1" applyFill="1" applyBorder="1" applyAlignment="1" applyProtection="1">
      <alignment horizontal="center" vertical="center" shrinkToFit="1"/>
      <protection locked="0"/>
    </xf>
    <xf numFmtId="0" fontId="47" fillId="0" borderId="273" xfId="13" applyFont="1" applyBorder="1" applyAlignment="1">
      <alignment horizontal="center" vertical="center" wrapText="1"/>
    </xf>
    <xf numFmtId="0" fontId="47" fillId="0" borderId="274" xfId="13" applyFont="1" applyBorder="1" applyAlignment="1">
      <alignment horizontal="center" vertical="center" wrapText="1"/>
    </xf>
    <xf numFmtId="1" fontId="47" fillId="0" borderId="275" xfId="13" applyNumberFormat="1" applyFont="1" applyBorder="1" applyAlignment="1">
      <alignment horizontal="center" vertical="center" wrapText="1"/>
    </xf>
    <xf numFmtId="1" fontId="47" fillId="0" borderId="274" xfId="13" applyNumberFormat="1" applyFont="1" applyBorder="1" applyAlignment="1">
      <alignment horizontal="center" vertical="center" wrapText="1"/>
    </xf>
    <xf numFmtId="0" fontId="47" fillId="14" borderId="0" xfId="13" applyFont="1" applyFill="1" applyBorder="1" applyAlignment="1" applyProtection="1">
      <alignment horizontal="left" vertical="center" wrapText="1"/>
      <protection locked="0"/>
    </xf>
    <xf numFmtId="0" fontId="47" fillId="0" borderId="41" xfId="13" applyFont="1" applyBorder="1" applyAlignment="1">
      <alignment horizontal="center" vertical="center"/>
    </xf>
    <xf numFmtId="0" fontId="47" fillId="13" borderId="31" xfId="13" applyFont="1" applyFill="1" applyBorder="1" applyAlignment="1" applyProtection="1">
      <alignment horizontal="center" vertical="center"/>
      <protection locked="0"/>
    </xf>
    <xf numFmtId="0" fontId="47" fillId="14" borderId="43" xfId="13" applyFont="1" applyFill="1" applyBorder="1" applyAlignment="1" applyProtection="1">
      <alignment horizontal="center" vertical="center"/>
      <protection locked="0"/>
    </xf>
    <xf numFmtId="0" fontId="47" fillId="14" borderId="3" xfId="13" applyFont="1" applyFill="1" applyBorder="1" applyAlignment="1" applyProtection="1">
      <alignment horizontal="center" vertical="center"/>
      <protection locked="0"/>
    </xf>
    <xf numFmtId="0" fontId="47" fillId="14" borderId="44" xfId="13" applyFont="1" applyFill="1" applyBorder="1" applyAlignment="1" applyProtection="1">
      <alignment horizontal="center" vertical="center"/>
      <protection locked="0"/>
    </xf>
    <xf numFmtId="0" fontId="47" fillId="9" borderId="35" xfId="13" applyFont="1" applyFill="1" applyBorder="1" applyAlignment="1" applyProtection="1">
      <alignment horizontal="center" vertical="center"/>
      <protection locked="0"/>
    </xf>
    <xf numFmtId="0" fontId="47" fillId="14" borderId="115" xfId="13" applyFont="1" applyFill="1" applyBorder="1" applyAlignment="1" applyProtection="1">
      <alignment horizontal="center" vertical="center"/>
      <protection locked="0"/>
    </xf>
    <xf numFmtId="0" fontId="47" fillId="14" borderId="191" xfId="13" applyFont="1" applyFill="1" applyBorder="1" applyAlignment="1" applyProtection="1">
      <alignment horizontal="center" vertical="center"/>
      <protection locked="0"/>
    </xf>
    <xf numFmtId="0" fontId="47" fillId="14" borderId="116" xfId="13" applyFont="1" applyFill="1" applyBorder="1" applyAlignment="1" applyProtection="1">
      <alignment horizontal="center" vertical="center"/>
      <protection locked="0"/>
    </xf>
    <xf numFmtId="0" fontId="54" fillId="15" borderId="24" xfId="13" applyFont="1" applyFill="1" applyBorder="1" applyAlignment="1">
      <alignment horizontal="center" vertical="center"/>
    </xf>
    <xf numFmtId="0" fontId="50" fillId="15" borderId="0" xfId="13" applyFont="1" applyFill="1" applyAlignment="1">
      <alignment horizontal="left" vertical="center" indent="1"/>
    </xf>
    <xf numFmtId="0" fontId="1" fillId="15" borderId="40" xfId="13" applyFill="1" applyBorder="1" applyAlignment="1">
      <alignment horizontal="center" vertical="center"/>
    </xf>
    <xf numFmtId="0" fontId="1" fillId="15" borderId="41" xfId="13" applyFill="1" applyBorder="1" applyAlignment="1">
      <alignment horizontal="center" vertical="center"/>
    </xf>
    <xf numFmtId="0" fontId="1" fillId="15" borderId="42" xfId="13" applyFill="1" applyBorder="1" applyAlignment="1">
      <alignment horizontal="center" vertical="center"/>
    </xf>
    <xf numFmtId="0" fontId="0" fillId="0" borderId="16" xfId="0" applyBorder="1" applyAlignment="1">
      <alignment horizontal="center" vertical="center" wrapText="1"/>
    </xf>
    <xf numFmtId="0" fontId="0" fillId="0" borderId="118" xfId="0" applyBorder="1" applyAlignment="1">
      <alignment horizontal="center" vertical="center" wrapText="1"/>
    </xf>
    <xf numFmtId="0" fontId="0" fillId="0" borderId="117" xfId="0" applyBorder="1" applyAlignment="1">
      <alignment horizontal="center"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9" borderId="63" xfId="0" applyFill="1" applyBorder="1" applyAlignment="1">
      <alignment horizontal="center" vertical="center"/>
    </xf>
    <xf numFmtId="0" fontId="0" fillId="9" borderId="30" xfId="0" applyFill="1"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0" fillId="0" borderId="5" xfId="0" applyBorder="1" applyAlignment="1">
      <alignment vertical="center" textRotation="255" wrapText="1"/>
    </xf>
    <xf numFmtId="0" fontId="0" fillId="0" borderId="2" xfId="0" applyBorder="1" applyAlignment="1">
      <alignment vertical="center" textRotation="255" wrapText="1"/>
    </xf>
    <xf numFmtId="0" fontId="0" fillId="0" borderId="13" xfId="0" applyBorder="1" applyAlignment="1">
      <alignment vertical="center" textRotation="255" wrapText="1"/>
    </xf>
    <xf numFmtId="0" fontId="0" fillId="0" borderId="4" xfId="0" applyBorder="1" applyAlignment="1">
      <alignment vertical="center" textRotation="255" wrapText="1"/>
    </xf>
    <xf numFmtId="0" fontId="32" fillId="0" borderId="7" xfId="4" applyFont="1" applyBorder="1" applyAlignment="1">
      <alignment horizontal="left" vertical="top" wrapText="1"/>
    </xf>
    <xf numFmtId="0" fontId="32" fillId="0" borderId="0" xfId="4" applyFont="1" applyAlignment="1">
      <alignment horizontal="left" vertical="top" wrapText="1"/>
    </xf>
    <xf numFmtId="0" fontId="32" fillId="0" borderId="15" xfId="4" applyFont="1" applyBorder="1" applyAlignment="1">
      <alignment horizontal="left" vertical="top" wrapText="1"/>
    </xf>
    <xf numFmtId="0" fontId="14" fillId="0" borderId="7" xfId="4" applyFont="1" applyBorder="1" applyAlignment="1">
      <alignment horizontal="left" vertical="top" wrapText="1"/>
    </xf>
    <xf numFmtId="0" fontId="14" fillId="0" borderId="0" xfId="4" applyFont="1" applyAlignment="1">
      <alignment horizontal="left" vertical="top" wrapText="1"/>
    </xf>
    <xf numFmtId="0" fontId="14" fillId="0" borderId="15" xfId="4" applyFont="1" applyBorder="1" applyAlignment="1">
      <alignment horizontal="left" vertical="top" wrapText="1"/>
    </xf>
    <xf numFmtId="0" fontId="14" fillId="0" borderId="174" xfId="4" applyFont="1" applyBorder="1" applyAlignment="1">
      <alignment horizontal="left" vertical="top" wrapText="1"/>
    </xf>
    <xf numFmtId="0" fontId="14" fillId="0" borderId="172" xfId="4" applyFont="1" applyBorder="1" applyAlignment="1">
      <alignment horizontal="left" vertical="top" wrapText="1"/>
    </xf>
    <xf numFmtId="0" fontId="14" fillId="0" borderId="223" xfId="4" applyFont="1" applyBorder="1" applyAlignment="1">
      <alignment horizontal="left" vertical="top" wrapText="1"/>
    </xf>
    <xf numFmtId="0" fontId="15" fillId="0" borderId="162" xfId="4" applyFont="1" applyBorder="1" applyAlignment="1">
      <alignment vertical="top" wrapText="1"/>
    </xf>
    <xf numFmtId="0" fontId="15" fillId="0" borderId="161" xfId="4" applyFont="1" applyBorder="1" applyAlignment="1">
      <alignment vertical="top" wrapText="1"/>
    </xf>
    <xf numFmtId="0" fontId="14" fillId="0" borderId="0" xfId="0" applyFont="1" applyAlignment="1">
      <alignment vertical="top" wrapText="1"/>
    </xf>
    <xf numFmtId="0" fontId="14" fillId="0" borderId="15" xfId="0" applyFont="1" applyBorder="1" applyAlignment="1">
      <alignment vertical="top" wrapText="1"/>
    </xf>
    <xf numFmtId="0" fontId="32" fillId="0" borderId="174" xfId="4" applyFont="1" applyBorder="1" applyAlignment="1">
      <alignment vertical="top" wrapText="1"/>
    </xf>
    <xf numFmtId="0" fontId="32" fillId="0" borderId="172" xfId="4" applyFont="1" applyBorder="1" applyAlignment="1">
      <alignment vertical="top" wrapText="1"/>
    </xf>
    <xf numFmtId="0" fontId="32" fillId="0" borderId="223" xfId="4" applyFont="1" applyBorder="1" applyAlignment="1">
      <alignment vertical="top" wrapText="1"/>
    </xf>
    <xf numFmtId="0" fontId="14" fillId="0" borderId="174" xfId="4" applyFont="1" applyBorder="1" applyAlignment="1">
      <alignment vertical="top" wrapText="1"/>
    </xf>
    <xf numFmtId="0" fontId="14" fillId="0" borderId="172" xfId="4" applyFont="1" applyBorder="1" applyAlignment="1">
      <alignment vertical="top" wrapText="1"/>
    </xf>
    <xf numFmtId="0" fontId="14" fillId="0" borderId="223" xfId="4" applyFont="1" applyBorder="1" applyAlignment="1">
      <alignment vertical="top" wrapText="1"/>
    </xf>
    <xf numFmtId="0" fontId="14" fillId="0" borderId="174" xfId="0" applyFont="1" applyBorder="1" applyAlignment="1">
      <alignment vertical="top" wrapText="1"/>
    </xf>
    <xf numFmtId="0" fontId="14" fillId="0" borderId="172" xfId="0" applyFont="1" applyBorder="1" applyAlignment="1">
      <alignment vertical="top" wrapText="1"/>
    </xf>
    <xf numFmtId="0" fontId="14" fillId="0" borderId="223" xfId="0" applyFont="1" applyBorder="1" applyAlignment="1">
      <alignment vertical="top" wrapText="1"/>
    </xf>
    <xf numFmtId="0" fontId="14" fillId="0" borderId="0" xfId="4" applyFont="1" applyAlignment="1">
      <alignment vertical="center" wrapText="1"/>
    </xf>
    <xf numFmtId="0" fontId="14" fillId="0" borderId="15" xfId="4" applyFont="1" applyBorder="1" applyAlignment="1">
      <alignment vertical="center" wrapText="1"/>
    </xf>
    <xf numFmtId="0" fontId="32" fillId="0" borderId="7" xfId="4" applyFont="1" applyBorder="1" applyAlignment="1">
      <alignment vertical="top" wrapText="1"/>
    </xf>
    <xf numFmtId="0" fontId="32" fillId="0" borderId="0" xfId="4" applyFont="1" applyAlignment="1">
      <alignment vertical="top" wrapText="1"/>
    </xf>
    <xf numFmtId="0" fontId="32" fillId="0" borderId="15" xfId="4" applyFont="1" applyBorder="1" applyAlignment="1">
      <alignment vertical="top" wrapText="1"/>
    </xf>
    <xf numFmtId="0" fontId="14" fillId="0" borderId="174" xfId="4" applyFont="1" applyBorder="1" applyAlignment="1">
      <alignment horizontal="left" vertical="top" wrapText="1" shrinkToFit="1"/>
    </xf>
    <xf numFmtId="0" fontId="14" fillId="0" borderId="172" xfId="4" applyFont="1" applyBorder="1" applyAlignment="1">
      <alignment horizontal="left" vertical="top" wrapText="1" shrinkToFit="1"/>
    </xf>
    <xf numFmtId="0" fontId="14" fillId="0" borderId="223" xfId="4" applyFont="1" applyBorder="1" applyAlignment="1">
      <alignment horizontal="left" vertical="top" wrapText="1" shrinkToFit="1"/>
    </xf>
    <xf numFmtId="0" fontId="14" fillId="0" borderId="7" xfId="4"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32" fillId="0" borderId="0" xfId="4" applyFont="1" applyBorder="1" applyAlignment="1">
      <alignment vertical="top" wrapText="1"/>
    </xf>
    <xf numFmtId="0" fontId="14" fillId="0" borderId="0" xfId="4" applyFont="1" applyBorder="1" applyAlignment="1">
      <alignment vertical="top" wrapText="1"/>
    </xf>
    <xf numFmtId="0" fontId="14" fillId="0" borderId="7" xfId="0" applyFont="1" applyBorder="1" applyAlignment="1">
      <alignment vertical="top" wrapText="1"/>
    </xf>
    <xf numFmtId="0" fontId="14" fillId="0" borderId="0" xfId="0" applyFont="1" applyBorder="1" applyAlignment="1">
      <alignment vertical="top" wrapText="1"/>
    </xf>
    <xf numFmtId="0" fontId="15" fillId="0" borderId="128" xfId="0" applyFont="1" applyBorder="1" applyAlignment="1">
      <alignment vertical="top" wrapText="1"/>
    </xf>
    <xf numFmtId="0" fontId="15" fillId="0" borderId="161" xfId="0" applyFont="1" applyBorder="1" applyAlignment="1">
      <alignment vertical="top" wrapText="1"/>
    </xf>
    <xf numFmtId="0" fontId="32" fillId="0" borderId="7" xfId="4" applyFont="1" applyBorder="1" applyAlignment="1">
      <alignment horizontal="center" vertical="center" shrinkToFit="1"/>
    </xf>
    <xf numFmtId="0" fontId="32" fillId="0" borderId="0" xfId="4" applyFont="1" applyAlignment="1">
      <alignment horizontal="center" vertical="center" shrinkToFit="1"/>
    </xf>
    <xf numFmtId="0" fontId="32" fillId="0" borderId="15" xfId="4" applyFont="1" applyBorder="1" applyAlignment="1">
      <alignment horizontal="center" vertical="center" shrinkToFit="1"/>
    </xf>
    <xf numFmtId="0" fontId="14" fillId="0" borderId="176" xfId="4" applyFont="1" applyBorder="1" applyAlignment="1">
      <alignment horizontal="center" vertical="center" shrinkToFit="1"/>
    </xf>
    <xf numFmtId="0" fontId="14" fillId="0" borderId="177" xfId="4" applyFont="1" applyBorder="1" applyAlignment="1">
      <alignment horizontal="center" vertical="center" shrinkToFit="1"/>
    </xf>
    <xf numFmtId="0" fontId="14" fillId="0" borderId="178" xfId="4" applyFont="1" applyBorder="1" applyAlignment="1">
      <alignment horizontal="center" vertical="center" shrinkToFit="1"/>
    </xf>
    <xf numFmtId="0" fontId="15" fillId="0" borderId="162" xfId="4" applyFont="1" applyBorder="1" applyAlignment="1">
      <alignment horizontal="left" vertical="top" wrapText="1"/>
    </xf>
    <xf numFmtId="0" fontId="15" fillId="0" borderId="128" xfId="4" applyFont="1" applyBorder="1" applyAlignment="1">
      <alignment horizontal="left" vertical="top" wrapText="1"/>
    </xf>
    <xf numFmtId="0" fontId="32" fillId="0" borderId="0" xfId="4" applyFont="1" applyBorder="1" applyAlignment="1">
      <alignment horizontal="center" vertical="center" shrinkToFit="1"/>
    </xf>
    <xf numFmtId="0" fontId="32" fillId="0" borderId="5" xfId="4" applyFont="1" applyBorder="1" applyAlignment="1">
      <alignment vertical="top" wrapText="1"/>
    </xf>
    <xf numFmtId="0" fontId="32" fillId="0" borderId="1" xfId="4" applyFont="1" applyBorder="1" applyAlignment="1">
      <alignment vertical="top" wrapText="1"/>
    </xf>
    <xf numFmtId="0" fontId="32" fillId="0" borderId="2" xfId="4" applyFont="1" applyBorder="1" applyAlignment="1">
      <alignment vertical="top" wrapText="1"/>
    </xf>
    <xf numFmtId="0" fontId="32" fillId="0" borderId="7"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wrapText="1"/>
    </xf>
    <xf numFmtId="0" fontId="14" fillId="0" borderId="174" xfId="0" applyFont="1" applyBorder="1" applyAlignment="1">
      <alignment vertical="center" shrinkToFit="1"/>
    </xf>
    <xf numFmtId="0" fontId="14" fillId="0" borderId="172" xfId="0" applyFont="1" applyBorder="1" applyAlignment="1">
      <alignment vertical="center" shrinkToFit="1"/>
    </xf>
    <xf numFmtId="0" fontId="14" fillId="0" borderId="223" xfId="0" applyFont="1" applyBorder="1" applyAlignment="1">
      <alignment vertical="center" shrinkToFit="1"/>
    </xf>
    <xf numFmtId="0" fontId="15" fillId="0" borderId="162" xfId="0" applyFont="1" applyBorder="1" applyAlignment="1">
      <alignment vertical="top" wrapText="1"/>
    </xf>
    <xf numFmtId="0" fontId="14" fillId="0" borderId="0" xfId="0" applyFont="1" applyAlignment="1">
      <alignment vertical="center" wrapText="1"/>
    </xf>
    <xf numFmtId="0" fontId="14" fillId="0" borderId="15" xfId="0" applyFont="1" applyBorder="1" applyAlignment="1">
      <alignment vertical="center" wrapText="1"/>
    </xf>
    <xf numFmtId="0" fontId="14" fillId="0" borderId="15" xfId="4" applyFont="1" applyBorder="1" applyAlignment="1">
      <alignment vertical="top"/>
    </xf>
    <xf numFmtId="0" fontId="35" fillId="0" borderId="0" xfId="4" applyFont="1" applyAlignment="1">
      <alignment vertical="top" shrinkToFit="1"/>
    </xf>
    <xf numFmtId="0" fontId="35" fillId="0" borderId="0" xfId="4" applyFont="1" applyAlignment="1">
      <alignment vertical="top" wrapText="1"/>
    </xf>
    <xf numFmtId="0" fontId="33" fillId="0" borderId="128" xfId="4" applyFont="1" applyBorder="1" applyAlignment="1">
      <alignment horizontal="left" vertical="top" wrapText="1"/>
    </xf>
    <xf numFmtId="0" fontId="14" fillId="0" borderId="0" xfId="4" applyFont="1" applyBorder="1" applyAlignment="1">
      <alignment horizontal="left" vertical="top" wrapText="1"/>
    </xf>
    <xf numFmtId="0" fontId="32" fillId="0" borderId="171" xfId="4" applyFont="1" applyBorder="1" applyAlignment="1">
      <alignment horizontal="center" vertical="top" shrinkToFit="1"/>
    </xf>
    <xf numFmtId="0" fontId="32" fillId="0" borderId="164" xfId="4" applyFont="1" applyBorder="1" applyAlignment="1">
      <alignment horizontal="center" vertical="top" shrinkToFit="1"/>
    </xf>
    <xf numFmtId="0" fontId="32" fillId="0" borderId="224" xfId="4" applyFont="1" applyBorder="1" applyAlignment="1">
      <alignment horizontal="center" vertical="top" shrinkToFit="1"/>
    </xf>
    <xf numFmtId="0" fontId="32" fillId="0" borderId="182" xfId="4" applyFont="1" applyBorder="1" applyAlignment="1">
      <alignment horizontal="center" vertical="top" shrinkToFit="1"/>
    </xf>
    <xf numFmtId="0" fontId="32" fillId="0" borderId="173" xfId="4" applyFont="1" applyBorder="1" applyAlignment="1">
      <alignment horizontal="center" vertical="top" shrinkToFit="1"/>
    </xf>
    <xf numFmtId="0" fontId="32" fillId="0" borderId="179" xfId="4" applyFont="1" applyBorder="1" applyAlignment="1">
      <alignment horizontal="center" vertical="top" shrinkToFit="1"/>
    </xf>
    <xf numFmtId="0" fontId="14" fillId="0" borderId="0" xfId="4" applyFont="1" applyAlignment="1">
      <alignment horizontal="left" vertical="top"/>
    </xf>
    <xf numFmtId="0" fontId="14" fillId="0" borderId="15" xfId="4" applyFont="1" applyBorder="1" applyAlignment="1">
      <alignment horizontal="left" vertical="top"/>
    </xf>
    <xf numFmtId="0" fontId="14" fillId="0" borderId="174" xfId="4" applyFont="1" applyBorder="1" applyAlignment="1">
      <alignment vertical="center" wrapText="1"/>
    </xf>
    <xf numFmtId="0" fontId="14" fillId="0" borderId="172" xfId="4" applyFont="1" applyBorder="1" applyAlignment="1">
      <alignment vertical="center" wrapText="1"/>
    </xf>
    <xf numFmtId="0" fontId="14" fillId="0" borderId="223" xfId="4" applyFont="1" applyBorder="1" applyAlignment="1">
      <alignment vertical="center" wrapText="1"/>
    </xf>
    <xf numFmtId="0" fontId="32" fillId="0" borderId="174" xfId="4" applyFont="1" applyBorder="1" applyAlignment="1">
      <alignment horizontal="left" vertical="top" wrapText="1" shrinkToFit="1"/>
    </xf>
    <xf numFmtId="0" fontId="32" fillId="0" borderId="172" xfId="4" applyFont="1" applyBorder="1" applyAlignment="1">
      <alignment horizontal="left" vertical="top" wrapText="1" shrinkToFit="1"/>
    </xf>
    <xf numFmtId="0" fontId="32" fillId="0" borderId="223" xfId="4" applyFont="1" applyBorder="1" applyAlignment="1">
      <alignment horizontal="left" vertical="top" wrapText="1" shrinkToFit="1"/>
    </xf>
    <xf numFmtId="0" fontId="14" fillId="0" borderId="7" xfId="4" applyFont="1" applyBorder="1" applyAlignment="1">
      <alignment vertical="top" wrapText="1" shrinkToFit="1"/>
    </xf>
    <xf numFmtId="0" fontId="14" fillId="0" borderId="0" xfId="4" applyFont="1" applyBorder="1" applyAlignment="1">
      <alignment vertical="top" wrapText="1" shrinkToFit="1"/>
    </xf>
    <xf numFmtId="0" fontId="14" fillId="0" borderId="15" xfId="4" applyFont="1" applyBorder="1" applyAlignment="1">
      <alignment vertical="top" wrapText="1" shrinkToFit="1"/>
    </xf>
    <xf numFmtId="0" fontId="14" fillId="0" borderId="7" xfId="4" applyFont="1" applyBorder="1" applyAlignment="1">
      <alignment horizontal="left" vertical="top" wrapText="1" shrinkToFit="1"/>
    </xf>
    <xf numFmtId="0" fontId="14" fillId="0" borderId="0" xfId="4" applyFont="1" applyBorder="1" applyAlignment="1">
      <alignment horizontal="left" vertical="top" wrapText="1" shrinkToFit="1"/>
    </xf>
    <xf numFmtId="0" fontId="14" fillId="0" borderId="15" xfId="4" applyFont="1" applyBorder="1" applyAlignment="1">
      <alignment horizontal="left" vertical="top" wrapText="1" shrinkToFit="1"/>
    </xf>
    <xf numFmtId="0" fontId="14" fillId="0" borderId="7" xfId="4" applyFont="1" applyBorder="1" applyAlignment="1">
      <alignment vertical="center" shrinkToFit="1"/>
    </xf>
    <xf numFmtId="0" fontId="14" fillId="0" borderId="0" xfId="4" applyFont="1" applyAlignment="1">
      <alignment vertical="center" shrinkToFit="1"/>
    </xf>
    <xf numFmtId="0" fontId="14" fillId="0" borderId="15" xfId="4" applyFont="1" applyBorder="1" applyAlignment="1">
      <alignment vertical="center" shrinkToFit="1"/>
    </xf>
    <xf numFmtId="0" fontId="32" fillId="0" borderId="174" xfId="4" applyFont="1" applyBorder="1" applyAlignment="1">
      <alignment horizontal="left" vertical="top" wrapText="1"/>
    </xf>
    <xf numFmtId="0" fontId="32" fillId="0" borderId="172" xfId="4" applyFont="1" applyBorder="1" applyAlignment="1">
      <alignment horizontal="left" vertical="top" wrapText="1"/>
    </xf>
    <xf numFmtId="0" fontId="32" fillId="0" borderId="223" xfId="4" applyFont="1" applyBorder="1" applyAlignment="1">
      <alignment horizontal="left" vertical="top" wrapText="1"/>
    </xf>
    <xf numFmtId="0" fontId="32" fillId="0" borderId="0" xfId="4" applyFont="1" applyBorder="1" applyAlignment="1">
      <alignment horizontal="left" vertical="top" wrapText="1"/>
    </xf>
    <xf numFmtId="0" fontId="33" fillId="0" borderId="162" xfId="4" applyFont="1" applyBorder="1" applyAlignment="1">
      <alignment vertical="top" wrapText="1"/>
    </xf>
    <xf numFmtId="0" fontId="33" fillId="0" borderId="161" xfId="4" applyFont="1" applyBorder="1" applyAlignment="1">
      <alignment vertical="top" wrapText="1"/>
    </xf>
    <xf numFmtId="0" fontId="15" fillId="0" borderId="30" xfId="4" applyFont="1" applyBorder="1" applyAlignment="1">
      <alignment vertical="top" wrapText="1"/>
    </xf>
    <xf numFmtId="0" fontId="15" fillId="0" borderId="163" xfId="4" applyFont="1" applyBorder="1" applyAlignment="1">
      <alignment vertical="top" wrapText="1"/>
    </xf>
    <xf numFmtId="0" fontId="46" fillId="0" borderId="0" xfId="4" applyFont="1" applyAlignment="1">
      <alignment vertical="top" wrapText="1"/>
    </xf>
    <xf numFmtId="0" fontId="46" fillId="0" borderId="15" xfId="4" applyFont="1" applyBorder="1" applyAlignment="1">
      <alignment vertical="top" wrapText="1"/>
    </xf>
    <xf numFmtId="0" fontId="15" fillId="0" borderId="128" xfId="4" applyFont="1" applyBorder="1" applyAlignment="1">
      <alignment vertical="top" wrapText="1"/>
    </xf>
    <xf numFmtId="0" fontId="32" fillId="0" borderId="7" xfId="4" applyFont="1" applyBorder="1" applyAlignment="1">
      <alignment vertical="center" shrinkToFit="1"/>
    </xf>
    <xf numFmtId="0" fontId="32" fillId="0" borderId="0" xfId="4" applyFont="1" applyAlignment="1">
      <alignment vertical="center" shrinkToFit="1"/>
    </xf>
    <xf numFmtId="0" fontId="32" fillId="0" borderId="15" xfId="4" applyFont="1" applyBorder="1" applyAlignment="1">
      <alignment vertical="center" shrinkToFit="1"/>
    </xf>
    <xf numFmtId="0" fontId="33" fillId="0" borderId="162" xfId="4" applyFont="1" applyBorder="1" applyAlignment="1">
      <alignment horizontal="left" vertical="top" wrapText="1"/>
    </xf>
    <xf numFmtId="0" fontId="33" fillId="0" borderId="161" xfId="4" applyFont="1" applyBorder="1" applyAlignment="1">
      <alignment horizontal="left" vertical="top" wrapText="1"/>
    </xf>
    <xf numFmtId="0" fontId="14" fillId="0" borderId="177" xfId="0" applyFont="1" applyBorder="1" applyAlignment="1">
      <alignment vertical="center" wrapText="1"/>
    </xf>
    <xf numFmtId="0" fontId="14" fillId="0" borderId="178" xfId="0" applyFont="1" applyBorder="1" applyAlignment="1">
      <alignment vertical="center" wrapText="1"/>
    </xf>
    <xf numFmtId="0" fontId="14" fillId="0" borderId="7" xfId="0" applyFont="1" applyBorder="1" applyAlignment="1">
      <alignment vertical="center" shrinkToFit="1"/>
    </xf>
    <xf numFmtId="0" fontId="14" fillId="0" borderId="0" xfId="0" applyFont="1" applyBorder="1" applyAlignment="1">
      <alignment vertical="center" shrinkToFit="1"/>
    </xf>
    <xf numFmtId="0" fontId="14" fillId="0" borderId="15" xfId="0" applyFont="1" applyBorder="1" applyAlignment="1">
      <alignment vertical="center" shrinkToFit="1"/>
    </xf>
    <xf numFmtId="0" fontId="14" fillId="0" borderId="0" xfId="0" applyFont="1" applyBorder="1" applyAlignment="1">
      <alignment vertical="center" wrapText="1"/>
    </xf>
    <xf numFmtId="0" fontId="32" fillId="0" borderId="0" xfId="0" applyFont="1" applyBorder="1" applyAlignment="1">
      <alignment vertical="top" wrapText="1"/>
    </xf>
    <xf numFmtId="0" fontId="36" fillId="0" borderId="162" xfId="4" applyFont="1" applyBorder="1" applyAlignment="1">
      <alignment horizontal="left" vertical="top" wrapText="1"/>
    </xf>
    <xf numFmtId="0" fontId="36" fillId="0" borderId="128" xfId="4" applyFont="1" applyBorder="1" applyAlignment="1">
      <alignment horizontal="left" vertical="top" wrapText="1"/>
    </xf>
    <xf numFmtId="0" fontId="14" fillId="0" borderId="0" xfId="4" applyFont="1" applyAlignment="1">
      <alignment vertical="center"/>
    </xf>
    <xf numFmtId="0" fontId="14" fillId="0" borderId="15" xfId="4" applyFont="1" applyBorder="1" applyAlignment="1">
      <alignment vertical="center"/>
    </xf>
    <xf numFmtId="0" fontId="32" fillId="0" borderId="174" xfId="4" applyFont="1" applyBorder="1" applyAlignment="1">
      <alignment vertical="top" shrinkToFit="1"/>
    </xf>
    <xf numFmtId="0" fontId="32" fillId="0" borderId="172" xfId="4" applyFont="1" applyBorder="1" applyAlignment="1">
      <alignment vertical="top" shrinkToFit="1"/>
    </xf>
    <xf numFmtId="0" fontId="32" fillId="0" borderId="223" xfId="4" applyFont="1" applyBorder="1" applyAlignment="1">
      <alignment vertical="top" shrinkToFit="1"/>
    </xf>
    <xf numFmtId="0" fontId="15" fillId="0" borderId="63" xfId="4" applyFont="1" applyBorder="1" applyAlignment="1">
      <alignment horizontal="left" vertical="top" wrapText="1"/>
    </xf>
    <xf numFmtId="0" fontId="14" fillId="0" borderId="3" xfId="4" applyFont="1" applyBorder="1" applyAlignment="1">
      <alignment vertical="top" wrapText="1"/>
    </xf>
    <xf numFmtId="0" fontId="14" fillId="0" borderId="4" xfId="4" applyFont="1" applyBorder="1" applyAlignment="1">
      <alignment vertical="top" wrapText="1"/>
    </xf>
    <xf numFmtId="0" fontId="15" fillId="0" borderId="0" xfId="4" applyFont="1" applyAlignment="1">
      <alignment horizontal="right" vertical="top" wrapText="1"/>
    </xf>
    <xf numFmtId="0" fontId="15" fillId="0" borderId="15" xfId="4" applyFont="1" applyBorder="1" applyAlignment="1">
      <alignment horizontal="right" vertical="top" wrapText="1"/>
    </xf>
    <xf numFmtId="0" fontId="14" fillId="0" borderId="177" xfId="4" applyFont="1" applyBorder="1" applyAlignment="1">
      <alignment vertical="top" wrapText="1"/>
    </xf>
    <xf numFmtId="0" fontId="14" fillId="0" borderId="178" xfId="4" applyFont="1" applyBorder="1" applyAlignment="1">
      <alignment vertical="top" wrapText="1"/>
    </xf>
    <xf numFmtId="0" fontId="32" fillId="0" borderId="177" xfId="4" applyFont="1" applyBorder="1" applyAlignment="1">
      <alignment horizontal="left" vertical="top" wrapText="1"/>
    </xf>
    <xf numFmtId="0" fontId="32" fillId="0" borderId="178" xfId="4" applyFont="1" applyBorder="1" applyAlignment="1">
      <alignment horizontal="left" vertical="top" wrapText="1"/>
    </xf>
    <xf numFmtId="0" fontId="14" fillId="0" borderId="177" xfId="4" applyFont="1" applyBorder="1" applyAlignment="1">
      <alignment horizontal="right" vertical="top" wrapText="1"/>
    </xf>
    <xf numFmtId="0" fontId="14" fillId="0" borderId="178" xfId="4" applyFont="1" applyBorder="1" applyAlignment="1">
      <alignment horizontal="right" vertical="top" wrapText="1"/>
    </xf>
    <xf numFmtId="0" fontId="15" fillId="0" borderId="0" xfId="4" applyFont="1" applyBorder="1" applyAlignment="1">
      <alignment horizontal="right" vertical="top" wrapText="1"/>
    </xf>
    <xf numFmtId="0" fontId="75" fillId="0" borderId="63" xfId="4" applyFont="1" applyBorder="1" applyAlignment="1">
      <alignment horizontal="center" vertical="center"/>
    </xf>
    <xf numFmtId="0" fontId="75" fillId="0" borderId="30" xfId="4" applyFont="1" applyBorder="1" applyAlignment="1">
      <alignment horizontal="center" vertical="center"/>
    </xf>
    <xf numFmtId="0" fontId="32" fillId="0" borderId="5" xfId="4" applyFont="1" applyBorder="1" applyAlignment="1">
      <alignment vertical="center"/>
    </xf>
    <xf numFmtId="0" fontId="32" fillId="0" borderId="1" xfId="4" applyFont="1" applyBorder="1" applyAlignment="1">
      <alignment vertical="center"/>
    </xf>
    <xf numFmtId="0" fontId="32" fillId="0" borderId="2" xfId="4" applyFont="1" applyBorder="1" applyAlignment="1">
      <alignment vertical="center"/>
    </xf>
    <xf numFmtId="0" fontId="14" fillId="0" borderId="5" xfId="4" applyFont="1" applyBorder="1" applyAlignment="1">
      <alignment horizontal="left" vertical="top" wrapText="1"/>
    </xf>
    <xf numFmtId="0" fontId="14" fillId="0" borderId="1" xfId="4" applyFont="1" applyBorder="1" applyAlignment="1">
      <alignment horizontal="left" vertical="top" wrapText="1"/>
    </xf>
    <xf numFmtId="0" fontId="14" fillId="0" borderId="2" xfId="4" applyFont="1" applyBorder="1" applyAlignment="1">
      <alignment horizontal="left" vertical="top" wrapText="1"/>
    </xf>
    <xf numFmtId="0" fontId="15" fillId="0" borderId="63" xfId="4" applyFont="1" applyBorder="1" applyAlignment="1">
      <alignment vertical="top" wrapText="1"/>
    </xf>
    <xf numFmtId="0" fontId="14" fillId="0" borderId="172" xfId="4" applyFont="1" applyBorder="1" applyAlignment="1">
      <alignment horizontal="left" vertical="top" shrinkToFit="1"/>
    </xf>
    <xf numFmtId="0" fontId="14" fillId="0" borderId="223" xfId="4" applyFont="1" applyBorder="1" applyAlignment="1">
      <alignment horizontal="left" vertical="top" shrinkToFit="1"/>
    </xf>
    <xf numFmtId="0" fontId="15" fillId="0" borderId="0" xfId="4" applyFont="1" applyAlignment="1">
      <alignment vertical="top" wrapText="1"/>
    </xf>
    <xf numFmtId="0" fontId="15" fillId="0" borderId="15" xfId="4" applyFont="1" applyBorder="1" applyAlignment="1">
      <alignment vertical="top" wrapText="1"/>
    </xf>
    <xf numFmtId="0" fontId="14" fillId="0" borderId="177" xfId="4" applyFont="1" applyBorder="1" applyAlignment="1">
      <alignment horizontal="left" vertical="top" wrapText="1"/>
    </xf>
    <xf numFmtId="0" fontId="14" fillId="0" borderId="178" xfId="4" applyFont="1" applyBorder="1" applyAlignment="1">
      <alignment horizontal="left" vertical="top" wrapText="1"/>
    </xf>
    <xf numFmtId="0" fontId="32" fillId="0" borderId="36" xfId="4" applyFont="1" applyBorder="1" applyAlignment="1">
      <alignment horizontal="center" vertical="center"/>
    </xf>
    <xf numFmtId="0" fontId="32" fillId="0" borderId="37" xfId="4" applyFont="1" applyBorder="1" applyAlignment="1">
      <alignment horizontal="center" vertical="center"/>
    </xf>
    <xf numFmtId="0" fontId="32" fillId="0" borderId="39" xfId="4" applyFont="1" applyBorder="1" applyAlignment="1">
      <alignment vertical="center"/>
    </xf>
    <xf numFmtId="0" fontId="32" fillId="0" borderId="20" xfId="4" applyFont="1" applyBorder="1" applyAlignment="1">
      <alignment vertical="center"/>
    </xf>
    <xf numFmtId="0" fontId="32" fillId="0" borderId="21" xfId="4" applyFont="1" applyBorder="1" applyAlignment="1">
      <alignment vertical="center"/>
    </xf>
    <xf numFmtId="0" fontId="32" fillId="0" borderId="23" xfId="4" applyFont="1" applyBorder="1" applyAlignment="1">
      <alignment horizontal="center" vertical="center"/>
    </xf>
    <xf numFmtId="0" fontId="32" fillId="0" borderId="24" xfId="4" applyFont="1" applyBorder="1" applyAlignment="1">
      <alignment horizontal="center" vertical="center"/>
    </xf>
    <xf numFmtId="0" fontId="32" fillId="0" borderId="16" xfId="4" applyFont="1" applyBorder="1" applyAlignment="1">
      <alignment vertical="center"/>
    </xf>
    <xf numFmtId="0" fontId="32" fillId="0" borderId="118" xfId="4" applyFont="1" applyBorder="1" applyAlignment="1">
      <alignment vertical="center"/>
    </xf>
    <xf numFmtId="0" fontId="32" fillId="0" borderId="46" xfId="4" applyFont="1" applyBorder="1" applyAlignment="1">
      <alignment vertical="center"/>
    </xf>
    <xf numFmtId="0" fontId="75" fillId="0" borderId="5" xfId="4" applyFont="1" applyBorder="1" applyAlignment="1">
      <alignment horizontal="center" vertical="center"/>
    </xf>
    <xf numFmtId="0" fontId="75" fillId="0" borderId="1" xfId="4" applyFont="1" applyBorder="1" applyAlignment="1">
      <alignment horizontal="center" vertical="center"/>
    </xf>
    <xf numFmtId="0" fontId="75" fillId="0" borderId="2" xfId="4" applyFont="1" applyBorder="1" applyAlignment="1">
      <alignment horizontal="center" vertical="center"/>
    </xf>
    <xf numFmtId="0" fontId="75" fillId="0" borderId="13" xfId="4" applyFont="1" applyBorder="1" applyAlignment="1">
      <alignment horizontal="center" vertical="center"/>
    </xf>
    <xf numFmtId="0" fontId="75" fillId="0" borderId="3" xfId="4" applyFont="1" applyBorder="1" applyAlignment="1">
      <alignment horizontal="center" vertical="center"/>
    </xf>
    <xf numFmtId="0" fontId="75" fillId="0" borderId="4" xfId="4" applyFont="1" applyBorder="1" applyAlignment="1">
      <alignment horizontal="center" vertical="center"/>
    </xf>
    <xf numFmtId="0" fontId="71" fillId="0" borderId="16" xfId="4" applyFont="1" applyBorder="1" applyAlignment="1">
      <alignment horizontal="center" vertical="center" shrinkToFit="1"/>
    </xf>
    <xf numFmtId="0" fontId="71" fillId="0" borderId="118" xfId="4" applyFont="1" applyBorder="1" applyAlignment="1">
      <alignment horizontal="center" vertical="center" shrinkToFit="1"/>
    </xf>
    <xf numFmtId="0" fontId="71" fillId="0" borderId="117" xfId="4" applyFont="1" applyBorder="1" applyAlignment="1">
      <alignment horizontal="center" vertical="center" shrinkToFit="1"/>
    </xf>
    <xf numFmtId="0" fontId="32" fillId="0" borderId="27" xfId="4" applyFont="1" applyBorder="1" applyAlignment="1">
      <alignment horizontal="center" vertical="center"/>
    </xf>
    <xf numFmtId="0" fontId="32" fillId="0" borderId="28" xfId="4" applyFont="1" applyBorder="1" applyAlignment="1">
      <alignment horizontal="center" vertical="center"/>
    </xf>
    <xf numFmtId="0" fontId="32" fillId="0" borderId="34" xfId="4" applyFont="1" applyBorder="1" applyAlignment="1">
      <alignment vertical="center"/>
    </xf>
    <xf numFmtId="0" fontId="32" fillId="0" borderId="191" xfId="4" applyFont="1" applyBorder="1" applyAlignment="1">
      <alignment vertical="center"/>
    </xf>
    <xf numFmtId="0" fontId="32" fillId="0" borderId="116" xfId="4" applyFont="1" applyBorder="1" applyAlignment="1">
      <alignment vertical="center"/>
    </xf>
    <xf numFmtId="0" fontId="75" fillId="0" borderId="0" xfId="4" applyFont="1" applyBorder="1" applyAlignment="1">
      <alignment horizontal="left" vertical="top" wrapText="1"/>
    </xf>
    <xf numFmtId="0" fontId="75" fillId="0" borderId="15" xfId="4" applyFont="1" applyBorder="1" applyAlignment="1">
      <alignment horizontal="left" vertical="top" wrapText="1"/>
    </xf>
    <xf numFmtId="0" fontId="70" fillId="0" borderId="128" xfId="4" applyFont="1" applyBorder="1" applyAlignment="1">
      <alignment horizontal="left" vertical="top" wrapText="1"/>
    </xf>
    <xf numFmtId="0" fontId="70" fillId="0" borderId="161" xfId="4" applyFont="1" applyBorder="1" applyAlignment="1">
      <alignment horizontal="left" vertical="top" wrapText="1"/>
    </xf>
    <xf numFmtId="0" fontId="69" fillId="0" borderId="162" xfId="4" applyFont="1" applyBorder="1" applyAlignment="1">
      <alignment vertical="top" wrapText="1"/>
    </xf>
    <xf numFmtId="0" fontId="36" fillId="0" borderId="128" xfId="4" applyFont="1" applyBorder="1" applyAlignment="1">
      <alignment vertical="top" wrapText="1"/>
    </xf>
    <xf numFmtId="0" fontId="14" fillId="0" borderId="0" xfId="4" applyFont="1" applyBorder="1" applyAlignment="1">
      <alignment vertical="center"/>
    </xf>
    <xf numFmtId="0" fontId="71" fillId="0" borderId="162" xfId="0" applyFont="1" applyBorder="1" applyAlignment="1">
      <alignment vertical="top" wrapText="1"/>
    </xf>
    <xf numFmtId="0" fontId="71" fillId="0" borderId="161" xfId="0" applyFont="1" applyBorder="1" applyAlignment="1">
      <alignment vertical="top" wrapText="1"/>
    </xf>
    <xf numFmtId="0" fontId="14" fillId="0" borderId="0" xfId="0" applyFont="1" applyAlignment="1">
      <alignment vertical="center"/>
    </xf>
    <xf numFmtId="0" fontId="14" fillId="0" borderId="15" xfId="0" applyFont="1" applyBorder="1" applyAlignment="1">
      <alignment vertical="center"/>
    </xf>
    <xf numFmtId="0" fontId="14" fillId="0" borderId="7" xfId="4" applyFont="1" applyBorder="1" applyAlignment="1">
      <alignment horizontal="left" vertical="center" shrinkToFit="1"/>
    </xf>
    <xf numFmtId="0" fontId="14" fillId="0" borderId="0" xfId="4" applyFont="1" applyAlignment="1">
      <alignment horizontal="left" vertical="center" shrinkToFit="1"/>
    </xf>
    <xf numFmtId="0" fontId="14" fillId="0" borderId="15" xfId="4" applyFont="1" applyBorder="1" applyAlignment="1">
      <alignment horizontal="left" vertical="center" shrinkToFit="1"/>
    </xf>
    <xf numFmtId="0" fontId="72" fillId="0" borderId="162" xfId="4" applyFont="1" applyBorder="1" applyAlignment="1">
      <alignment horizontal="left" vertical="top" wrapText="1"/>
    </xf>
    <xf numFmtId="0" fontId="72" fillId="0" borderId="128" xfId="4" applyFont="1" applyBorder="1" applyAlignment="1">
      <alignment horizontal="left" vertical="top" wrapText="1"/>
    </xf>
    <xf numFmtId="0" fontId="14" fillId="0" borderId="177" xfId="4" applyFont="1" applyBorder="1" applyAlignment="1">
      <alignment vertical="center"/>
    </xf>
    <xf numFmtId="0" fontId="14" fillId="0" borderId="178" xfId="4" applyFont="1" applyBorder="1" applyAlignment="1">
      <alignment vertical="center"/>
    </xf>
    <xf numFmtId="0" fontId="32" fillId="0" borderId="176" xfId="4" applyFont="1" applyBorder="1" applyAlignment="1">
      <alignment vertical="top" wrapText="1"/>
    </xf>
    <xf numFmtId="0" fontId="32" fillId="0" borderId="177" xfId="4" applyFont="1" applyBorder="1" applyAlignment="1">
      <alignment vertical="top" wrapText="1"/>
    </xf>
    <xf numFmtId="0" fontId="32" fillId="0" borderId="178" xfId="4" applyFont="1" applyBorder="1" applyAlignment="1">
      <alignment vertical="top" wrapText="1"/>
    </xf>
    <xf numFmtId="0" fontId="14" fillId="0" borderId="183" xfId="4" applyFont="1" applyBorder="1" applyAlignment="1">
      <alignment vertical="top" wrapText="1"/>
    </xf>
    <xf numFmtId="0" fontId="14" fillId="0" borderId="48" xfId="4" applyFont="1" applyBorder="1" applyAlignment="1">
      <alignment vertical="top" wrapText="1"/>
    </xf>
    <xf numFmtId="0" fontId="14" fillId="0" borderId="49" xfId="4" applyFont="1" applyBorder="1" applyAlignment="1">
      <alignment vertical="top" wrapText="1"/>
    </xf>
    <xf numFmtId="0" fontId="14" fillId="0" borderId="5" xfId="4" applyFont="1" applyBorder="1" applyAlignment="1">
      <alignment vertical="top" wrapText="1"/>
    </xf>
    <xf numFmtId="0" fontId="14" fillId="0" borderId="1" xfId="4" applyFont="1" applyBorder="1" applyAlignment="1">
      <alignment vertical="top" wrapText="1"/>
    </xf>
    <xf numFmtId="0" fontId="14" fillId="0" borderId="2" xfId="4" applyFont="1" applyBorder="1" applyAlignment="1">
      <alignment vertical="top" wrapText="1"/>
    </xf>
    <xf numFmtId="0" fontId="71" fillId="0" borderId="162" xfId="4" applyFont="1" applyBorder="1" applyAlignment="1">
      <alignment vertical="top" wrapText="1"/>
    </xf>
    <xf numFmtId="0" fontId="71" fillId="0" borderId="161" xfId="4" applyFont="1" applyBorder="1" applyAlignment="1">
      <alignment vertical="top" wrapText="1"/>
    </xf>
    <xf numFmtId="0" fontId="33" fillId="0" borderId="128" xfId="4" applyFont="1" applyBorder="1" applyAlignment="1">
      <alignment vertical="top" wrapText="1"/>
    </xf>
    <xf numFmtId="0" fontId="4" fillId="0" borderId="11" xfId="0" applyFont="1" applyBorder="1" applyAlignment="1">
      <alignment horizontal="center" vertical="center"/>
    </xf>
    <xf numFmtId="0" fontId="4" fillId="5" borderId="3" xfId="0" applyFont="1" applyFill="1" applyBorder="1" applyAlignment="1">
      <alignment vertical="center" shrinkToFit="1"/>
    </xf>
    <xf numFmtId="0" fontId="12" fillId="0" borderId="30" xfId="0" applyFont="1" applyBorder="1" applyAlignment="1">
      <alignment vertical="center" wrapText="1"/>
    </xf>
  </cellXfs>
  <cellStyles count="16">
    <cellStyle name="桁区切り" xfId="1" builtinId="6"/>
    <cellStyle name="桁区切り 2" xfId="14" xr:uid="{5E4CD16E-8F85-4E8B-9904-74C9AD391E54}"/>
    <cellStyle name="標準" xfId="0" builtinId="0"/>
    <cellStyle name="標準 2" xfId="2" xr:uid="{00000000-0005-0000-0000-000002000000}"/>
    <cellStyle name="標準 3" xfId="3" xr:uid="{00000000-0005-0000-0000-000003000000}"/>
    <cellStyle name="標準 4" xfId="4" xr:uid="{00000000-0005-0000-0000-000004000000}"/>
    <cellStyle name="標準 5" xfId="13" xr:uid="{964E88CA-3551-457E-B3C4-2EE0C3B3E508}"/>
    <cellStyle name="標準_■106 通所介護費_●通所介護" xfId="15" xr:uid="{6EC3A8A2-5523-4DCB-B5F5-C44F82163DAF}"/>
    <cellStyle name="標準_■110 特定施設入居者生活介護費" xfId="5" xr:uid="{00000000-0005-0000-0000-000005000000}"/>
    <cellStyle name="標準_■111 福祉用具貸与費" xfId="6" xr:uid="{00000000-0005-0000-0000-000006000000}"/>
    <cellStyle name="標準_■401 介護予防訪問介護費_●訪問介護" xfId="7" xr:uid="{00000000-0005-0000-0000-000007000000}"/>
    <cellStyle name="標準_■402 介護予防訪問入浴介護費_●訪問入浴" xfId="8" xr:uid="{00000000-0005-0000-0000-000008000000}"/>
    <cellStyle name="標準_101 訪問介護費_●訪問介護" xfId="9" xr:uid="{00000000-0005-0000-0000-000009000000}"/>
    <cellStyle name="標準_401 介護予防訪問介護費" xfId="10" xr:uid="{00000000-0005-0000-0000-00000A000000}"/>
    <cellStyle name="標準_401 介護予防訪問介護費_●訪問介護" xfId="11" xr:uid="{00000000-0005-0000-0000-00000B000000}"/>
    <cellStyle name="標準_Xl0000007" xfId="12" xr:uid="{00000000-0005-0000-0000-00000C00000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18</xdr:row>
      <xdr:rowOff>114300</xdr:rowOff>
    </xdr:from>
    <xdr:to>
      <xdr:col>38</xdr:col>
      <xdr:colOff>76200</xdr:colOff>
      <xdr:row>20</xdr:row>
      <xdr:rowOff>219075</xdr:rowOff>
    </xdr:to>
    <xdr:sp macro="" textlink="">
      <xdr:nvSpPr>
        <xdr:cNvPr id="50346" name="AutoShape 5">
          <a:extLst>
            <a:ext uri="{FF2B5EF4-FFF2-40B4-BE49-F238E27FC236}">
              <a16:creationId xmlns:a16="http://schemas.microsoft.com/office/drawing/2014/main" id="{99C2EA13-73C1-4E60-B63E-CE5806022366}"/>
            </a:ext>
          </a:extLst>
        </xdr:cNvPr>
        <xdr:cNvSpPr>
          <a:spLocks/>
        </xdr:cNvSpPr>
      </xdr:nvSpPr>
      <xdr:spPr bwMode="auto">
        <a:xfrm>
          <a:off x="7905750" y="4229100"/>
          <a:ext cx="76200" cy="714375"/>
        </a:xfrm>
        <a:prstGeom prst="rightBrace">
          <a:avLst>
            <a:gd name="adj1" fmla="val 78125"/>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21</xdr:row>
      <xdr:rowOff>161925</xdr:rowOff>
    </xdr:from>
    <xdr:to>
      <xdr:col>38</xdr:col>
      <xdr:colOff>85725</xdr:colOff>
      <xdr:row>29</xdr:row>
      <xdr:rowOff>180975</xdr:rowOff>
    </xdr:to>
    <xdr:sp macro="" textlink="">
      <xdr:nvSpPr>
        <xdr:cNvPr id="50347" name="AutoShape 6">
          <a:extLst>
            <a:ext uri="{FF2B5EF4-FFF2-40B4-BE49-F238E27FC236}">
              <a16:creationId xmlns:a16="http://schemas.microsoft.com/office/drawing/2014/main" id="{0FF5457D-516E-42E8-8573-868F10C6A127}"/>
            </a:ext>
          </a:extLst>
        </xdr:cNvPr>
        <xdr:cNvSpPr>
          <a:spLocks/>
        </xdr:cNvSpPr>
      </xdr:nvSpPr>
      <xdr:spPr bwMode="auto">
        <a:xfrm>
          <a:off x="7915275" y="5191125"/>
          <a:ext cx="76200" cy="2457450"/>
        </a:xfrm>
        <a:prstGeom prst="rightBrace">
          <a:avLst>
            <a:gd name="adj1" fmla="val 2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15</xdr:row>
      <xdr:rowOff>38100</xdr:rowOff>
    </xdr:from>
    <xdr:to>
      <xdr:col>26</xdr:col>
      <xdr:colOff>104775</xdr:colOff>
      <xdr:row>17</xdr:row>
      <xdr:rowOff>219075</xdr:rowOff>
    </xdr:to>
    <xdr:sp macro="" textlink="">
      <xdr:nvSpPr>
        <xdr:cNvPr id="50348" name="AutoShape 8">
          <a:extLst>
            <a:ext uri="{FF2B5EF4-FFF2-40B4-BE49-F238E27FC236}">
              <a16:creationId xmlns:a16="http://schemas.microsoft.com/office/drawing/2014/main" id="{41BA4ADE-222C-47B6-9153-5115D2338761}"/>
            </a:ext>
          </a:extLst>
        </xdr:cNvPr>
        <xdr:cNvSpPr>
          <a:spLocks/>
        </xdr:cNvSpPr>
      </xdr:nvSpPr>
      <xdr:spPr bwMode="auto">
        <a:xfrm>
          <a:off x="5534025" y="3238500"/>
          <a:ext cx="76200" cy="790575"/>
        </a:xfrm>
        <a:prstGeom prst="righ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43577" name="AutoShape 1">
          <a:extLst>
            <a:ext uri="{FF2B5EF4-FFF2-40B4-BE49-F238E27FC236}">
              <a16:creationId xmlns:a16="http://schemas.microsoft.com/office/drawing/2014/main" id="{08332C5D-B162-4429-8EDB-8BA96E51A3F3}"/>
            </a:ext>
          </a:extLst>
        </xdr:cNvPr>
        <xdr:cNvSpPr>
          <a:spLocks/>
        </xdr:cNvSpPr>
      </xdr:nvSpPr>
      <xdr:spPr bwMode="auto">
        <a:xfrm>
          <a:off x="11477625"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0</xdr:row>
      <xdr:rowOff>0</xdr:rowOff>
    </xdr:from>
    <xdr:to>
      <xdr:col>8</xdr:col>
      <xdr:colOff>142875</xdr:colOff>
      <xdr:row>0</xdr:row>
      <xdr:rowOff>0</xdr:rowOff>
    </xdr:to>
    <xdr:sp macro="" textlink="">
      <xdr:nvSpPr>
        <xdr:cNvPr id="43578" name="AutoShape 2">
          <a:extLst>
            <a:ext uri="{FF2B5EF4-FFF2-40B4-BE49-F238E27FC236}">
              <a16:creationId xmlns:a16="http://schemas.microsoft.com/office/drawing/2014/main" id="{808959AD-7CC9-40DC-B120-6A8667D7B387}"/>
            </a:ext>
          </a:extLst>
        </xdr:cNvPr>
        <xdr:cNvSpPr>
          <a:spLocks/>
        </xdr:cNvSpPr>
      </xdr:nvSpPr>
      <xdr:spPr bwMode="auto">
        <a:xfrm>
          <a:off x="4124325" y="0"/>
          <a:ext cx="13335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0</xdr:row>
      <xdr:rowOff>0</xdr:rowOff>
    </xdr:from>
    <xdr:to>
      <xdr:col>4</xdr:col>
      <xdr:colOff>57150</xdr:colOff>
      <xdr:row>0</xdr:row>
      <xdr:rowOff>0</xdr:rowOff>
    </xdr:to>
    <xdr:sp macro="" textlink="">
      <xdr:nvSpPr>
        <xdr:cNvPr id="43579" name="AutoShape 3">
          <a:extLst>
            <a:ext uri="{FF2B5EF4-FFF2-40B4-BE49-F238E27FC236}">
              <a16:creationId xmlns:a16="http://schemas.microsoft.com/office/drawing/2014/main" id="{27F044CF-66CF-4488-926C-C270929CCF2E}"/>
            </a:ext>
          </a:extLst>
        </xdr:cNvPr>
        <xdr:cNvSpPr>
          <a:spLocks/>
        </xdr:cNvSpPr>
      </xdr:nvSpPr>
      <xdr:spPr bwMode="auto">
        <a:xfrm>
          <a:off x="1790700" y="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76200</xdr:colOff>
      <xdr:row>0</xdr:row>
      <xdr:rowOff>0</xdr:rowOff>
    </xdr:to>
    <xdr:sp macro="" textlink="">
      <xdr:nvSpPr>
        <xdr:cNvPr id="43580" name="AutoShape 4">
          <a:extLst>
            <a:ext uri="{FF2B5EF4-FFF2-40B4-BE49-F238E27FC236}">
              <a16:creationId xmlns:a16="http://schemas.microsoft.com/office/drawing/2014/main" id="{60ECB059-82D5-4EA9-9134-FD41AE8DEC1C}"/>
            </a:ext>
          </a:extLst>
        </xdr:cNvPr>
        <xdr:cNvSpPr>
          <a:spLocks/>
        </xdr:cNvSpPr>
      </xdr:nvSpPr>
      <xdr:spPr bwMode="auto">
        <a:xfrm>
          <a:off x="4314825" y="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1893" name="Line 1">
          <a:extLst>
            <a:ext uri="{FF2B5EF4-FFF2-40B4-BE49-F238E27FC236}">
              <a16:creationId xmlns:a16="http://schemas.microsoft.com/office/drawing/2014/main" id="{71857945-6505-430F-B820-47CE05370629}"/>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3105150</xdr:colOff>
      <xdr:row>46</xdr:row>
      <xdr:rowOff>0</xdr:rowOff>
    </xdr:from>
    <xdr:to>
      <xdr:col>14</xdr:col>
      <xdr:colOff>466725</xdr:colOff>
      <xdr:row>46</xdr:row>
      <xdr:rowOff>0</xdr:rowOff>
    </xdr:to>
    <xdr:sp macro="" textlink="">
      <xdr:nvSpPr>
        <xdr:cNvPr id="23553" name="Text Box 1">
          <a:extLst>
            <a:ext uri="{FF2B5EF4-FFF2-40B4-BE49-F238E27FC236}">
              <a16:creationId xmlns:a16="http://schemas.microsoft.com/office/drawing/2014/main" id="{656D2245-4AD9-4C40-8A8B-EA083A53822D}"/>
            </a:ext>
          </a:extLst>
        </xdr:cNvPr>
        <xdr:cNvSpPr txBox="1">
          <a:spLocks noChangeArrowheads="1"/>
        </xdr:cNvSpPr>
      </xdr:nvSpPr>
      <xdr:spPr bwMode="auto">
        <a:xfrm>
          <a:off x="1279207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46</xdr:row>
      <xdr:rowOff>0</xdr:rowOff>
    </xdr:from>
    <xdr:to>
      <xdr:col>14</xdr:col>
      <xdr:colOff>466725</xdr:colOff>
      <xdr:row>46</xdr:row>
      <xdr:rowOff>0</xdr:rowOff>
    </xdr:to>
    <xdr:sp macro="" textlink="">
      <xdr:nvSpPr>
        <xdr:cNvPr id="23554" name="Text Box 2">
          <a:extLst>
            <a:ext uri="{FF2B5EF4-FFF2-40B4-BE49-F238E27FC236}">
              <a16:creationId xmlns:a16="http://schemas.microsoft.com/office/drawing/2014/main" id="{FBB0825D-509E-4345-A24F-B9963FA779E8}"/>
            </a:ext>
          </a:extLst>
        </xdr:cNvPr>
        <xdr:cNvSpPr txBox="1">
          <a:spLocks noChangeArrowheads="1"/>
        </xdr:cNvSpPr>
      </xdr:nvSpPr>
      <xdr:spPr bwMode="auto">
        <a:xfrm>
          <a:off x="1279207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46</xdr:row>
      <xdr:rowOff>0</xdr:rowOff>
    </xdr:from>
    <xdr:to>
      <xdr:col>12</xdr:col>
      <xdr:colOff>2333625</xdr:colOff>
      <xdr:row>46</xdr:row>
      <xdr:rowOff>0</xdr:rowOff>
    </xdr:to>
    <xdr:sp macro="" textlink="">
      <xdr:nvSpPr>
        <xdr:cNvPr id="23559" name="Text Box 7">
          <a:extLst>
            <a:ext uri="{FF2B5EF4-FFF2-40B4-BE49-F238E27FC236}">
              <a16:creationId xmlns:a16="http://schemas.microsoft.com/office/drawing/2014/main" id="{3E751E05-91E2-4137-8352-010EEA707106}"/>
            </a:ext>
          </a:extLst>
        </xdr:cNvPr>
        <xdr:cNvSpPr txBox="1">
          <a:spLocks noChangeArrowheads="1"/>
        </xdr:cNvSpPr>
      </xdr:nvSpPr>
      <xdr:spPr bwMode="auto">
        <a:xfrm>
          <a:off x="9153525" y="561975"/>
          <a:ext cx="533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46</xdr:row>
      <xdr:rowOff>0</xdr:rowOff>
    </xdr:from>
    <xdr:to>
      <xdr:col>12</xdr:col>
      <xdr:colOff>2333625</xdr:colOff>
      <xdr:row>46</xdr:row>
      <xdr:rowOff>0</xdr:rowOff>
    </xdr:to>
    <xdr:sp macro="" textlink="">
      <xdr:nvSpPr>
        <xdr:cNvPr id="23560" name="Text Box 8">
          <a:extLst>
            <a:ext uri="{FF2B5EF4-FFF2-40B4-BE49-F238E27FC236}">
              <a16:creationId xmlns:a16="http://schemas.microsoft.com/office/drawing/2014/main" id="{118DA06E-56DB-434C-89AE-3E0D5FA3EE76}"/>
            </a:ext>
          </a:extLst>
        </xdr:cNvPr>
        <xdr:cNvSpPr txBox="1">
          <a:spLocks noChangeArrowheads="1"/>
        </xdr:cNvSpPr>
      </xdr:nvSpPr>
      <xdr:spPr bwMode="auto">
        <a:xfrm>
          <a:off x="9163050" y="561975"/>
          <a:ext cx="5238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46</xdr:row>
      <xdr:rowOff>0</xdr:rowOff>
    </xdr:from>
    <xdr:to>
      <xdr:col>14</xdr:col>
      <xdr:colOff>466725</xdr:colOff>
      <xdr:row>46</xdr:row>
      <xdr:rowOff>0</xdr:rowOff>
    </xdr:to>
    <xdr:sp macro="" textlink="">
      <xdr:nvSpPr>
        <xdr:cNvPr id="23586" name="Text Box 34">
          <a:extLst>
            <a:ext uri="{FF2B5EF4-FFF2-40B4-BE49-F238E27FC236}">
              <a16:creationId xmlns:a16="http://schemas.microsoft.com/office/drawing/2014/main" id="{6F74CBE8-9D6F-410A-B90C-482140074F95}"/>
            </a:ext>
          </a:extLst>
        </xdr:cNvPr>
        <xdr:cNvSpPr txBox="1">
          <a:spLocks noChangeArrowheads="1"/>
        </xdr:cNvSpPr>
      </xdr:nvSpPr>
      <xdr:spPr bwMode="auto">
        <a:xfrm>
          <a:off x="1279207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46</xdr:row>
      <xdr:rowOff>0</xdr:rowOff>
    </xdr:from>
    <xdr:to>
      <xdr:col>12</xdr:col>
      <xdr:colOff>2333625</xdr:colOff>
      <xdr:row>46</xdr:row>
      <xdr:rowOff>0</xdr:rowOff>
    </xdr:to>
    <xdr:sp macro="" textlink="">
      <xdr:nvSpPr>
        <xdr:cNvPr id="23587" name="Text Box 35">
          <a:extLst>
            <a:ext uri="{FF2B5EF4-FFF2-40B4-BE49-F238E27FC236}">
              <a16:creationId xmlns:a16="http://schemas.microsoft.com/office/drawing/2014/main" id="{03E3FAF9-42B7-440E-B89C-7DE8E0E95BDC}"/>
            </a:ext>
          </a:extLst>
        </xdr:cNvPr>
        <xdr:cNvSpPr txBox="1">
          <a:spLocks noChangeArrowheads="1"/>
        </xdr:cNvSpPr>
      </xdr:nvSpPr>
      <xdr:spPr bwMode="auto">
        <a:xfrm>
          <a:off x="9153525" y="561975"/>
          <a:ext cx="533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46</xdr:row>
      <xdr:rowOff>0</xdr:rowOff>
    </xdr:from>
    <xdr:to>
      <xdr:col>14</xdr:col>
      <xdr:colOff>466725</xdr:colOff>
      <xdr:row>46</xdr:row>
      <xdr:rowOff>0</xdr:rowOff>
    </xdr:to>
    <xdr:sp macro="" textlink="">
      <xdr:nvSpPr>
        <xdr:cNvPr id="8" name="Text Box 1">
          <a:extLst>
            <a:ext uri="{FF2B5EF4-FFF2-40B4-BE49-F238E27FC236}">
              <a16:creationId xmlns:a16="http://schemas.microsoft.com/office/drawing/2014/main" id="{489B8203-66F7-4E84-B0BB-E5685444D599}"/>
            </a:ext>
          </a:extLst>
        </xdr:cNvPr>
        <xdr:cNvSpPr txBox="1">
          <a:spLocks noChangeArrowheads="1"/>
        </xdr:cNvSpPr>
      </xdr:nvSpPr>
      <xdr:spPr bwMode="auto">
        <a:xfrm>
          <a:off x="1223962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46</xdr:row>
      <xdr:rowOff>0</xdr:rowOff>
    </xdr:from>
    <xdr:to>
      <xdr:col>14</xdr:col>
      <xdr:colOff>466725</xdr:colOff>
      <xdr:row>46</xdr:row>
      <xdr:rowOff>0</xdr:rowOff>
    </xdr:to>
    <xdr:sp macro="" textlink="">
      <xdr:nvSpPr>
        <xdr:cNvPr id="9" name="Text Box 2">
          <a:extLst>
            <a:ext uri="{FF2B5EF4-FFF2-40B4-BE49-F238E27FC236}">
              <a16:creationId xmlns:a16="http://schemas.microsoft.com/office/drawing/2014/main" id="{99CB24CF-F0C3-4264-8B4C-73B1E8F89E11}"/>
            </a:ext>
          </a:extLst>
        </xdr:cNvPr>
        <xdr:cNvSpPr txBox="1">
          <a:spLocks noChangeArrowheads="1"/>
        </xdr:cNvSpPr>
      </xdr:nvSpPr>
      <xdr:spPr bwMode="auto">
        <a:xfrm>
          <a:off x="1223962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46</xdr:row>
      <xdr:rowOff>0</xdr:rowOff>
    </xdr:from>
    <xdr:to>
      <xdr:col>12</xdr:col>
      <xdr:colOff>2333625</xdr:colOff>
      <xdr:row>46</xdr:row>
      <xdr:rowOff>0</xdr:rowOff>
    </xdr:to>
    <xdr:sp macro="" textlink="">
      <xdr:nvSpPr>
        <xdr:cNvPr id="10" name="Text Box 7">
          <a:extLst>
            <a:ext uri="{FF2B5EF4-FFF2-40B4-BE49-F238E27FC236}">
              <a16:creationId xmlns:a16="http://schemas.microsoft.com/office/drawing/2014/main" id="{17CEE2EA-0D2B-4829-9015-94ABF0EFD7D4}"/>
            </a:ext>
          </a:extLst>
        </xdr:cNvPr>
        <xdr:cNvSpPr txBox="1">
          <a:spLocks noChangeArrowheads="1"/>
        </xdr:cNvSpPr>
      </xdr:nvSpPr>
      <xdr:spPr bwMode="auto">
        <a:xfrm>
          <a:off x="9134475" y="561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46</xdr:row>
      <xdr:rowOff>0</xdr:rowOff>
    </xdr:from>
    <xdr:to>
      <xdr:col>12</xdr:col>
      <xdr:colOff>2333625</xdr:colOff>
      <xdr:row>46</xdr:row>
      <xdr:rowOff>0</xdr:rowOff>
    </xdr:to>
    <xdr:sp macro="" textlink="">
      <xdr:nvSpPr>
        <xdr:cNvPr id="11" name="Text Box 8">
          <a:extLst>
            <a:ext uri="{FF2B5EF4-FFF2-40B4-BE49-F238E27FC236}">
              <a16:creationId xmlns:a16="http://schemas.microsoft.com/office/drawing/2014/main" id="{482C004D-86B8-4A1C-8093-4A2F83F7BEED}"/>
            </a:ext>
          </a:extLst>
        </xdr:cNvPr>
        <xdr:cNvSpPr txBox="1">
          <a:spLocks noChangeArrowheads="1"/>
        </xdr:cNvSpPr>
      </xdr:nvSpPr>
      <xdr:spPr bwMode="auto">
        <a:xfrm>
          <a:off x="9134475" y="561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46</xdr:row>
      <xdr:rowOff>0</xdr:rowOff>
    </xdr:from>
    <xdr:to>
      <xdr:col>14</xdr:col>
      <xdr:colOff>466725</xdr:colOff>
      <xdr:row>46</xdr:row>
      <xdr:rowOff>0</xdr:rowOff>
    </xdr:to>
    <xdr:sp macro="" textlink="">
      <xdr:nvSpPr>
        <xdr:cNvPr id="12" name="Text Box 34">
          <a:extLst>
            <a:ext uri="{FF2B5EF4-FFF2-40B4-BE49-F238E27FC236}">
              <a16:creationId xmlns:a16="http://schemas.microsoft.com/office/drawing/2014/main" id="{E5DCC433-3D20-46E2-A8BD-30ECF0645722}"/>
            </a:ext>
          </a:extLst>
        </xdr:cNvPr>
        <xdr:cNvSpPr txBox="1">
          <a:spLocks noChangeArrowheads="1"/>
        </xdr:cNvSpPr>
      </xdr:nvSpPr>
      <xdr:spPr bwMode="auto">
        <a:xfrm>
          <a:off x="1223962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46</xdr:row>
      <xdr:rowOff>0</xdr:rowOff>
    </xdr:from>
    <xdr:to>
      <xdr:col>12</xdr:col>
      <xdr:colOff>2333625</xdr:colOff>
      <xdr:row>46</xdr:row>
      <xdr:rowOff>0</xdr:rowOff>
    </xdr:to>
    <xdr:sp macro="" textlink="">
      <xdr:nvSpPr>
        <xdr:cNvPr id="13" name="Text Box 35">
          <a:extLst>
            <a:ext uri="{FF2B5EF4-FFF2-40B4-BE49-F238E27FC236}">
              <a16:creationId xmlns:a16="http://schemas.microsoft.com/office/drawing/2014/main" id="{9171435C-B9DB-4B07-B930-B934C10BDEB1}"/>
            </a:ext>
          </a:extLst>
        </xdr:cNvPr>
        <xdr:cNvSpPr txBox="1">
          <a:spLocks noChangeArrowheads="1"/>
        </xdr:cNvSpPr>
      </xdr:nvSpPr>
      <xdr:spPr bwMode="auto">
        <a:xfrm>
          <a:off x="9134475" y="561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14" name="Text Box 1">
          <a:extLst>
            <a:ext uri="{FF2B5EF4-FFF2-40B4-BE49-F238E27FC236}">
              <a16:creationId xmlns:a16="http://schemas.microsoft.com/office/drawing/2014/main" id="{8F7A2314-C4AF-4674-8591-7B461C72F1A5}"/>
            </a:ext>
          </a:extLst>
        </xdr:cNvPr>
        <xdr:cNvSpPr txBox="1">
          <a:spLocks noChangeArrowheads="1"/>
        </xdr:cNvSpPr>
      </xdr:nvSpPr>
      <xdr:spPr bwMode="auto">
        <a:xfrm>
          <a:off x="12265025" y="9921875"/>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15" name="Text Box 2">
          <a:extLst>
            <a:ext uri="{FF2B5EF4-FFF2-40B4-BE49-F238E27FC236}">
              <a16:creationId xmlns:a16="http://schemas.microsoft.com/office/drawing/2014/main" id="{C213A307-FC02-44CF-9619-5669064085BB}"/>
            </a:ext>
          </a:extLst>
        </xdr:cNvPr>
        <xdr:cNvSpPr txBox="1">
          <a:spLocks noChangeArrowheads="1"/>
        </xdr:cNvSpPr>
      </xdr:nvSpPr>
      <xdr:spPr bwMode="auto">
        <a:xfrm>
          <a:off x="12265025" y="9921875"/>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110</xdr:row>
      <xdr:rowOff>0</xdr:rowOff>
    </xdr:from>
    <xdr:to>
      <xdr:col>12</xdr:col>
      <xdr:colOff>2333625</xdr:colOff>
      <xdr:row>110</xdr:row>
      <xdr:rowOff>0</xdr:rowOff>
    </xdr:to>
    <xdr:sp macro="" textlink="">
      <xdr:nvSpPr>
        <xdr:cNvPr id="16" name="Text Box 7">
          <a:extLst>
            <a:ext uri="{FF2B5EF4-FFF2-40B4-BE49-F238E27FC236}">
              <a16:creationId xmlns:a16="http://schemas.microsoft.com/office/drawing/2014/main" id="{68BDCD7A-CDEB-4F30-AB40-55305B4EFD60}"/>
            </a:ext>
          </a:extLst>
        </xdr:cNvPr>
        <xdr:cNvSpPr txBox="1">
          <a:spLocks noChangeArrowheads="1"/>
        </xdr:cNvSpPr>
      </xdr:nvSpPr>
      <xdr:spPr bwMode="auto">
        <a:xfrm>
          <a:off x="9163050" y="99218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110</xdr:row>
      <xdr:rowOff>0</xdr:rowOff>
    </xdr:from>
    <xdr:to>
      <xdr:col>12</xdr:col>
      <xdr:colOff>2333625</xdr:colOff>
      <xdr:row>110</xdr:row>
      <xdr:rowOff>0</xdr:rowOff>
    </xdr:to>
    <xdr:sp macro="" textlink="">
      <xdr:nvSpPr>
        <xdr:cNvPr id="17" name="Text Box 8">
          <a:extLst>
            <a:ext uri="{FF2B5EF4-FFF2-40B4-BE49-F238E27FC236}">
              <a16:creationId xmlns:a16="http://schemas.microsoft.com/office/drawing/2014/main" id="{9AFA493C-7EB1-423F-8389-1B40630097C7}"/>
            </a:ext>
          </a:extLst>
        </xdr:cNvPr>
        <xdr:cNvSpPr txBox="1">
          <a:spLocks noChangeArrowheads="1"/>
        </xdr:cNvSpPr>
      </xdr:nvSpPr>
      <xdr:spPr bwMode="auto">
        <a:xfrm>
          <a:off x="9163050" y="99218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18" name="Text Box 34">
          <a:extLst>
            <a:ext uri="{FF2B5EF4-FFF2-40B4-BE49-F238E27FC236}">
              <a16:creationId xmlns:a16="http://schemas.microsoft.com/office/drawing/2014/main" id="{BC6BB486-E421-4AFC-AD5D-6E5F4B402EF5}"/>
            </a:ext>
          </a:extLst>
        </xdr:cNvPr>
        <xdr:cNvSpPr txBox="1">
          <a:spLocks noChangeArrowheads="1"/>
        </xdr:cNvSpPr>
      </xdr:nvSpPr>
      <xdr:spPr bwMode="auto">
        <a:xfrm>
          <a:off x="12265025" y="9921875"/>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110</xdr:row>
      <xdr:rowOff>0</xdr:rowOff>
    </xdr:from>
    <xdr:to>
      <xdr:col>12</xdr:col>
      <xdr:colOff>2333625</xdr:colOff>
      <xdr:row>110</xdr:row>
      <xdr:rowOff>0</xdr:rowOff>
    </xdr:to>
    <xdr:sp macro="" textlink="">
      <xdr:nvSpPr>
        <xdr:cNvPr id="19" name="Text Box 35">
          <a:extLst>
            <a:ext uri="{FF2B5EF4-FFF2-40B4-BE49-F238E27FC236}">
              <a16:creationId xmlns:a16="http://schemas.microsoft.com/office/drawing/2014/main" id="{5082334B-27CA-434A-B224-4E5DCED38B48}"/>
            </a:ext>
          </a:extLst>
        </xdr:cNvPr>
        <xdr:cNvSpPr txBox="1">
          <a:spLocks noChangeArrowheads="1"/>
        </xdr:cNvSpPr>
      </xdr:nvSpPr>
      <xdr:spPr bwMode="auto">
        <a:xfrm>
          <a:off x="9163050" y="99218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20" name="Text Box 1">
          <a:extLst>
            <a:ext uri="{FF2B5EF4-FFF2-40B4-BE49-F238E27FC236}">
              <a16:creationId xmlns:a16="http://schemas.microsoft.com/office/drawing/2014/main" id="{B404B9B9-ACBB-4B79-9F5C-7D197B846E42}"/>
            </a:ext>
          </a:extLst>
        </xdr:cNvPr>
        <xdr:cNvSpPr txBox="1">
          <a:spLocks noChangeArrowheads="1"/>
        </xdr:cNvSpPr>
      </xdr:nvSpPr>
      <xdr:spPr bwMode="auto">
        <a:xfrm>
          <a:off x="12265025" y="9921875"/>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21" name="Text Box 2">
          <a:extLst>
            <a:ext uri="{FF2B5EF4-FFF2-40B4-BE49-F238E27FC236}">
              <a16:creationId xmlns:a16="http://schemas.microsoft.com/office/drawing/2014/main" id="{14F1188A-2408-4751-A119-0FE3A75E7020}"/>
            </a:ext>
          </a:extLst>
        </xdr:cNvPr>
        <xdr:cNvSpPr txBox="1">
          <a:spLocks noChangeArrowheads="1"/>
        </xdr:cNvSpPr>
      </xdr:nvSpPr>
      <xdr:spPr bwMode="auto">
        <a:xfrm>
          <a:off x="12265025" y="9921875"/>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110</xdr:row>
      <xdr:rowOff>0</xdr:rowOff>
    </xdr:from>
    <xdr:to>
      <xdr:col>12</xdr:col>
      <xdr:colOff>2333625</xdr:colOff>
      <xdr:row>110</xdr:row>
      <xdr:rowOff>0</xdr:rowOff>
    </xdr:to>
    <xdr:sp macro="" textlink="">
      <xdr:nvSpPr>
        <xdr:cNvPr id="22" name="Text Box 7">
          <a:extLst>
            <a:ext uri="{FF2B5EF4-FFF2-40B4-BE49-F238E27FC236}">
              <a16:creationId xmlns:a16="http://schemas.microsoft.com/office/drawing/2014/main" id="{52C4EB2F-F9C8-461C-BA1A-DD0C507F8C25}"/>
            </a:ext>
          </a:extLst>
        </xdr:cNvPr>
        <xdr:cNvSpPr txBox="1">
          <a:spLocks noChangeArrowheads="1"/>
        </xdr:cNvSpPr>
      </xdr:nvSpPr>
      <xdr:spPr bwMode="auto">
        <a:xfrm>
          <a:off x="9163050" y="99218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110</xdr:row>
      <xdr:rowOff>0</xdr:rowOff>
    </xdr:from>
    <xdr:to>
      <xdr:col>12</xdr:col>
      <xdr:colOff>2333625</xdr:colOff>
      <xdr:row>110</xdr:row>
      <xdr:rowOff>0</xdr:rowOff>
    </xdr:to>
    <xdr:sp macro="" textlink="">
      <xdr:nvSpPr>
        <xdr:cNvPr id="23" name="Text Box 8">
          <a:extLst>
            <a:ext uri="{FF2B5EF4-FFF2-40B4-BE49-F238E27FC236}">
              <a16:creationId xmlns:a16="http://schemas.microsoft.com/office/drawing/2014/main" id="{AA93FF94-AD3A-4F0D-9D64-A91738B1D203}"/>
            </a:ext>
          </a:extLst>
        </xdr:cNvPr>
        <xdr:cNvSpPr txBox="1">
          <a:spLocks noChangeArrowheads="1"/>
        </xdr:cNvSpPr>
      </xdr:nvSpPr>
      <xdr:spPr bwMode="auto">
        <a:xfrm>
          <a:off x="9163050" y="99218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24" name="Text Box 34">
          <a:extLst>
            <a:ext uri="{FF2B5EF4-FFF2-40B4-BE49-F238E27FC236}">
              <a16:creationId xmlns:a16="http://schemas.microsoft.com/office/drawing/2014/main" id="{559FA1C0-1A5C-43A5-A696-A0D4EC238A59}"/>
            </a:ext>
          </a:extLst>
        </xdr:cNvPr>
        <xdr:cNvSpPr txBox="1">
          <a:spLocks noChangeArrowheads="1"/>
        </xdr:cNvSpPr>
      </xdr:nvSpPr>
      <xdr:spPr bwMode="auto">
        <a:xfrm>
          <a:off x="12265025" y="9921875"/>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110</xdr:row>
      <xdr:rowOff>0</xdr:rowOff>
    </xdr:from>
    <xdr:to>
      <xdr:col>12</xdr:col>
      <xdr:colOff>2333625</xdr:colOff>
      <xdr:row>110</xdr:row>
      <xdr:rowOff>0</xdr:rowOff>
    </xdr:to>
    <xdr:sp macro="" textlink="">
      <xdr:nvSpPr>
        <xdr:cNvPr id="25" name="Text Box 35">
          <a:extLst>
            <a:ext uri="{FF2B5EF4-FFF2-40B4-BE49-F238E27FC236}">
              <a16:creationId xmlns:a16="http://schemas.microsoft.com/office/drawing/2014/main" id="{81D24D04-F205-433F-AF3E-A3A5DF391A26}"/>
            </a:ext>
          </a:extLst>
        </xdr:cNvPr>
        <xdr:cNvSpPr txBox="1">
          <a:spLocks noChangeArrowheads="1"/>
        </xdr:cNvSpPr>
      </xdr:nvSpPr>
      <xdr:spPr bwMode="auto">
        <a:xfrm>
          <a:off x="9163050" y="99218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62</xdr:row>
      <xdr:rowOff>0</xdr:rowOff>
    </xdr:from>
    <xdr:to>
      <xdr:col>14</xdr:col>
      <xdr:colOff>466725</xdr:colOff>
      <xdr:row>62</xdr:row>
      <xdr:rowOff>0</xdr:rowOff>
    </xdr:to>
    <xdr:sp macro="" textlink="">
      <xdr:nvSpPr>
        <xdr:cNvPr id="26" name="Text Box 1">
          <a:extLst>
            <a:ext uri="{FF2B5EF4-FFF2-40B4-BE49-F238E27FC236}">
              <a16:creationId xmlns:a16="http://schemas.microsoft.com/office/drawing/2014/main" id="{C6E6D968-EE04-4932-BB05-B50EB8D636D7}"/>
            </a:ext>
          </a:extLst>
        </xdr:cNvPr>
        <xdr:cNvSpPr txBox="1">
          <a:spLocks noChangeArrowheads="1"/>
        </xdr:cNvSpPr>
      </xdr:nvSpPr>
      <xdr:spPr bwMode="auto">
        <a:xfrm>
          <a:off x="12274550" y="10604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62</xdr:row>
      <xdr:rowOff>0</xdr:rowOff>
    </xdr:from>
    <xdr:to>
      <xdr:col>14</xdr:col>
      <xdr:colOff>466725</xdr:colOff>
      <xdr:row>62</xdr:row>
      <xdr:rowOff>0</xdr:rowOff>
    </xdr:to>
    <xdr:sp macro="" textlink="">
      <xdr:nvSpPr>
        <xdr:cNvPr id="27" name="Text Box 2">
          <a:extLst>
            <a:ext uri="{FF2B5EF4-FFF2-40B4-BE49-F238E27FC236}">
              <a16:creationId xmlns:a16="http://schemas.microsoft.com/office/drawing/2014/main" id="{2A3F43A6-79E5-4069-92F4-F72FA898E312}"/>
            </a:ext>
          </a:extLst>
        </xdr:cNvPr>
        <xdr:cNvSpPr txBox="1">
          <a:spLocks noChangeArrowheads="1"/>
        </xdr:cNvSpPr>
      </xdr:nvSpPr>
      <xdr:spPr bwMode="auto">
        <a:xfrm>
          <a:off x="12274550" y="10604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62</xdr:row>
      <xdr:rowOff>0</xdr:rowOff>
    </xdr:from>
    <xdr:to>
      <xdr:col>12</xdr:col>
      <xdr:colOff>2333625</xdr:colOff>
      <xdr:row>62</xdr:row>
      <xdr:rowOff>0</xdr:rowOff>
    </xdr:to>
    <xdr:sp macro="" textlink="">
      <xdr:nvSpPr>
        <xdr:cNvPr id="28" name="Text Box 7">
          <a:extLst>
            <a:ext uri="{FF2B5EF4-FFF2-40B4-BE49-F238E27FC236}">
              <a16:creationId xmlns:a16="http://schemas.microsoft.com/office/drawing/2014/main" id="{828AE4B5-EF6C-4FA8-958F-899E084C8763}"/>
            </a:ext>
          </a:extLst>
        </xdr:cNvPr>
        <xdr:cNvSpPr txBox="1">
          <a:spLocks noChangeArrowheads="1"/>
        </xdr:cNvSpPr>
      </xdr:nvSpPr>
      <xdr:spPr bwMode="auto">
        <a:xfrm>
          <a:off x="9172575" y="10604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62</xdr:row>
      <xdr:rowOff>0</xdr:rowOff>
    </xdr:from>
    <xdr:to>
      <xdr:col>12</xdr:col>
      <xdr:colOff>2333625</xdr:colOff>
      <xdr:row>62</xdr:row>
      <xdr:rowOff>0</xdr:rowOff>
    </xdr:to>
    <xdr:sp macro="" textlink="">
      <xdr:nvSpPr>
        <xdr:cNvPr id="29" name="Text Box 8">
          <a:extLst>
            <a:ext uri="{FF2B5EF4-FFF2-40B4-BE49-F238E27FC236}">
              <a16:creationId xmlns:a16="http://schemas.microsoft.com/office/drawing/2014/main" id="{BE90F5C6-9D2E-4097-A982-DA70266A6FCB}"/>
            </a:ext>
          </a:extLst>
        </xdr:cNvPr>
        <xdr:cNvSpPr txBox="1">
          <a:spLocks noChangeArrowheads="1"/>
        </xdr:cNvSpPr>
      </xdr:nvSpPr>
      <xdr:spPr bwMode="auto">
        <a:xfrm>
          <a:off x="9172575" y="10604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62</xdr:row>
      <xdr:rowOff>0</xdr:rowOff>
    </xdr:from>
    <xdr:to>
      <xdr:col>14</xdr:col>
      <xdr:colOff>466725</xdr:colOff>
      <xdr:row>62</xdr:row>
      <xdr:rowOff>0</xdr:rowOff>
    </xdr:to>
    <xdr:sp macro="" textlink="">
      <xdr:nvSpPr>
        <xdr:cNvPr id="30" name="Text Box 34">
          <a:extLst>
            <a:ext uri="{FF2B5EF4-FFF2-40B4-BE49-F238E27FC236}">
              <a16:creationId xmlns:a16="http://schemas.microsoft.com/office/drawing/2014/main" id="{3EC28584-F06D-426C-A2C4-FEB2BB9A89B5}"/>
            </a:ext>
          </a:extLst>
        </xdr:cNvPr>
        <xdr:cNvSpPr txBox="1">
          <a:spLocks noChangeArrowheads="1"/>
        </xdr:cNvSpPr>
      </xdr:nvSpPr>
      <xdr:spPr bwMode="auto">
        <a:xfrm>
          <a:off x="12274550" y="10604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62</xdr:row>
      <xdr:rowOff>0</xdr:rowOff>
    </xdr:from>
    <xdr:to>
      <xdr:col>12</xdr:col>
      <xdr:colOff>2333625</xdr:colOff>
      <xdr:row>62</xdr:row>
      <xdr:rowOff>0</xdr:rowOff>
    </xdr:to>
    <xdr:sp macro="" textlink="">
      <xdr:nvSpPr>
        <xdr:cNvPr id="31" name="Text Box 35">
          <a:extLst>
            <a:ext uri="{FF2B5EF4-FFF2-40B4-BE49-F238E27FC236}">
              <a16:creationId xmlns:a16="http://schemas.microsoft.com/office/drawing/2014/main" id="{0BEE26BB-A847-4CC7-9BA0-56C96282CB96}"/>
            </a:ext>
          </a:extLst>
        </xdr:cNvPr>
        <xdr:cNvSpPr txBox="1">
          <a:spLocks noChangeArrowheads="1"/>
        </xdr:cNvSpPr>
      </xdr:nvSpPr>
      <xdr:spPr bwMode="auto">
        <a:xfrm>
          <a:off x="9172575" y="10604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62</xdr:row>
      <xdr:rowOff>0</xdr:rowOff>
    </xdr:from>
    <xdr:to>
      <xdr:col>14</xdr:col>
      <xdr:colOff>466725</xdr:colOff>
      <xdr:row>62</xdr:row>
      <xdr:rowOff>0</xdr:rowOff>
    </xdr:to>
    <xdr:sp macro="" textlink="">
      <xdr:nvSpPr>
        <xdr:cNvPr id="32" name="Text Box 1">
          <a:extLst>
            <a:ext uri="{FF2B5EF4-FFF2-40B4-BE49-F238E27FC236}">
              <a16:creationId xmlns:a16="http://schemas.microsoft.com/office/drawing/2014/main" id="{24C01D9C-8F4F-4D45-8938-91147C731DBF}"/>
            </a:ext>
          </a:extLst>
        </xdr:cNvPr>
        <xdr:cNvSpPr txBox="1">
          <a:spLocks noChangeArrowheads="1"/>
        </xdr:cNvSpPr>
      </xdr:nvSpPr>
      <xdr:spPr bwMode="auto">
        <a:xfrm>
          <a:off x="12274550" y="10604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62</xdr:row>
      <xdr:rowOff>0</xdr:rowOff>
    </xdr:from>
    <xdr:to>
      <xdr:col>14</xdr:col>
      <xdr:colOff>466725</xdr:colOff>
      <xdr:row>62</xdr:row>
      <xdr:rowOff>0</xdr:rowOff>
    </xdr:to>
    <xdr:sp macro="" textlink="">
      <xdr:nvSpPr>
        <xdr:cNvPr id="33" name="Text Box 2">
          <a:extLst>
            <a:ext uri="{FF2B5EF4-FFF2-40B4-BE49-F238E27FC236}">
              <a16:creationId xmlns:a16="http://schemas.microsoft.com/office/drawing/2014/main" id="{C89E26EC-2826-4694-94C0-E0D0E81E0654}"/>
            </a:ext>
          </a:extLst>
        </xdr:cNvPr>
        <xdr:cNvSpPr txBox="1">
          <a:spLocks noChangeArrowheads="1"/>
        </xdr:cNvSpPr>
      </xdr:nvSpPr>
      <xdr:spPr bwMode="auto">
        <a:xfrm>
          <a:off x="12274550" y="10604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62</xdr:row>
      <xdr:rowOff>0</xdr:rowOff>
    </xdr:from>
    <xdr:to>
      <xdr:col>12</xdr:col>
      <xdr:colOff>2333625</xdr:colOff>
      <xdr:row>62</xdr:row>
      <xdr:rowOff>0</xdr:rowOff>
    </xdr:to>
    <xdr:sp macro="" textlink="">
      <xdr:nvSpPr>
        <xdr:cNvPr id="34" name="Text Box 7">
          <a:extLst>
            <a:ext uri="{FF2B5EF4-FFF2-40B4-BE49-F238E27FC236}">
              <a16:creationId xmlns:a16="http://schemas.microsoft.com/office/drawing/2014/main" id="{DCE5FAC0-470D-4068-996C-5BBBD00309B9}"/>
            </a:ext>
          </a:extLst>
        </xdr:cNvPr>
        <xdr:cNvSpPr txBox="1">
          <a:spLocks noChangeArrowheads="1"/>
        </xdr:cNvSpPr>
      </xdr:nvSpPr>
      <xdr:spPr bwMode="auto">
        <a:xfrm>
          <a:off x="9172575" y="10604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62</xdr:row>
      <xdr:rowOff>0</xdr:rowOff>
    </xdr:from>
    <xdr:to>
      <xdr:col>12</xdr:col>
      <xdr:colOff>2333625</xdr:colOff>
      <xdr:row>62</xdr:row>
      <xdr:rowOff>0</xdr:rowOff>
    </xdr:to>
    <xdr:sp macro="" textlink="">
      <xdr:nvSpPr>
        <xdr:cNvPr id="35" name="Text Box 8">
          <a:extLst>
            <a:ext uri="{FF2B5EF4-FFF2-40B4-BE49-F238E27FC236}">
              <a16:creationId xmlns:a16="http://schemas.microsoft.com/office/drawing/2014/main" id="{9BF2A6AF-21E3-4C78-BB0B-B8DF0D657255}"/>
            </a:ext>
          </a:extLst>
        </xdr:cNvPr>
        <xdr:cNvSpPr txBox="1">
          <a:spLocks noChangeArrowheads="1"/>
        </xdr:cNvSpPr>
      </xdr:nvSpPr>
      <xdr:spPr bwMode="auto">
        <a:xfrm>
          <a:off x="9172575" y="10604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62</xdr:row>
      <xdr:rowOff>0</xdr:rowOff>
    </xdr:from>
    <xdr:to>
      <xdr:col>14</xdr:col>
      <xdr:colOff>466725</xdr:colOff>
      <xdr:row>62</xdr:row>
      <xdr:rowOff>0</xdr:rowOff>
    </xdr:to>
    <xdr:sp macro="" textlink="">
      <xdr:nvSpPr>
        <xdr:cNvPr id="36" name="Text Box 34">
          <a:extLst>
            <a:ext uri="{FF2B5EF4-FFF2-40B4-BE49-F238E27FC236}">
              <a16:creationId xmlns:a16="http://schemas.microsoft.com/office/drawing/2014/main" id="{5FECE9A6-E2B8-491B-BEED-F9A569E984CB}"/>
            </a:ext>
          </a:extLst>
        </xdr:cNvPr>
        <xdr:cNvSpPr txBox="1">
          <a:spLocks noChangeArrowheads="1"/>
        </xdr:cNvSpPr>
      </xdr:nvSpPr>
      <xdr:spPr bwMode="auto">
        <a:xfrm>
          <a:off x="12274550" y="10604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62</xdr:row>
      <xdr:rowOff>0</xdr:rowOff>
    </xdr:from>
    <xdr:to>
      <xdr:col>12</xdr:col>
      <xdr:colOff>2333625</xdr:colOff>
      <xdr:row>62</xdr:row>
      <xdr:rowOff>0</xdr:rowOff>
    </xdr:to>
    <xdr:sp macro="" textlink="">
      <xdr:nvSpPr>
        <xdr:cNvPr id="37" name="Text Box 35">
          <a:extLst>
            <a:ext uri="{FF2B5EF4-FFF2-40B4-BE49-F238E27FC236}">
              <a16:creationId xmlns:a16="http://schemas.microsoft.com/office/drawing/2014/main" id="{6D15050C-9FF2-43B3-BC0B-2D1463D616C8}"/>
            </a:ext>
          </a:extLst>
        </xdr:cNvPr>
        <xdr:cNvSpPr txBox="1">
          <a:spLocks noChangeArrowheads="1"/>
        </xdr:cNvSpPr>
      </xdr:nvSpPr>
      <xdr:spPr bwMode="auto">
        <a:xfrm>
          <a:off x="9172575" y="10604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86</xdr:row>
      <xdr:rowOff>0</xdr:rowOff>
    </xdr:from>
    <xdr:to>
      <xdr:col>14</xdr:col>
      <xdr:colOff>466725</xdr:colOff>
      <xdr:row>86</xdr:row>
      <xdr:rowOff>0</xdr:rowOff>
    </xdr:to>
    <xdr:sp macro="" textlink="">
      <xdr:nvSpPr>
        <xdr:cNvPr id="38" name="Text Box 1">
          <a:extLst>
            <a:ext uri="{FF2B5EF4-FFF2-40B4-BE49-F238E27FC236}">
              <a16:creationId xmlns:a16="http://schemas.microsoft.com/office/drawing/2014/main" id="{2983C2ED-AFF5-4721-B301-A4D0C5A53E0A}"/>
            </a:ext>
          </a:extLst>
        </xdr:cNvPr>
        <xdr:cNvSpPr txBox="1">
          <a:spLocks noChangeArrowheads="1"/>
        </xdr:cNvSpPr>
      </xdr:nvSpPr>
      <xdr:spPr bwMode="auto">
        <a:xfrm>
          <a:off x="12274550" y="1433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86</xdr:row>
      <xdr:rowOff>0</xdr:rowOff>
    </xdr:from>
    <xdr:to>
      <xdr:col>14</xdr:col>
      <xdr:colOff>466725</xdr:colOff>
      <xdr:row>86</xdr:row>
      <xdr:rowOff>0</xdr:rowOff>
    </xdr:to>
    <xdr:sp macro="" textlink="">
      <xdr:nvSpPr>
        <xdr:cNvPr id="39" name="Text Box 2">
          <a:extLst>
            <a:ext uri="{FF2B5EF4-FFF2-40B4-BE49-F238E27FC236}">
              <a16:creationId xmlns:a16="http://schemas.microsoft.com/office/drawing/2014/main" id="{DDC4EC81-3E34-4DA6-B797-B77066152D29}"/>
            </a:ext>
          </a:extLst>
        </xdr:cNvPr>
        <xdr:cNvSpPr txBox="1">
          <a:spLocks noChangeArrowheads="1"/>
        </xdr:cNvSpPr>
      </xdr:nvSpPr>
      <xdr:spPr bwMode="auto">
        <a:xfrm>
          <a:off x="12274550" y="1433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86</xdr:row>
      <xdr:rowOff>0</xdr:rowOff>
    </xdr:from>
    <xdr:to>
      <xdr:col>12</xdr:col>
      <xdr:colOff>2333625</xdr:colOff>
      <xdr:row>86</xdr:row>
      <xdr:rowOff>0</xdr:rowOff>
    </xdr:to>
    <xdr:sp macro="" textlink="">
      <xdr:nvSpPr>
        <xdr:cNvPr id="40" name="Text Box 7">
          <a:extLst>
            <a:ext uri="{FF2B5EF4-FFF2-40B4-BE49-F238E27FC236}">
              <a16:creationId xmlns:a16="http://schemas.microsoft.com/office/drawing/2014/main" id="{4A283628-16B3-4935-A3EA-EFDD3CBE203F}"/>
            </a:ext>
          </a:extLst>
        </xdr:cNvPr>
        <xdr:cNvSpPr txBox="1">
          <a:spLocks noChangeArrowheads="1"/>
        </xdr:cNvSpPr>
      </xdr:nvSpPr>
      <xdr:spPr bwMode="auto">
        <a:xfrm>
          <a:off x="9172575" y="1433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86</xdr:row>
      <xdr:rowOff>0</xdr:rowOff>
    </xdr:from>
    <xdr:to>
      <xdr:col>12</xdr:col>
      <xdr:colOff>2333625</xdr:colOff>
      <xdr:row>86</xdr:row>
      <xdr:rowOff>0</xdr:rowOff>
    </xdr:to>
    <xdr:sp macro="" textlink="">
      <xdr:nvSpPr>
        <xdr:cNvPr id="41" name="Text Box 8">
          <a:extLst>
            <a:ext uri="{FF2B5EF4-FFF2-40B4-BE49-F238E27FC236}">
              <a16:creationId xmlns:a16="http://schemas.microsoft.com/office/drawing/2014/main" id="{8184BDB7-26CB-4452-B144-0A01D6D064C5}"/>
            </a:ext>
          </a:extLst>
        </xdr:cNvPr>
        <xdr:cNvSpPr txBox="1">
          <a:spLocks noChangeArrowheads="1"/>
        </xdr:cNvSpPr>
      </xdr:nvSpPr>
      <xdr:spPr bwMode="auto">
        <a:xfrm>
          <a:off x="9172575" y="1433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86</xdr:row>
      <xdr:rowOff>0</xdr:rowOff>
    </xdr:from>
    <xdr:to>
      <xdr:col>14</xdr:col>
      <xdr:colOff>466725</xdr:colOff>
      <xdr:row>86</xdr:row>
      <xdr:rowOff>0</xdr:rowOff>
    </xdr:to>
    <xdr:sp macro="" textlink="">
      <xdr:nvSpPr>
        <xdr:cNvPr id="42" name="Text Box 34">
          <a:extLst>
            <a:ext uri="{FF2B5EF4-FFF2-40B4-BE49-F238E27FC236}">
              <a16:creationId xmlns:a16="http://schemas.microsoft.com/office/drawing/2014/main" id="{A4703483-BDC0-4567-B574-CE4DCA481AE9}"/>
            </a:ext>
          </a:extLst>
        </xdr:cNvPr>
        <xdr:cNvSpPr txBox="1">
          <a:spLocks noChangeArrowheads="1"/>
        </xdr:cNvSpPr>
      </xdr:nvSpPr>
      <xdr:spPr bwMode="auto">
        <a:xfrm>
          <a:off x="12274550" y="1433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86</xdr:row>
      <xdr:rowOff>0</xdr:rowOff>
    </xdr:from>
    <xdr:to>
      <xdr:col>12</xdr:col>
      <xdr:colOff>2333625</xdr:colOff>
      <xdr:row>86</xdr:row>
      <xdr:rowOff>0</xdr:rowOff>
    </xdr:to>
    <xdr:sp macro="" textlink="">
      <xdr:nvSpPr>
        <xdr:cNvPr id="43" name="Text Box 35">
          <a:extLst>
            <a:ext uri="{FF2B5EF4-FFF2-40B4-BE49-F238E27FC236}">
              <a16:creationId xmlns:a16="http://schemas.microsoft.com/office/drawing/2014/main" id="{5ECF7234-C8CA-424F-9850-973778001E89}"/>
            </a:ext>
          </a:extLst>
        </xdr:cNvPr>
        <xdr:cNvSpPr txBox="1">
          <a:spLocks noChangeArrowheads="1"/>
        </xdr:cNvSpPr>
      </xdr:nvSpPr>
      <xdr:spPr bwMode="auto">
        <a:xfrm>
          <a:off x="9172575" y="1433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86</xdr:row>
      <xdr:rowOff>0</xdr:rowOff>
    </xdr:from>
    <xdr:to>
      <xdr:col>14</xdr:col>
      <xdr:colOff>466725</xdr:colOff>
      <xdr:row>86</xdr:row>
      <xdr:rowOff>0</xdr:rowOff>
    </xdr:to>
    <xdr:sp macro="" textlink="">
      <xdr:nvSpPr>
        <xdr:cNvPr id="44" name="Text Box 1">
          <a:extLst>
            <a:ext uri="{FF2B5EF4-FFF2-40B4-BE49-F238E27FC236}">
              <a16:creationId xmlns:a16="http://schemas.microsoft.com/office/drawing/2014/main" id="{C186D165-FD63-40DD-8EFB-D72CFC508D02}"/>
            </a:ext>
          </a:extLst>
        </xdr:cNvPr>
        <xdr:cNvSpPr txBox="1">
          <a:spLocks noChangeArrowheads="1"/>
        </xdr:cNvSpPr>
      </xdr:nvSpPr>
      <xdr:spPr bwMode="auto">
        <a:xfrm>
          <a:off x="12274550" y="1433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86</xdr:row>
      <xdr:rowOff>0</xdr:rowOff>
    </xdr:from>
    <xdr:to>
      <xdr:col>14</xdr:col>
      <xdr:colOff>466725</xdr:colOff>
      <xdr:row>86</xdr:row>
      <xdr:rowOff>0</xdr:rowOff>
    </xdr:to>
    <xdr:sp macro="" textlink="">
      <xdr:nvSpPr>
        <xdr:cNvPr id="45" name="Text Box 2">
          <a:extLst>
            <a:ext uri="{FF2B5EF4-FFF2-40B4-BE49-F238E27FC236}">
              <a16:creationId xmlns:a16="http://schemas.microsoft.com/office/drawing/2014/main" id="{7729594D-C8F6-4D23-B4B5-B7010762D12F}"/>
            </a:ext>
          </a:extLst>
        </xdr:cNvPr>
        <xdr:cNvSpPr txBox="1">
          <a:spLocks noChangeArrowheads="1"/>
        </xdr:cNvSpPr>
      </xdr:nvSpPr>
      <xdr:spPr bwMode="auto">
        <a:xfrm>
          <a:off x="12274550" y="1433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86</xdr:row>
      <xdr:rowOff>0</xdr:rowOff>
    </xdr:from>
    <xdr:to>
      <xdr:col>12</xdr:col>
      <xdr:colOff>2333625</xdr:colOff>
      <xdr:row>86</xdr:row>
      <xdr:rowOff>0</xdr:rowOff>
    </xdr:to>
    <xdr:sp macro="" textlink="">
      <xdr:nvSpPr>
        <xdr:cNvPr id="46" name="Text Box 7">
          <a:extLst>
            <a:ext uri="{FF2B5EF4-FFF2-40B4-BE49-F238E27FC236}">
              <a16:creationId xmlns:a16="http://schemas.microsoft.com/office/drawing/2014/main" id="{FA95F602-91AB-4EC5-BC60-076862004E27}"/>
            </a:ext>
          </a:extLst>
        </xdr:cNvPr>
        <xdr:cNvSpPr txBox="1">
          <a:spLocks noChangeArrowheads="1"/>
        </xdr:cNvSpPr>
      </xdr:nvSpPr>
      <xdr:spPr bwMode="auto">
        <a:xfrm>
          <a:off x="9172575" y="1433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86</xdr:row>
      <xdr:rowOff>0</xdr:rowOff>
    </xdr:from>
    <xdr:to>
      <xdr:col>12</xdr:col>
      <xdr:colOff>2333625</xdr:colOff>
      <xdr:row>86</xdr:row>
      <xdr:rowOff>0</xdr:rowOff>
    </xdr:to>
    <xdr:sp macro="" textlink="">
      <xdr:nvSpPr>
        <xdr:cNvPr id="47" name="Text Box 8">
          <a:extLst>
            <a:ext uri="{FF2B5EF4-FFF2-40B4-BE49-F238E27FC236}">
              <a16:creationId xmlns:a16="http://schemas.microsoft.com/office/drawing/2014/main" id="{A12F66F4-A1D4-43BE-B914-132C5885DF4B}"/>
            </a:ext>
          </a:extLst>
        </xdr:cNvPr>
        <xdr:cNvSpPr txBox="1">
          <a:spLocks noChangeArrowheads="1"/>
        </xdr:cNvSpPr>
      </xdr:nvSpPr>
      <xdr:spPr bwMode="auto">
        <a:xfrm>
          <a:off x="9172575" y="1433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86</xdr:row>
      <xdr:rowOff>0</xdr:rowOff>
    </xdr:from>
    <xdr:to>
      <xdr:col>14</xdr:col>
      <xdr:colOff>466725</xdr:colOff>
      <xdr:row>86</xdr:row>
      <xdr:rowOff>0</xdr:rowOff>
    </xdr:to>
    <xdr:sp macro="" textlink="">
      <xdr:nvSpPr>
        <xdr:cNvPr id="48" name="Text Box 34">
          <a:extLst>
            <a:ext uri="{FF2B5EF4-FFF2-40B4-BE49-F238E27FC236}">
              <a16:creationId xmlns:a16="http://schemas.microsoft.com/office/drawing/2014/main" id="{7CDA4AE1-607F-4713-97C2-36DFC4BD621B}"/>
            </a:ext>
          </a:extLst>
        </xdr:cNvPr>
        <xdr:cNvSpPr txBox="1">
          <a:spLocks noChangeArrowheads="1"/>
        </xdr:cNvSpPr>
      </xdr:nvSpPr>
      <xdr:spPr bwMode="auto">
        <a:xfrm>
          <a:off x="12274550" y="1433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86</xdr:row>
      <xdr:rowOff>0</xdr:rowOff>
    </xdr:from>
    <xdr:to>
      <xdr:col>12</xdr:col>
      <xdr:colOff>2333625</xdr:colOff>
      <xdr:row>86</xdr:row>
      <xdr:rowOff>0</xdr:rowOff>
    </xdr:to>
    <xdr:sp macro="" textlink="">
      <xdr:nvSpPr>
        <xdr:cNvPr id="49" name="Text Box 35">
          <a:extLst>
            <a:ext uri="{FF2B5EF4-FFF2-40B4-BE49-F238E27FC236}">
              <a16:creationId xmlns:a16="http://schemas.microsoft.com/office/drawing/2014/main" id="{973239F0-CD59-4CC0-9F2D-F9B716F86028}"/>
            </a:ext>
          </a:extLst>
        </xdr:cNvPr>
        <xdr:cNvSpPr txBox="1">
          <a:spLocks noChangeArrowheads="1"/>
        </xdr:cNvSpPr>
      </xdr:nvSpPr>
      <xdr:spPr bwMode="auto">
        <a:xfrm>
          <a:off x="9172575" y="1433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50" name="Text Box 1">
          <a:extLst>
            <a:ext uri="{FF2B5EF4-FFF2-40B4-BE49-F238E27FC236}">
              <a16:creationId xmlns:a16="http://schemas.microsoft.com/office/drawing/2014/main" id="{A6226FDA-211D-44E1-AE67-105F82B09DAB}"/>
            </a:ext>
          </a:extLst>
        </xdr:cNvPr>
        <xdr:cNvSpPr txBox="1">
          <a:spLocks noChangeArrowheads="1"/>
        </xdr:cNvSpPr>
      </xdr:nvSpPr>
      <xdr:spPr bwMode="auto">
        <a:xfrm>
          <a:off x="12274550" y="19697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51" name="Text Box 2">
          <a:extLst>
            <a:ext uri="{FF2B5EF4-FFF2-40B4-BE49-F238E27FC236}">
              <a16:creationId xmlns:a16="http://schemas.microsoft.com/office/drawing/2014/main" id="{50D9582F-C39D-4B82-AEE1-1E52D4E35EFF}"/>
            </a:ext>
          </a:extLst>
        </xdr:cNvPr>
        <xdr:cNvSpPr txBox="1">
          <a:spLocks noChangeArrowheads="1"/>
        </xdr:cNvSpPr>
      </xdr:nvSpPr>
      <xdr:spPr bwMode="auto">
        <a:xfrm>
          <a:off x="12274550" y="19697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110</xdr:row>
      <xdr:rowOff>0</xdr:rowOff>
    </xdr:from>
    <xdr:to>
      <xdr:col>12</xdr:col>
      <xdr:colOff>2333625</xdr:colOff>
      <xdr:row>110</xdr:row>
      <xdr:rowOff>0</xdr:rowOff>
    </xdr:to>
    <xdr:sp macro="" textlink="">
      <xdr:nvSpPr>
        <xdr:cNvPr id="52" name="Text Box 7">
          <a:extLst>
            <a:ext uri="{FF2B5EF4-FFF2-40B4-BE49-F238E27FC236}">
              <a16:creationId xmlns:a16="http://schemas.microsoft.com/office/drawing/2014/main" id="{4B280234-6094-41C0-91F2-B2AD658FD5E2}"/>
            </a:ext>
          </a:extLst>
        </xdr:cNvPr>
        <xdr:cNvSpPr txBox="1">
          <a:spLocks noChangeArrowheads="1"/>
        </xdr:cNvSpPr>
      </xdr:nvSpPr>
      <xdr:spPr bwMode="auto">
        <a:xfrm>
          <a:off x="9172575" y="19697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110</xdr:row>
      <xdr:rowOff>0</xdr:rowOff>
    </xdr:from>
    <xdr:to>
      <xdr:col>12</xdr:col>
      <xdr:colOff>2333625</xdr:colOff>
      <xdr:row>110</xdr:row>
      <xdr:rowOff>0</xdr:rowOff>
    </xdr:to>
    <xdr:sp macro="" textlink="">
      <xdr:nvSpPr>
        <xdr:cNvPr id="53" name="Text Box 8">
          <a:extLst>
            <a:ext uri="{FF2B5EF4-FFF2-40B4-BE49-F238E27FC236}">
              <a16:creationId xmlns:a16="http://schemas.microsoft.com/office/drawing/2014/main" id="{8325A805-19DA-462B-A6ED-080EF0B1CE57}"/>
            </a:ext>
          </a:extLst>
        </xdr:cNvPr>
        <xdr:cNvSpPr txBox="1">
          <a:spLocks noChangeArrowheads="1"/>
        </xdr:cNvSpPr>
      </xdr:nvSpPr>
      <xdr:spPr bwMode="auto">
        <a:xfrm>
          <a:off x="9172575" y="19697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54" name="Text Box 34">
          <a:extLst>
            <a:ext uri="{FF2B5EF4-FFF2-40B4-BE49-F238E27FC236}">
              <a16:creationId xmlns:a16="http://schemas.microsoft.com/office/drawing/2014/main" id="{DF8A4972-F590-4E90-8B3D-769944F7FA5F}"/>
            </a:ext>
          </a:extLst>
        </xdr:cNvPr>
        <xdr:cNvSpPr txBox="1">
          <a:spLocks noChangeArrowheads="1"/>
        </xdr:cNvSpPr>
      </xdr:nvSpPr>
      <xdr:spPr bwMode="auto">
        <a:xfrm>
          <a:off x="12274550" y="19697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110</xdr:row>
      <xdr:rowOff>0</xdr:rowOff>
    </xdr:from>
    <xdr:to>
      <xdr:col>12</xdr:col>
      <xdr:colOff>2333625</xdr:colOff>
      <xdr:row>110</xdr:row>
      <xdr:rowOff>0</xdr:rowOff>
    </xdr:to>
    <xdr:sp macro="" textlink="">
      <xdr:nvSpPr>
        <xdr:cNvPr id="55" name="Text Box 35">
          <a:extLst>
            <a:ext uri="{FF2B5EF4-FFF2-40B4-BE49-F238E27FC236}">
              <a16:creationId xmlns:a16="http://schemas.microsoft.com/office/drawing/2014/main" id="{8375AE3F-DB16-463A-8390-882DF7A1AE4F}"/>
            </a:ext>
          </a:extLst>
        </xdr:cNvPr>
        <xdr:cNvSpPr txBox="1">
          <a:spLocks noChangeArrowheads="1"/>
        </xdr:cNvSpPr>
      </xdr:nvSpPr>
      <xdr:spPr bwMode="auto">
        <a:xfrm>
          <a:off x="9172575" y="19697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56" name="Text Box 1">
          <a:extLst>
            <a:ext uri="{FF2B5EF4-FFF2-40B4-BE49-F238E27FC236}">
              <a16:creationId xmlns:a16="http://schemas.microsoft.com/office/drawing/2014/main" id="{E96317D0-DD6D-44E4-B2BC-D51D9932FD6C}"/>
            </a:ext>
          </a:extLst>
        </xdr:cNvPr>
        <xdr:cNvSpPr txBox="1">
          <a:spLocks noChangeArrowheads="1"/>
        </xdr:cNvSpPr>
      </xdr:nvSpPr>
      <xdr:spPr bwMode="auto">
        <a:xfrm>
          <a:off x="12274550" y="19697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57" name="Text Box 2">
          <a:extLst>
            <a:ext uri="{FF2B5EF4-FFF2-40B4-BE49-F238E27FC236}">
              <a16:creationId xmlns:a16="http://schemas.microsoft.com/office/drawing/2014/main" id="{5F378E81-9BD4-43AE-AE22-7E7D9DA9E1CF}"/>
            </a:ext>
          </a:extLst>
        </xdr:cNvPr>
        <xdr:cNvSpPr txBox="1">
          <a:spLocks noChangeArrowheads="1"/>
        </xdr:cNvSpPr>
      </xdr:nvSpPr>
      <xdr:spPr bwMode="auto">
        <a:xfrm>
          <a:off x="12274550" y="19697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110</xdr:row>
      <xdr:rowOff>0</xdr:rowOff>
    </xdr:from>
    <xdr:to>
      <xdr:col>12</xdr:col>
      <xdr:colOff>2333625</xdr:colOff>
      <xdr:row>110</xdr:row>
      <xdr:rowOff>0</xdr:rowOff>
    </xdr:to>
    <xdr:sp macro="" textlink="">
      <xdr:nvSpPr>
        <xdr:cNvPr id="58" name="Text Box 7">
          <a:extLst>
            <a:ext uri="{FF2B5EF4-FFF2-40B4-BE49-F238E27FC236}">
              <a16:creationId xmlns:a16="http://schemas.microsoft.com/office/drawing/2014/main" id="{CCD8BFB1-8834-4A77-97DE-663EB9B1DE32}"/>
            </a:ext>
          </a:extLst>
        </xdr:cNvPr>
        <xdr:cNvSpPr txBox="1">
          <a:spLocks noChangeArrowheads="1"/>
        </xdr:cNvSpPr>
      </xdr:nvSpPr>
      <xdr:spPr bwMode="auto">
        <a:xfrm>
          <a:off x="9172575" y="19697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110</xdr:row>
      <xdr:rowOff>0</xdr:rowOff>
    </xdr:from>
    <xdr:to>
      <xdr:col>12</xdr:col>
      <xdr:colOff>2333625</xdr:colOff>
      <xdr:row>110</xdr:row>
      <xdr:rowOff>0</xdr:rowOff>
    </xdr:to>
    <xdr:sp macro="" textlink="">
      <xdr:nvSpPr>
        <xdr:cNvPr id="59" name="Text Box 8">
          <a:extLst>
            <a:ext uri="{FF2B5EF4-FFF2-40B4-BE49-F238E27FC236}">
              <a16:creationId xmlns:a16="http://schemas.microsoft.com/office/drawing/2014/main" id="{16E2E7A6-8D05-44DB-B3A0-FA668DEA11DF}"/>
            </a:ext>
          </a:extLst>
        </xdr:cNvPr>
        <xdr:cNvSpPr txBox="1">
          <a:spLocks noChangeArrowheads="1"/>
        </xdr:cNvSpPr>
      </xdr:nvSpPr>
      <xdr:spPr bwMode="auto">
        <a:xfrm>
          <a:off x="9172575" y="19697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110</xdr:row>
      <xdr:rowOff>0</xdr:rowOff>
    </xdr:from>
    <xdr:to>
      <xdr:col>14</xdr:col>
      <xdr:colOff>466725</xdr:colOff>
      <xdr:row>110</xdr:row>
      <xdr:rowOff>0</xdr:rowOff>
    </xdr:to>
    <xdr:sp macro="" textlink="">
      <xdr:nvSpPr>
        <xdr:cNvPr id="60" name="Text Box 34">
          <a:extLst>
            <a:ext uri="{FF2B5EF4-FFF2-40B4-BE49-F238E27FC236}">
              <a16:creationId xmlns:a16="http://schemas.microsoft.com/office/drawing/2014/main" id="{F829CE69-F667-4720-8836-3FA90B5C112E}"/>
            </a:ext>
          </a:extLst>
        </xdr:cNvPr>
        <xdr:cNvSpPr txBox="1">
          <a:spLocks noChangeArrowheads="1"/>
        </xdr:cNvSpPr>
      </xdr:nvSpPr>
      <xdr:spPr bwMode="auto">
        <a:xfrm>
          <a:off x="12274550" y="19697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110</xdr:row>
      <xdr:rowOff>0</xdr:rowOff>
    </xdr:from>
    <xdr:to>
      <xdr:col>12</xdr:col>
      <xdr:colOff>2333625</xdr:colOff>
      <xdr:row>110</xdr:row>
      <xdr:rowOff>0</xdr:rowOff>
    </xdr:to>
    <xdr:sp macro="" textlink="">
      <xdr:nvSpPr>
        <xdr:cNvPr id="61" name="Text Box 35">
          <a:extLst>
            <a:ext uri="{FF2B5EF4-FFF2-40B4-BE49-F238E27FC236}">
              <a16:creationId xmlns:a16="http://schemas.microsoft.com/office/drawing/2014/main" id="{74854179-C317-4AD0-9292-0D781CF6E4C3}"/>
            </a:ext>
          </a:extLst>
        </xdr:cNvPr>
        <xdr:cNvSpPr txBox="1">
          <a:spLocks noChangeArrowheads="1"/>
        </xdr:cNvSpPr>
      </xdr:nvSpPr>
      <xdr:spPr bwMode="auto">
        <a:xfrm>
          <a:off x="9172575" y="19697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62" name="Text Box 1">
          <a:extLst>
            <a:ext uri="{FF2B5EF4-FFF2-40B4-BE49-F238E27FC236}">
              <a16:creationId xmlns:a16="http://schemas.microsoft.com/office/drawing/2014/main" id="{7DCEC987-ECEE-40F5-B141-567B424F59F4}"/>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63" name="Text Box 2">
          <a:extLst>
            <a:ext uri="{FF2B5EF4-FFF2-40B4-BE49-F238E27FC236}">
              <a16:creationId xmlns:a16="http://schemas.microsoft.com/office/drawing/2014/main" id="{9E46C5D2-01D3-4CA9-8EA5-AEF2058C9256}"/>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127</xdr:row>
      <xdr:rowOff>0</xdr:rowOff>
    </xdr:from>
    <xdr:to>
      <xdr:col>12</xdr:col>
      <xdr:colOff>2333625</xdr:colOff>
      <xdr:row>127</xdr:row>
      <xdr:rowOff>0</xdr:rowOff>
    </xdr:to>
    <xdr:sp macro="" textlink="">
      <xdr:nvSpPr>
        <xdr:cNvPr id="64" name="Text Box 7">
          <a:extLst>
            <a:ext uri="{FF2B5EF4-FFF2-40B4-BE49-F238E27FC236}">
              <a16:creationId xmlns:a16="http://schemas.microsoft.com/office/drawing/2014/main" id="{00CFA4CB-3728-47AC-845D-5FF560A0F565}"/>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127</xdr:row>
      <xdr:rowOff>0</xdr:rowOff>
    </xdr:from>
    <xdr:to>
      <xdr:col>12</xdr:col>
      <xdr:colOff>2333625</xdr:colOff>
      <xdr:row>127</xdr:row>
      <xdr:rowOff>0</xdr:rowOff>
    </xdr:to>
    <xdr:sp macro="" textlink="">
      <xdr:nvSpPr>
        <xdr:cNvPr id="65" name="Text Box 8">
          <a:extLst>
            <a:ext uri="{FF2B5EF4-FFF2-40B4-BE49-F238E27FC236}">
              <a16:creationId xmlns:a16="http://schemas.microsoft.com/office/drawing/2014/main" id="{2DD2A1DC-AA48-4066-B7BB-9BCC6D0446FA}"/>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66" name="Text Box 34">
          <a:extLst>
            <a:ext uri="{FF2B5EF4-FFF2-40B4-BE49-F238E27FC236}">
              <a16:creationId xmlns:a16="http://schemas.microsoft.com/office/drawing/2014/main" id="{2519EA40-E7C1-4481-A056-6064E804C37E}"/>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127</xdr:row>
      <xdr:rowOff>0</xdr:rowOff>
    </xdr:from>
    <xdr:to>
      <xdr:col>12</xdr:col>
      <xdr:colOff>2333625</xdr:colOff>
      <xdr:row>127</xdr:row>
      <xdr:rowOff>0</xdr:rowOff>
    </xdr:to>
    <xdr:sp macro="" textlink="">
      <xdr:nvSpPr>
        <xdr:cNvPr id="67" name="Text Box 35">
          <a:extLst>
            <a:ext uri="{FF2B5EF4-FFF2-40B4-BE49-F238E27FC236}">
              <a16:creationId xmlns:a16="http://schemas.microsoft.com/office/drawing/2014/main" id="{7100CA14-AF6C-4092-8F8E-83CCDB9C5E32}"/>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68" name="Text Box 1">
          <a:extLst>
            <a:ext uri="{FF2B5EF4-FFF2-40B4-BE49-F238E27FC236}">
              <a16:creationId xmlns:a16="http://schemas.microsoft.com/office/drawing/2014/main" id="{58E52B27-19F8-407D-84E1-A9CED569B492}"/>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69" name="Text Box 2">
          <a:extLst>
            <a:ext uri="{FF2B5EF4-FFF2-40B4-BE49-F238E27FC236}">
              <a16:creationId xmlns:a16="http://schemas.microsoft.com/office/drawing/2014/main" id="{3BA5D7F3-087C-4305-A788-95895A3D90AB}"/>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127</xdr:row>
      <xdr:rowOff>0</xdr:rowOff>
    </xdr:from>
    <xdr:to>
      <xdr:col>12</xdr:col>
      <xdr:colOff>2333625</xdr:colOff>
      <xdr:row>127</xdr:row>
      <xdr:rowOff>0</xdr:rowOff>
    </xdr:to>
    <xdr:sp macro="" textlink="">
      <xdr:nvSpPr>
        <xdr:cNvPr id="70" name="Text Box 7">
          <a:extLst>
            <a:ext uri="{FF2B5EF4-FFF2-40B4-BE49-F238E27FC236}">
              <a16:creationId xmlns:a16="http://schemas.microsoft.com/office/drawing/2014/main" id="{BAEF39BD-701A-46B8-958F-AD54FC6B9015}"/>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127</xdr:row>
      <xdr:rowOff>0</xdr:rowOff>
    </xdr:from>
    <xdr:to>
      <xdr:col>12</xdr:col>
      <xdr:colOff>2333625</xdr:colOff>
      <xdr:row>127</xdr:row>
      <xdr:rowOff>0</xdr:rowOff>
    </xdr:to>
    <xdr:sp macro="" textlink="">
      <xdr:nvSpPr>
        <xdr:cNvPr id="71" name="Text Box 8">
          <a:extLst>
            <a:ext uri="{FF2B5EF4-FFF2-40B4-BE49-F238E27FC236}">
              <a16:creationId xmlns:a16="http://schemas.microsoft.com/office/drawing/2014/main" id="{206C5892-62A8-42A0-A933-307CEBDFE7B3}"/>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72" name="Text Box 34">
          <a:extLst>
            <a:ext uri="{FF2B5EF4-FFF2-40B4-BE49-F238E27FC236}">
              <a16:creationId xmlns:a16="http://schemas.microsoft.com/office/drawing/2014/main" id="{B425B465-ED92-44FA-A126-E595F4513170}"/>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127</xdr:row>
      <xdr:rowOff>0</xdr:rowOff>
    </xdr:from>
    <xdr:to>
      <xdr:col>12</xdr:col>
      <xdr:colOff>2333625</xdr:colOff>
      <xdr:row>127</xdr:row>
      <xdr:rowOff>0</xdr:rowOff>
    </xdr:to>
    <xdr:sp macro="" textlink="">
      <xdr:nvSpPr>
        <xdr:cNvPr id="73" name="Text Box 35">
          <a:extLst>
            <a:ext uri="{FF2B5EF4-FFF2-40B4-BE49-F238E27FC236}">
              <a16:creationId xmlns:a16="http://schemas.microsoft.com/office/drawing/2014/main" id="{67D4913C-F1AC-4CAE-894A-8446F0D9838C}"/>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74" name="Text Box 1">
          <a:extLst>
            <a:ext uri="{FF2B5EF4-FFF2-40B4-BE49-F238E27FC236}">
              <a16:creationId xmlns:a16="http://schemas.microsoft.com/office/drawing/2014/main" id="{44AA15E6-B273-4B41-A7AA-59AF55BFD1A2}"/>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75" name="Text Box 2">
          <a:extLst>
            <a:ext uri="{FF2B5EF4-FFF2-40B4-BE49-F238E27FC236}">
              <a16:creationId xmlns:a16="http://schemas.microsoft.com/office/drawing/2014/main" id="{018F9B65-5704-4728-9550-B321AEDA397F}"/>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127</xdr:row>
      <xdr:rowOff>0</xdr:rowOff>
    </xdr:from>
    <xdr:to>
      <xdr:col>12</xdr:col>
      <xdr:colOff>2333625</xdr:colOff>
      <xdr:row>127</xdr:row>
      <xdr:rowOff>0</xdr:rowOff>
    </xdr:to>
    <xdr:sp macro="" textlink="">
      <xdr:nvSpPr>
        <xdr:cNvPr id="76" name="Text Box 7">
          <a:extLst>
            <a:ext uri="{FF2B5EF4-FFF2-40B4-BE49-F238E27FC236}">
              <a16:creationId xmlns:a16="http://schemas.microsoft.com/office/drawing/2014/main" id="{8ABE63B0-C4E8-4742-8259-737B771E2B54}"/>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127</xdr:row>
      <xdr:rowOff>0</xdr:rowOff>
    </xdr:from>
    <xdr:to>
      <xdr:col>12</xdr:col>
      <xdr:colOff>2333625</xdr:colOff>
      <xdr:row>127</xdr:row>
      <xdr:rowOff>0</xdr:rowOff>
    </xdr:to>
    <xdr:sp macro="" textlink="">
      <xdr:nvSpPr>
        <xdr:cNvPr id="77" name="Text Box 8">
          <a:extLst>
            <a:ext uri="{FF2B5EF4-FFF2-40B4-BE49-F238E27FC236}">
              <a16:creationId xmlns:a16="http://schemas.microsoft.com/office/drawing/2014/main" id="{41BF662D-E8EA-4D14-85E6-A2881715ED7D}"/>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78" name="Text Box 34">
          <a:extLst>
            <a:ext uri="{FF2B5EF4-FFF2-40B4-BE49-F238E27FC236}">
              <a16:creationId xmlns:a16="http://schemas.microsoft.com/office/drawing/2014/main" id="{F07F6102-9CD8-439C-B481-60102FF90548}"/>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127</xdr:row>
      <xdr:rowOff>0</xdr:rowOff>
    </xdr:from>
    <xdr:to>
      <xdr:col>12</xdr:col>
      <xdr:colOff>2333625</xdr:colOff>
      <xdr:row>127</xdr:row>
      <xdr:rowOff>0</xdr:rowOff>
    </xdr:to>
    <xdr:sp macro="" textlink="">
      <xdr:nvSpPr>
        <xdr:cNvPr id="79" name="Text Box 35">
          <a:extLst>
            <a:ext uri="{FF2B5EF4-FFF2-40B4-BE49-F238E27FC236}">
              <a16:creationId xmlns:a16="http://schemas.microsoft.com/office/drawing/2014/main" id="{A89C7752-AF49-4650-AEF5-7AE49CE56E2B}"/>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80" name="Text Box 1">
          <a:extLst>
            <a:ext uri="{FF2B5EF4-FFF2-40B4-BE49-F238E27FC236}">
              <a16:creationId xmlns:a16="http://schemas.microsoft.com/office/drawing/2014/main" id="{628939AC-E7E8-4B4E-9851-E0A87DC2F074}"/>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81" name="Text Box 2">
          <a:extLst>
            <a:ext uri="{FF2B5EF4-FFF2-40B4-BE49-F238E27FC236}">
              <a16:creationId xmlns:a16="http://schemas.microsoft.com/office/drawing/2014/main" id="{1B656D70-FCC8-4A09-B4FF-70BCFF1957ED}"/>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127</xdr:row>
      <xdr:rowOff>0</xdr:rowOff>
    </xdr:from>
    <xdr:to>
      <xdr:col>12</xdr:col>
      <xdr:colOff>2333625</xdr:colOff>
      <xdr:row>127</xdr:row>
      <xdr:rowOff>0</xdr:rowOff>
    </xdr:to>
    <xdr:sp macro="" textlink="">
      <xdr:nvSpPr>
        <xdr:cNvPr id="82" name="Text Box 7">
          <a:extLst>
            <a:ext uri="{FF2B5EF4-FFF2-40B4-BE49-F238E27FC236}">
              <a16:creationId xmlns:a16="http://schemas.microsoft.com/office/drawing/2014/main" id="{269D9180-1D7A-4336-B9FC-B6ABF8799F87}"/>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127</xdr:row>
      <xdr:rowOff>0</xdr:rowOff>
    </xdr:from>
    <xdr:to>
      <xdr:col>12</xdr:col>
      <xdr:colOff>2333625</xdr:colOff>
      <xdr:row>127</xdr:row>
      <xdr:rowOff>0</xdr:rowOff>
    </xdr:to>
    <xdr:sp macro="" textlink="">
      <xdr:nvSpPr>
        <xdr:cNvPr id="83" name="Text Box 8">
          <a:extLst>
            <a:ext uri="{FF2B5EF4-FFF2-40B4-BE49-F238E27FC236}">
              <a16:creationId xmlns:a16="http://schemas.microsoft.com/office/drawing/2014/main" id="{96DD8D06-A009-4C2A-B73A-E471D62CCDD9}"/>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127</xdr:row>
      <xdr:rowOff>0</xdr:rowOff>
    </xdr:from>
    <xdr:to>
      <xdr:col>14</xdr:col>
      <xdr:colOff>466725</xdr:colOff>
      <xdr:row>127</xdr:row>
      <xdr:rowOff>0</xdr:rowOff>
    </xdr:to>
    <xdr:sp macro="" textlink="">
      <xdr:nvSpPr>
        <xdr:cNvPr id="84" name="Text Box 34">
          <a:extLst>
            <a:ext uri="{FF2B5EF4-FFF2-40B4-BE49-F238E27FC236}">
              <a16:creationId xmlns:a16="http://schemas.microsoft.com/office/drawing/2014/main" id="{2F55FE31-6389-4A78-9032-C303175EACBF}"/>
            </a:ext>
          </a:extLst>
        </xdr:cNvPr>
        <xdr:cNvSpPr txBox="1">
          <a:spLocks noChangeArrowheads="1"/>
        </xdr:cNvSpPr>
      </xdr:nvSpPr>
      <xdr:spPr bwMode="auto">
        <a:xfrm>
          <a:off x="12274550" y="25247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127</xdr:row>
      <xdr:rowOff>0</xdr:rowOff>
    </xdr:from>
    <xdr:to>
      <xdr:col>12</xdr:col>
      <xdr:colOff>2333625</xdr:colOff>
      <xdr:row>127</xdr:row>
      <xdr:rowOff>0</xdr:rowOff>
    </xdr:to>
    <xdr:sp macro="" textlink="">
      <xdr:nvSpPr>
        <xdr:cNvPr id="85" name="Text Box 35">
          <a:extLst>
            <a:ext uri="{FF2B5EF4-FFF2-40B4-BE49-F238E27FC236}">
              <a16:creationId xmlns:a16="http://schemas.microsoft.com/office/drawing/2014/main" id="{0D4C2899-3CB3-49E7-B269-27CE3907AC8E}"/>
            </a:ext>
          </a:extLst>
        </xdr:cNvPr>
        <xdr:cNvSpPr txBox="1">
          <a:spLocks noChangeArrowheads="1"/>
        </xdr:cNvSpPr>
      </xdr:nvSpPr>
      <xdr:spPr bwMode="auto">
        <a:xfrm>
          <a:off x="9172575" y="25247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86" name="Text Box 1">
          <a:extLst>
            <a:ext uri="{FF2B5EF4-FFF2-40B4-BE49-F238E27FC236}">
              <a16:creationId xmlns:a16="http://schemas.microsoft.com/office/drawing/2014/main" id="{35798D7B-428F-49DA-AC12-8DE123C3D066}"/>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87" name="Text Box 2">
          <a:extLst>
            <a:ext uri="{FF2B5EF4-FFF2-40B4-BE49-F238E27FC236}">
              <a16:creationId xmlns:a16="http://schemas.microsoft.com/office/drawing/2014/main" id="{F8AE34C9-C408-4822-BAF8-0E27CD76929D}"/>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143</xdr:row>
      <xdr:rowOff>0</xdr:rowOff>
    </xdr:from>
    <xdr:to>
      <xdr:col>12</xdr:col>
      <xdr:colOff>2333625</xdr:colOff>
      <xdr:row>143</xdr:row>
      <xdr:rowOff>0</xdr:rowOff>
    </xdr:to>
    <xdr:sp macro="" textlink="">
      <xdr:nvSpPr>
        <xdr:cNvPr id="88" name="Text Box 7">
          <a:extLst>
            <a:ext uri="{FF2B5EF4-FFF2-40B4-BE49-F238E27FC236}">
              <a16:creationId xmlns:a16="http://schemas.microsoft.com/office/drawing/2014/main" id="{1DB59833-8182-449F-8BB6-646EA12F55AA}"/>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143</xdr:row>
      <xdr:rowOff>0</xdr:rowOff>
    </xdr:from>
    <xdr:to>
      <xdr:col>12</xdr:col>
      <xdr:colOff>2333625</xdr:colOff>
      <xdr:row>143</xdr:row>
      <xdr:rowOff>0</xdr:rowOff>
    </xdr:to>
    <xdr:sp macro="" textlink="">
      <xdr:nvSpPr>
        <xdr:cNvPr id="89" name="Text Box 8">
          <a:extLst>
            <a:ext uri="{FF2B5EF4-FFF2-40B4-BE49-F238E27FC236}">
              <a16:creationId xmlns:a16="http://schemas.microsoft.com/office/drawing/2014/main" id="{0502892B-9096-4494-9417-05E5E1EAE640}"/>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90" name="Text Box 34">
          <a:extLst>
            <a:ext uri="{FF2B5EF4-FFF2-40B4-BE49-F238E27FC236}">
              <a16:creationId xmlns:a16="http://schemas.microsoft.com/office/drawing/2014/main" id="{984FC1BC-ADDA-472C-9EE4-CF41AB3654C1}"/>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143</xdr:row>
      <xdr:rowOff>0</xdr:rowOff>
    </xdr:from>
    <xdr:to>
      <xdr:col>12</xdr:col>
      <xdr:colOff>2333625</xdr:colOff>
      <xdr:row>143</xdr:row>
      <xdr:rowOff>0</xdr:rowOff>
    </xdr:to>
    <xdr:sp macro="" textlink="">
      <xdr:nvSpPr>
        <xdr:cNvPr id="91" name="Text Box 35">
          <a:extLst>
            <a:ext uri="{FF2B5EF4-FFF2-40B4-BE49-F238E27FC236}">
              <a16:creationId xmlns:a16="http://schemas.microsoft.com/office/drawing/2014/main" id="{C72EFB7D-DB77-4F7E-878F-64C4801352CD}"/>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92" name="Text Box 1">
          <a:extLst>
            <a:ext uri="{FF2B5EF4-FFF2-40B4-BE49-F238E27FC236}">
              <a16:creationId xmlns:a16="http://schemas.microsoft.com/office/drawing/2014/main" id="{35D5CE00-F24E-458D-96EA-60DA88B9152A}"/>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93" name="Text Box 2">
          <a:extLst>
            <a:ext uri="{FF2B5EF4-FFF2-40B4-BE49-F238E27FC236}">
              <a16:creationId xmlns:a16="http://schemas.microsoft.com/office/drawing/2014/main" id="{DE872E3F-BF8B-48BE-8050-DEF10821B450}"/>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143</xdr:row>
      <xdr:rowOff>0</xdr:rowOff>
    </xdr:from>
    <xdr:to>
      <xdr:col>12</xdr:col>
      <xdr:colOff>2333625</xdr:colOff>
      <xdr:row>143</xdr:row>
      <xdr:rowOff>0</xdr:rowOff>
    </xdr:to>
    <xdr:sp macro="" textlink="">
      <xdr:nvSpPr>
        <xdr:cNvPr id="94" name="Text Box 7">
          <a:extLst>
            <a:ext uri="{FF2B5EF4-FFF2-40B4-BE49-F238E27FC236}">
              <a16:creationId xmlns:a16="http://schemas.microsoft.com/office/drawing/2014/main" id="{8E0E7BD5-0D54-409C-B1A0-FD9E52BE59AB}"/>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143</xdr:row>
      <xdr:rowOff>0</xdr:rowOff>
    </xdr:from>
    <xdr:to>
      <xdr:col>12</xdr:col>
      <xdr:colOff>2333625</xdr:colOff>
      <xdr:row>143</xdr:row>
      <xdr:rowOff>0</xdr:rowOff>
    </xdr:to>
    <xdr:sp macro="" textlink="">
      <xdr:nvSpPr>
        <xdr:cNvPr id="95" name="Text Box 8">
          <a:extLst>
            <a:ext uri="{FF2B5EF4-FFF2-40B4-BE49-F238E27FC236}">
              <a16:creationId xmlns:a16="http://schemas.microsoft.com/office/drawing/2014/main" id="{057731D2-64C7-4784-A0E5-8437FA49C2F3}"/>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96" name="Text Box 34">
          <a:extLst>
            <a:ext uri="{FF2B5EF4-FFF2-40B4-BE49-F238E27FC236}">
              <a16:creationId xmlns:a16="http://schemas.microsoft.com/office/drawing/2014/main" id="{DA5ECB3C-3C15-4D96-9BC7-06DB58A47164}"/>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143</xdr:row>
      <xdr:rowOff>0</xdr:rowOff>
    </xdr:from>
    <xdr:to>
      <xdr:col>12</xdr:col>
      <xdr:colOff>2333625</xdr:colOff>
      <xdr:row>143</xdr:row>
      <xdr:rowOff>0</xdr:rowOff>
    </xdr:to>
    <xdr:sp macro="" textlink="">
      <xdr:nvSpPr>
        <xdr:cNvPr id="97" name="Text Box 35">
          <a:extLst>
            <a:ext uri="{FF2B5EF4-FFF2-40B4-BE49-F238E27FC236}">
              <a16:creationId xmlns:a16="http://schemas.microsoft.com/office/drawing/2014/main" id="{FA9BE9B2-CFDC-4AC2-863C-2DE6DB851F15}"/>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98" name="Text Box 1">
          <a:extLst>
            <a:ext uri="{FF2B5EF4-FFF2-40B4-BE49-F238E27FC236}">
              <a16:creationId xmlns:a16="http://schemas.microsoft.com/office/drawing/2014/main" id="{406728A8-83F4-4562-8891-E1F2823B1CF3}"/>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99" name="Text Box 2">
          <a:extLst>
            <a:ext uri="{FF2B5EF4-FFF2-40B4-BE49-F238E27FC236}">
              <a16:creationId xmlns:a16="http://schemas.microsoft.com/office/drawing/2014/main" id="{6E1B604E-519E-4059-AB64-176A3EA5B509}"/>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143</xdr:row>
      <xdr:rowOff>0</xdr:rowOff>
    </xdr:from>
    <xdr:to>
      <xdr:col>12</xdr:col>
      <xdr:colOff>2333625</xdr:colOff>
      <xdr:row>143</xdr:row>
      <xdr:rowOff>0</xdr:rowOff>
    </xdr:to>
    <xdr:sp macro="" textlink="">
      <xdr:nvSpPr>
        <xdr:cNvPr id="100" name="Text Box 7">
          <a:extLst>
            <a:ext uri="{FF2B5EF4-FFF2-40B4-BE49-F238E27FC236}">
              <a16:creationId xmlns:a16="http://schemas.microsoft.com/office/drawing/2014/main" id="{3F97FC07-6A03-426C-89E0-67F5DE967785}"/>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143</xdr:row>
      <xdr:rowOff>0</xdr:rowOff>
    </xdr:from>
    <xdr:to>
      <xdr:col>12</xdr:col>
      <xdr:colOff>2333625</xdr:colOff>
      <xdr:row>143</xdr:row>
      <xdr:rowOff>0</xdr:rowOff>
    </xdr:to>
    <xdr:sp macro="" textlink="">
      <xdr:nvSpPr>
        <xdr:cNvPr id="101" name="Text Box 8">
          <a:extLst>
            <a:ext uri="{FF2B5EF4-FFF2-40B4-BE49-F238E27FC236}">
              <a16:creationId xmlns:a16="http://schemas.microsoft.com/office/drawing/2014/main" id="{D348C76B-D008-4E1F-9B4A-060CFDE45EC5}"/>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102" name="Text Box 34">
          <a:extLst>
            <a:ext uri="{FF2B5EF4-FFF2-40B4-BE49-F238E27FC236}">
              <a16:creationId xmlns:a16="http://schemas.microsoft.com/office/drawing/2014/main" id="{AB3BC2A2-BEC3-42D9-9FFB-2D622C8489BC}"/>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143</xdr:row>
      <xdr:rowOff>0</xdr:rowOff>
    </xdr:from>
    <xdr:to>
      <xdr:col>12</xdr:col>
      <xdr:colOff>2333625</xdr:colOff>
      <xdr:row>143</xdr:row>
      <xdr:rowOff>0</xdr:rowOff>
    </xdr:to>
    <xdr:sp macro="" textlink="">
      <xdr:nvSpPr>
        <xdr:cNvPr id="103" name="Text Box 35">
          <a:extLst>
            <a:ext uri="{FF2B5EF4-FFF2-40B4-BE49-F238E27FC236}">
              <a16:creationId xmlns:a16="http://schemas.microsoft.com/office/drawing/2014/main" id="{8D14E3CB-75C6-4A85-9EED-1A05E39CD8A4}"/>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104" name="Text Box 1">
          <a:extLst>
            <a:ext uri="{FF2B5EF4-FFF2-40B4-BE49-F238E27FC236}">
              <a16:creationId xmlns:a16="http://schemas.microsoft.com/office/drawing/2014/main" id="{5D951FD2-8004-490F-9818-47063AFE2A4A}"/>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105" name="Text Box 2">
          <a:extLst>
            <a:ext uri="{FF2B5EF4-FFF2-40B4-BE49-F238E27FC236}">
              <a16:creationId xmlns:a16="http://schemas.microsoft.com/office/drawing/2014/main" id="{3BCF1C31-21B7-4461-9D1A-C5105725CF9E}"/>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143</xdr:row>
      <xdr:rowOff>0</xdr:rowOff>
    </xdr:from>
    <xdr:to>
      <xdr:col>12</xdr:col>
      <xdr:colOff>2333625</xdr:colOff>
      <xdr:row>143</xdr:row>
      <xdr:rowOff>0</xdr:rowOff>
    </xdr:to>
    <xdr:sp macro="" textlink="">
      <xdr:nvSpPr>
        <xdr:cNvPr id="106" name="Text Box 7">
          <a:extLst>
            <a:ext uri="{FF2B5EF4-FFF2-40B4-BE49-F238E27FC236}">
              <a16:creationId xmlns:a16="http://schemas.microsoft.com/office/drawing/2014/main" id="{FF4B7126-0BE4-426B-BF7A-51570D31FA98}"/>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143</xdr:row>
      <xdr:rowOff>0</xdr:rowOff>
    </xdr:from>
    <xdr:to>
      <xdr:col>12</xdr:col>
      <xdr:colOff>2333625</xdr:colOff>
      <xdr:row>143</xdr:row>
      <xdr:rowOff>0</xdr:rowOff>
    </xdr:to>
    <xdr:sp macro="" textlink="">
      <xdr:nvSpPr>
        <xdr:cNvPr id="107" name="Text Box 8">
          <a:extLst>
            <a:ext uri="{FF2B5EF4-FFF2-40B4-BE49-F238E27FC236}">
              <a16:creationId xmlns:a16="http://schemas.microsoft.com/office/drawing/2014/main" id="{798BC1B1-7ACC-4507-8DE4-22485C798155}"/>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143</xdr:row>
      <xdr:rowOff>0</xdr:rowOff>
    </xdr:from>
    <xdr:to>
      <xdr:col>14</xdr:col>
      <xdr:colOff>466725</xdr:colOff>
      <xdr:row>143</xdr:row>
      <xdr:rowOff>0</xdr:rowOff>
    </xdr:to>
    <xdr:sp macro="" textlink="">
      <xdr:nvSpPr>
        <xdr:cNvPr id="108" name="Text Box 34">
          <a:extLst>
            <a:ext uri="{FF2B5EF4-FFF2-40B4-BE49-F238E27FC236}">
              <a16:creationId xmlns:a16="http://schemas.microsoft.com/office/drawing/2014/main" id="{E0CA0657-CA96-4793-AD19-4693E2BBF95C}"/>
            </a:ext>
          </a:extLst>
        </xdr:cNvPr>
        <xdr:cNvSpPr txBox="1">
          <a:spLocks noChangeArrowheads="1"/>
        </xdr:cNvSpPr>
      </xdr:nvSpPr>
      <xdr:spPr bwMode="auto">
        <a:xfrm>
          <a:off x="12274550" y="291465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143</xdr:row>
      <xdr:rowOff>0</xdr:rowOff>
    </xdr:from>
    <xdr:to>
      <xdr:col>12</xdr:col>
      <xdr:colOff>2333625</xdr:colOff>
      <xdr:row>143</xdr:row>
      <xdr:rowOff>0</xdr:rowOff>
    </xdr:to>
    <xdr:sp macro="" textlink="">
      <xdr:nvSpPr>
        <xdr:cNvPr id="109" name="Text Box 35">
          <a:extLst>
            <a:ext uri="{FF2B5EF4-FFF2-40B4-BE49-F238E27FC236}">
              <a16:creationId xmlns:a16="http://schemas.microsoft.com/office/drawing/2014/main" id="{22F9197D-F0D2-4D75-8F04-72C89D4EE3A2}"/>
            </a:ext>
          </a:extLst>
        </xdr:cNvPr>
        <xdr:cNvSpPr txBox="1">
          <a:spLocks noChangeArrowheads="1"/>
        </xdr:cNvSpPr>
      </xdr:nvSpPr>
      <xdr:spPr bwMode="auto">
        <a:xfrm>
          <a:off x="9172575" y="29146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10" name="Text Box 1">
          <a:extLst>
            <a:ext uri="{FF2B5EF4-FFF2-40B4-BE49-F238E27FC236}">
              <a16:creationId xmlns:a16="http://schemas.microsoft.com/office/drawing/2014/main" id="{0031E167-BD4F-434C-BE4D-962A1390C9A5}"/>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11" name="Text Box 2">
          <a:extLst>
            <a:ext uri="{FF2B5EF4-FFF2-40B4-BE49-F238E27FC236}">
              <a16:creationId xmlns:a16="http://schemas.microsoft.com/office/drawing/2014/main" id="{B3C1250A-D444-477D-9223-B98EDB39D168}"/>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159</xdr:row>
      <xdr:rowOff>0</xdr:rowOff>
    </xdr:from>
    <xdr:to>
      <xdr:col>12</xdr:col>
      <xdr:colOff>2333625</xdr:colOff>
      <xdr:row>159</xdr:row>
      <xdr:rowOff>0</xdr:rowOff>
    </xdr:to>
    <xdr:sp macro="" textlink="">
      <xdr:nvSpPr>
        <xdr:cNvPr id="112" name="Text Box 7">
          <a:extLst>
            <a:ext uri="{FF2B5EF4-FFF2-40B4-BE49-F238E27FC236}">
              <a16:creationId xmlns:a16="http://schemas.microsoft.com/office/drawing/2014/main" id="{61ABE285-AE41-4B46-AA29-DFE6FD226469}"/>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159</xdr:row>
      <xdr:rowOff>0</xdr:rowOff>
    </xdr:from>
    <xdr:to>
      <xdr:col>12</xdr:col>
      <xdr:colOff>2333625</xdr:colOff>
      <xdr:row>159</xdr:row>
      <xdr:rowOff>0</xdr:rowOff>
    </xdr:to>
    <xdr:sp macro="" textlink="">
      <xdr:nvSpPr>
        <xdr:cNvPr id="113" name="Text Box 8">
          <a:extLst>
            <a:ext uri="{FF2B5EF4-FFF2-40B4-BE49-F238E27FC236}">
              <a16:creationId xmlns:a16="http://schemas.microsoft.com/office/drawing/2014/main" id="{885A096C-58F1-4EB5-A8DC-D801C4F5B004}"/>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14" name="Text Box 34">
          <a:extLst>
            <a:ext uri="{FF2B5EF4-FFF2-40B4-BE49-F238E27FC236}">
              <a16:creationId xmlns:a16="http://schemas.microsoft.com/office/drawing/2014/main" id="{CE35BDFB-A3F7-4E71-9170-FFABB6E7A5CA}"/>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159</xdr:row>
      <xdr:rowOff>0</xdr:rowOff>
    </xdr:from>
    <xdr:to>
      <xdr:col>12</xdr:col>
      <xdr:colOff>2333625</xdr:colOff>
      <xdr:row>159</xdr:row>
      <xdr:rowOff>0</xdr:rowOff>
    </xdr:to>
    <xdr:sp macro="" textlink="">
      <xdr:nvSpPr>
        <xdr:cNvPr id="115" name="Text Box 35">
          <a:extLst>
            <a:ext uri="{FF2B5EF4-FFF2-40B4-BE49-F238E27FC236}">
              <a16:creationId xmlns:a16="http://schemas.microsoft.com/office/drawing/2014/main" id="{AAA92C21-8D11-4224-832F-47C80C61C52E}"/>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16" name="Text Box 1">
          <a:extLst>
            <a:ext uri="{FF2B5EF4-FFF2-40B4-BE49-F238E27FC236}">
              <a16:creationId xmlns:a16="http://schemas.microsoft.com/office/drawing/2014/main" id="{6F5E4754-CDEC-4EDF-8F25-C6D476F038AC}"/>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17" name="Text Box 2">
          <a:extLst>
            <a:ext uri="{FF2B5EF4-FFF2-40B4-BE49-F238E27FC236}">
              <a16:creationId xmlns:a16="http://schemas.microsoft.com/office/drawing/2014/main" id="{25D52592-1EA3-444D-BDD5-9F658C1A5E38}"/>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159</xdr:row>
      <xdr:rowOff>0</xdr:rowOff>
    </xdr:from>
    <xdr:to>
      <xdr:col>12</xdr:col>
      <xdr:colOff>2333625</xdr:colOff>
      <xdr:row>159</xdr:row>
      <xdr:rowOff>0</xdr:rowOff>
    </xdr:to>
    <xdr:sp macro="" textlink="">
      <xdr:nvSpPr>
        <xdr:cNvPr id="118" name="Text Box 7">
          <a:extLst>
            <a:ext uri="{FF2B5EF4-FFF2-40B4-BE49-F238E27FC236}">
              <a16:creationId xmlns:a16="http://schemas.microsoft.com/office/drawing/2014/main" id="{E7127FCE-5D33-4EFE-9556-12C4A3277D89}"/>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159</xdr:row>
      <xdr:rowOff>0</xdr:rowOff>
    </xdr:from>
    <xdr:to>
      <xdr:col>12</xdr:col>
      <xdr:colOff>2333625</xdr:colOff>
      <xdr:row>159</xdr:row>
      <xdr:rowOff>0</xdr:rowOff>
    </xdr:to>
    <xdr:sp macro="" textlink="">
      <xdr:nvSpPr>
        <xdr:cNvPr id="119" name="Text Box 8">
          <a:extLst>
            <a:ext uri="{FF2B5EF4-FFF2-40B4-BE49-F238E27FC236}">
              <a16:creationId xmlns:a16="http://schemas.microsoft.com/office/drawing/2014/main" id="{166A2167-1FFB-40F7-8A07-20BD286C3CC5}"/>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20" name="Text Box 34">
          <a:extLst>
            <a:ext uri="{FF2B5EF4-FFF2-40B4-BE49-F238E27FC236}">
              <a16:creationId xmlns:a16="http://schemas.microsoft.com/office/drawing/2014/main" id="{9B8CE9B2-BA3B-499F-8327-5BA025240772}"/>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159</xdr:row>
      <xdr:rowOff>0</xdr:rowOff>
    </xdr:from>
    <xdr:to>
      <xdr:col>12</xdr:col>
      <xdr:colOff>2333625</xdr:colOff>
      <xdr:row>159</xdr:row>
      <xdr:rowOff>0</xdr:rowOff>
    </xdr:to>
    <xdr:sp macro="" textlink="">
      <xdr:nvSpPr>
        <xdr:cNvPr id="121" name="Text Box 35">
          <a:extLst>
            <a:ext uri="{FF2B5EF4-FFF2-40B4-BE49-F238E27FC236}">
              <a16:creationId xmlns:a16="http://schemas.microsoft.com/office/drawing/2014/main" id="{DAA63DCC-66BD-4E30-A113-8E28A3566FB3}"/>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22" name="Text Box 1">
          <a:extLst>
            <a:ext uri="{FF2B5EF4-FFF2-40B4-BE49-F238E27FC236}">
              <a16:creationId xmlns:a16="http://schemas.microsoft.com/office/drawing/2014/main" id="{6BE4E1F0-1E68-4845-8EA2-49244B7C335F}"/>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23" name="Text Box 2">
          <a:extLst>
            <a:ext uri="{FF2B5EF4-FFF2-40B4-BE49-F238E27FC236}">
              <a16:creationId xmlns:a16="http://schemas.microsoft.com/office/drawing/2014/main" id="{402881AB-D133-4A59-9AFB-E87C3A878F4D}"/>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159</xdr:row>
      <xdr:rowOff>0</xdr:rowOff>
    </xdr:from>
    <xdr:to>
      <xdr:col>12</xdr:col>
      <xdr:colOff>2333625</xdr:colOff>
      <xdr:row>159</xdr:row>
      <xdr:rowOff>0</xdr:rowOff>
    </xdr:to>
    <xdr:sp macro="" textlink="">
      <xdr:nvSpPr>
        <xdr:cNvPr id="124" name="Text Box 7">
          <a:extLst>
            <a:ext uri="{FF2B5EF4-FFF2-40B4-BE49-F238E27FC236}">
              <a16:creationId xmlns:a16="http://schemas.microsoft.com/office/drawing/2014/main" id="{8147396C-0A6C-4FDA-88BA-0FA9B6B76AFF}"/>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159</xdr:row>
      <xdr:rowOff>0</xdr:rowOff>
    </xdr:from>
    <xdr:to>
      <xdr:col>12</xdr:col>
      <xdr:colOff>2333625</xdr:colOff>
      <xdr:row>159</xdr:row>
      <xdr:rowOff>0</xdr:rowOff>
    </xdr:to>
    <xdr:sp macro="" textlink="">
      <xdr:nvSpPr>
        <xdr:cNvPr id="125" name="Text Box 8">
          <a:extLst>
            <a:ext uri="{FF2B5EF4-FFF2-40B4-BE49-F238E27FC236}">
              <a16:creationId xmlns:a16="http://schemas.microsoft.com/office/drawing/2014/main" id="{6ADD7B77-FCF9-44C1-BD2B-85C9A5124942}"/>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26" name="Text Box 34">
          <a:extLst>
            <a:ext uri="{FF2B5EF4-FFF2-40B4-BE49-F238E27FC236}">
              <a16:creationId xmlns:a16="http://schemas.microsoft.com/office/drawing/2014/main" id="{FA456D1A-70A6-48BE-A7B3-466FAD7E8945}"/>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159</xdr:row>
      <xdr:rowOff>0</xdr:rowOff>
    </xdr:from>
    <xdr:to>
      <xdr:col>12</xdr:col>
      <xdr:colOff>2333625</xdr:colOff>
      <xdr:row>159</xdr:row>
      <xdr:rowOff>0</xdr:rowOff>
    </xdr:to>
    <xdr:sp macro="" textlink="">
      <xdr:nvSpPr>
        <xdr:cNvPr id="127" name="Text Box 35">
          <a:extLst>
            <a:ext uri="{FF2B5EF4-FFF2-40B4-BE49-F238E27FC236}">
              <a16:creationId xmlns:a16="http://schemas.microsoft.com/office/drawing/2014/main" id="{F3BDA1F4-4D52-4813-86F3-ACD17E2BBCFE}"/>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28" name="Text Box 1">
          <a:extLst>
            <a:ext uri="{FF2B5EF4-FFF2-40B4-BE49-F238E27FC236}">
              <a16:creationId xmlns:a16="http://schemas.microsoft.com/office/drawing/2014/main" id="{7040896A-E2B1-4DC6-9B95-2439367E8B17}"/>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29" name="Text Box 2">
          <a:extLst>
            <a:ext uri="{FF2B5EF4-FFF2-40B4-BE49-F238E27FC236}">
              <a16:creationId xmlns:a16="http://schemas.microsoft.com/office/drawing/2014/main" id="{F12D2CC2-8E48-4B79-814D-22A17EC47298}"/>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159</xdr:row>
      <xdr:rowOff>0</xdr:rowOff>
    </xdr:from>
    <xdr:to>
      <xdr:col>12</xdr:col>
      <xdr:colOff>2333625</xdr:colOff>
      <xdr:row>159</xdr:row>
      <xdr:rowOff>0</xdr:rowOff>
    </xdr:to>
    <xdr:sp macro="" textlink="">
      <xdr:nvSpPr>
        <xdr:cNvPr id="130" name="Text Box 7">
          <a:extLst>
            <a:ext uri="{FF2B5EF4-FFF2-40B4-BE49-F238E27FC236}">
              <a16:creationId xmlns:a16="http://schemas.microsoft.com/office/drawing/2014/main" id="{1D7CA1FE-0149-4E31-A667-198DA500507A}"/>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159</xdr:row>
      <xdr:rowOff>0</xdr:rowOff>
    </xdr:from>
    <xdr:to>
      <xdr:col>12</xdr:col>
      <xdr:colOff>2333625</xdr:colOff>
      <xdr:row>159</xdr:row>
      <xdr:rowOff>0</xdr:rowOff>
    </xdr:to>
    <xdr:sp macro="" textlink="">
      <xdr:nvSpPr>
        <xdr:cNvPr id="131" name="Text Box 8">
          <a:extLst>
            <a:ext uri="{FF2B5EF4-FFF2-40B4-BE49-F238E27FC236}">
              <a16:creationId xmlns:a16="http://schemas.microsoft.com/office/drawing/2014/main" id="{212B449E-94ED-4E2F-8399-289EF2957833}"/>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159</xdr:row>
      <xdr:rowOff>0</xdr:rowOff>
    </xdr:from>
    <xdr:to>
      <xdr:col>14</xdr:col>
      <xdr:colOff>466725</xdr:colOff>
      <xdr:row>159</xdr:row>
      <xdr:rowOff>0</xdr:rowOff>
    </xdr:to>
    <xdr:sp macro="" textlink="">
      <xdr:nvSpPr>
        <xdr:cNvPr id="132" name="Text Box 34">
          <a:extLst>
            <a:ext uri="{FF2B5EF4-FFF2-40B4-BE49-F238E27FC236}">
              <a16:creationId xmlns:a16="http://schemas.microsoft.com/office/drawing/2014/main" id="{677BDBBC-511C-40B7-824C-B9F2D3567B50}"/>
            </a:ext>
          </a:extLst>
        </xdr:cNvPr>
        <xdr:cNvSpPr txBox="1">
          <a:spLocks noChangeArrowheads="1"/>
        </xdr:cNvSpPr>
      </xdr:nvSpPr>
      <xdr:spPr bwMode="auto">
        <a:xfrm>
          <a:off x="12274550" y="332867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159</xdr:row>
      <xdr:rowOff>0</xdr:rowOff>
    </xdr:from>
    <xdr:to>
      <xdr:col>12</xdr:col>
      <xdr:colOff>2333625</xdr:colOff>
      <xdr:row>159</xdr:row>
      <xdr:rowOff>0</xdr:rowOff>
    </xdr:to>
    <xdr:sp macro="" textlink="">
      <xdr:nvSpPr>
        <xdr:cNvPr id="133" name="Text Box 35">
          <a:extLst>
            <a:ext uri="{FF2B5EF4-FFF2-40B4-BE49-F238E27FC236}">
              <a16:creationId xmlns:a16="http://schemas.microsoft.com/office/drawing/2014/main" id="{3BEF12DC-9B2C-4BC1-9E3D-C69DA9BA14C1}"/>
            </a:ext>
          </a:extLst>
        </xdr:cNvPr>
        <xdr:cNvSpPr txBox="1">
          <a:spLocks noChangeArrowheads="1"/>
        </xdr:cNvSpPr>
      </xdr:nvSpPr>
      <xdr:spPr bwMode="auto">
        <a:xfrm>
          <a:off x="9172575" y="33286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34" name="Text Box 1">
          <a:extLst>
            <a:ext uri="{FF2B5EF4-FFF2-40B4-BE49-F238E27FC236}">
              <a16:creationId xmlns:a16="http://schemas.microsoft.com/office/drawing/2014/main" id="{7412698E-98CF-4654-A27E-985856C5B35E}"/>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35" name="Text Box 2">
          <a:extLst>
            <a:ext uri="{FF2B5EF4-FFF2-40B4-BE49-F238E27FC236}">
              <a16:creationId xmlns:a16="http://schemas.microsoft.com/office/drawing/2014/main" id="{2F6AB553-8973-4A76-B3FC-0473E058D370}"/>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173</xdr:row>
      <xdr:rowOff>0</xdr:rowOff>
    </xdr:from>
    <xdr:to>
      <xdr:col>12</xdr:col>
      <xdr:colOff>2333625</xdr:colOff>
      <xdr:row>173</xdr:row>
      <xdr:rowOff>0</xdr:rowOff>
    </xdr:to>
    <xdr:sp macro="" textlink="">
      <xdr:nvSpPr>
        <xdr:cNvPr id="136" name="Text Box 7">
          <a:extLst>
            <a:ext uri="{FF2B5EF4-FFF2-40B4-BE49-F238E27FC236}">
              <a16:creationId xmlns:a16="http://schemas.microsoft.com/office/drawing/2014/main" id="{0BEE9A4E-B1BB-4DAB-B2E4-8C6EF6361078}"/>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173</xdr:row>
      <xdr:rowOff>0</xdr:rowOff>
    </xdr:from>
    <xdr:to>
      <xdr:col>12</xdr:col>
      <xdr:colOff>2333625</xdr:colOff>
      <xdr:row>173</xdr:row>
      <xdr:rowOff>0</xdr:rowOff>
    </xdr:to>
    <xdr:sp macro="" textlink="">
      <xdr:nvSpPr>
        <xdr:cNvPr id="137" name="Text Box 8">
          <a:extLst>
            <a:ext uri="{FF2B5EF4-FFF2-40B4-BE49-F238E27FC236}">
              <a16:creationId xmlns:a16="http://schemas.microsoft.com/office/drawing/2014/main" id="{7B002E42-61BF-47BC-BC1E-35C8818BB9B0}"/>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38" name="Text Box 34">
          <a:extLst>
            <a:ext uri="{FF2B5EF4-FFF2-40B4-BE49-F238E27FC236}">
              <a16:creationId xmlns:a16="http://schemas.microsoft.com/office/drawing/2014/main" id="{DCAF5F01-38EF-478B-9A18-4691ED4E271E}"/>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173</xdr:row>
      <xdr:rowOff>0</xdr:rowOff>
    </xdr:from>
    <xdr:to>
      <xdr:col>12</xdr:col>
      <xdr:colOff>2333625</xdr:colOff>
      <xdr:row>173</xdr:row>
      <xdr:rowOff>0</xdr:rowOff>
    </xdr:to>
    <xdr:sp macro="" textlink="">
      <xdr:nvSpPr>
        <xdr:cNvPr id="139" name="Text Box 35">
          <a:extLst>
            <a:ext uri="{FF2B5EF4-FFF2-40B4-BE49-F238E27FC236}">
              <a16:creationId xmlns:a16="http://schemas.microsoft.com/office/drawing/2014/main" id="{06A87896-6C47-48B4-BC4A-CFDB58620B03}"/>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40" name="Text Box 1">
          <a:extLst>
            <a:ext uri="{FF2B5EF4-FFF2-40B4-BE49-F238E27FC236}">
              <a16:creationId xmlns:a16="http://schemas.microsoft.com/office/drawing/2014/main" id="{A57CA692-A1F8-452E-A3A0-D06C6AC3ABD2}"/>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41" name="Text Box 2">
          <a:extLst>
            <a:ext uri="{FF2B5EF4-FFF2-40B4-BE49-F238E27FC236}">
              <a16:creationId xmlns:a16="http://schemas.microsoft.com/office/drawing/2014/main" id="{4698572F-F288-4547-A6A0-AA94AB72D4F1}"/>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173</xdr:row>
      <xdr:rowOff>0</xdr:rowOff>
    </xdr:from>
    <xdr:to>
      <xdr:col>12</xdr:col>
      <xdr:colOff>2333625</xdr:colOff>
      <xdr:row>173</xdr:row>
      <xdr:rowOff>0</xdr:rowOff>
    </xdr:to>
    <xdr:sp macro="" textlink="">
      <xdr:nvSpPr>
        <xdr:cNvPr id="142" name="Text Box 7">
          <a:extLst>
            <a:ext uri="{FF2B5EF4-FFF2-40B4-BE49-F238E27FC236}">
              <a16:creationId xmlns:a16="http://schemas.microsoft.com/office/drawing/2014/main" id="{9A55D6DE-83D4-4EA7-87DB-C09F5DB75453}"/>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173</xdr:row>
      <xdr:rowOff>0</xdr:rowOff>
    </xdr:from>
    <xdr:to>
      <xdr:col>12</xdr:col>
      <xdr:colOff>2333625</xdr:colOff>
      <xdr:row>173</xdr:row>
      <xdr:rowOff>0</xdr:rowOff>
    </xdr:to>
    <xdr:sp macro="" textlink="">
      <xdr:nvSpPr>
        <xdr:cNvPr id="143" name="Text Box 8">
          <a:extLst>
            <a:ext uri="{FF2B5EF4-FFF2-40B4-BE49-F238E27FC236}">
              <a16:creationId xmlns:a16="http://schemas.microsoft.com/office/drawing/2014/main" id="{B6A3D435-88C3-4B71-AC02-7673CBA1DD9E}"/>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44" name="Text Box 34">
          <a:extLst>
            <a:ext uri="{FF2B5EF4-FFF2-40B4-BE49-F238E27FC236}">
              <a16:creationId xmlns:a16="http://schemas.microsoft.com/office/drawing/2014/main" id="{CD179CDB-4A6B-4219-BCAE-AC85783C08F4}"/>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173</xdr:row>
      <xdr:rowOff>0</xdr:rowOff>
    </xdr:from>
    <xdr:to>
      <xdr:col>12</xdr:col>
      <xdr:colOff>2333625</xdr:colOff>
      <xdr:row>173</xdr:row>
      <xdr:rowOff>0</xdr:rowOff>
    </xdr:to>
    <xdr:sp macro="" textlink="">
      <xdr:nvSpPr>
        <xdr:cNvPr id="145" name="Text Box 35">
          <a:extLst>
            <a:ext uri="{FF2B5EF4-FFF2-40B4-BE49-F238E27FC236}">
              <a16:creationId xmlns:a16="http://schemas.microsoft.com/office/drawing/2014/main" id="{EEE360CC-69CD-453A-A8F5-06A2669351F7}"/>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46" name="Text Box 1">
          <a:extLst>
            <a:ext uri="{FF2B5EF4-FFF2-40B4-BE49-F238E27FC236}">
              <a16:creationId xmlns:a16="http://schemas.microsoft.com/office/drawing/2014/main" id="{3584C2F6-1AED-4230-9FC1-D57578C5D0E2}"/>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47" name="Text Box 2">
          <a:extLst>
            <a:ext uri="{FF2B5EF4-FFF2-40B4-BE49-F238E27FC236}">
              <a16:creationId xmlns:a16="http://schemas.microsoft.com/office/drawing/2014/main" id="{052EEDAF-7513-4DC2-BC9E-67DD59B93C77}"/>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173</xdr:row>
      <xdr:rowOff>0</xdr:rowOff>
    </xdr:from>
    <xdr:to>
      <xdr:col>12</xdr:col>
      <xdr:colOff>2333625</xdr:colOff>
      <xdr:row>173</xdr:row>
      <xdr:rowOff>0</xdr:rowOff>
    </xdr:to>
    <xdr:sp macro="" textlink="">
      <xdr:nvSpPr>
        <xdr:cNvPr id="148" name="Text Box 7">
          <a:extLst>
            <a:ext uri="{FF2B5EF4-FFF2-40B4-BE49-F238E27FC236}">
              <a16:creationId xmlns:a16="http://schemas.microsoft.com/office/drawing/2014/main" id="{DEAB2AFD-608F-47C3-9A90-8EB1B2E96587}"/>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173</xdr:row>
      <xdr:rowOff>0</xdr:rowOff>
    </xdr:from>
    <xdr:to>
      <xdr:col>12</xdr:col>
      <xdr:colOff>2333625</xdr:colOff>
      <xdr:row>173</xdr:row>
      <xdr:rowOff>0</xdr:rowOff>
    </xdr:to>
    <xdr:sp macro="" textlink="">
      <xdr:nvSpPr>
        <xdr:cNvPr id="149" name="Text Box 8">
          <a:extLst>
            <a:ext uri="{FF2B5EF4-FFF2-40B4-BE49-F238E27FC236}">
              <a16:creationId xmlns:a16="http://schemas.microsoft.com/office/drawing/2014/main" id="{D21F1127-3337-4B49-BC26-4B45AEDE3163}"/>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50" name="Text Box 34">
          <a:extLst>
            <a:ext uri="{FF2B5EF4-FFF2-40B4-BE49-F238E27FC236}">
              <a16:creationId xmlns:a16="http://schemas.microsoft.com/office/drawing/2014/main" id="{A7AF35B5-D240-47D9-A6A0-2D240CCB6BDD}"/>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173</xdr:row>
      <xdr:rowOff>0</xdr:rowOff>
    </xdr:from>
    <xdr:to>
      <xdr:col>12</xdr:col>
      <xdr:colOff>2333625</xdr:colOff>
      <xdr:row>173</xdr:row>
      <xdr:rowOff>0</xdr:rowOff>
    </xdr:to>
    <xdr:sp macro="" textlink="">
      <xdr:nvSpPr>
        <xdr:cNvPr id="151" name="Text Box 35">
          <a:extLst>
            <a:ext uri="{FF2B5EF4-FFF2-40B4-BE49-F238E27FC236}">
              <a16:creationId xmlns:a16="http://schemas.microsoft.com/office/drawing/2014/main" id="{5C010706-6D71-4AC8-83AA-4FA74D096B9F}"/>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52" name="Text Box 1">
          <a:extLst>
            <a:ext uri="{FF2B5EF4-FFF2-40B4-BE49-F238E27FC236}">
              <a16:creationId xmlns:a16="http://schemas.microsoft.com/office/drawing/2014/main" id="{AE09A7E9-C306-4371-A995-B2F7A2AC33FE}"/>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53" name="Text Box 2">
          <a:extLst>
            <a:ext uri="{FF2B5EF4-FFF2-40B4-BE49-F238E27FC236}">
              <a16:creationId xmlns:a16="http://schemas.microsoft.com/office/drawing/2014/main" id="{E1E79D79-BD48-47D2-A47D-7C9A092F6017}"/>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173</xdr:row>
      <xdr:rowOff>0</xdr:rowOff>
    </xdr:from>
    <xdr:to>
      <xdr:col>12</xdr:col>
      <xdr:colOff>2333625</xdr:colOff>
      <xdr:row>173</xdr:row>
      <xdr:rowOff>0</xdr:rowOff>
    </xdr:to>
    <xdr:sp macro="" textlink="">
      <xdr:nvSpPr>
        <xdr:cNvPr id="154" name="Text Box 7">
          <a:extLst>
            <a:ext uri="{FF2B5EF4-FFF2-40B4-BE49-F238E27FC236}">
              <a16:creationId xmlns:a16="http://schemas.microsoft.com/office/drawing/2014/main" id="{69EBF269-FC27-473D-B2FA-028E9C3D9A10}"/>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173</xdr:row>
      <xdr:rowOff>0</xdr:rowOff>
    </xdr:from>
    <xdr:to>
      <xdr:col>12</xdr:col>
      <xdr:colOff>2333625</xdr:colOff>
      <xdr:row>173</xdr:row>
      <xdr:rowOff>0</xdr:rowOff>
    </xdr:to>
    <xdr:sp macro="" textlink="">
      <xdr:nvSpPr>
        <xdr:cNvPr id="155" name="Text Box 8">
          <a:extLst>
            <a:ext uri="{FF2B5EF4-FFF2-40B4-BE49-F238E27FC236}">
              <a16:creationId xmlns:a16="http://schemas.microsoft.com/office/drawing/2014/main" id="{BA0E0A08-930C-4272-85E9-3C8DF0EDE001}"/>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173</xdr:row>
      <xdr:rowOff>0</xdr:rowOff>
    </xdr:from>
    <xdr:to>
      <xdr:col>14</xdr:col>
      <xdr:colOff>466725</xdr:colOff>
      <xdr:row>173</xdr:row>
      <xdr:rowOff>0</xdr:rowOff>
    </xdr:to>
    <xdr:sp macro="" textlink="">
      <xdr:nvSpPr>
        <xdr:cNvPr id="156" name="Text Box 34">
          <a:extLst>
            <a:ext uri="{FF2B5EF4-FFF2-40B4-BE49-F238E27FC236}">
              <a16:creationId xmlns:a16="http://schemas.microsoft.com/office/drawing/2014/main" id="{405A9D34-85D1-4233-AA8D-75D36D47C24D}"/>
            </a:ext>
          </a:extLst>
        </xdr:cNvPr>
        <xdr:cNvSpPr txBox="1">
          <a:spLocks noChangeArrowheads="1"/>
        </xdr:cNvSpPr>
      </xdr:nvSpPr>
      <xdr:spPr bwMode="auto">
        <a:xfrm>
          <a:off x="12274550" y="37642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173</xdr:row>
      <xdr:rowOff>0</xdr:rowOff>
    </xdr:from>
    <xdr:to>
      <xdr:col>12</xdr:col>
      <xdr:colOff>2333625</xdr:colOff>
      <xdr:row>173</xdr:row>
      <xdr:rowOff>0</xdr:rowOff>
    </xdr:to>
    <xdr:sp macro="" textlink="">
      <xdr:nvSpPr>
        <xdr:cNvPr id="157" name="Text Box 35">
          <a:extLst>
            <a:ext uri="{FF2B5EF4-FFF2-40B4-BE49-F238E27FC236}">
              <a16:creationId xmlns:a16="http://schemas.microsoft.com/office/drawing/2014/main" id="{3016F97F-1429-411D-86D2-1281703E6F04}"/>
            </a:ext>
          </a:extLst>
        </xdr:cNvPr>
        <xdr:cNvSpPr txBox="1">
          <a:spLocks noChangeArrowheads="1"/>
        </xdr:cNvSpPr>
      </xdr:nvSpPr>
      <xdr:spPr bwMode="auto">
        <a:xfrm>
          <a:off x="9172575" y="37642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58" name="Text Box 1">
          <a:extLst>
            <a:ext uri="{FF2B5EF4-FFF2-40B4-BE49-F238E27FC236}">
              <a16:creationId xmlns:a16="http://schemas.microsoft.com/office/drawing/2014/main" id="{89FBF4C3-6760-400B-9321-BAB27FF88DDB}"/>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59" name="Text Box 2">
          <a:extLst>
            <a:ext uri="{FF2B5EF4-FFF2-40B4-BE49-F238E27FC236}">
              <a16:creationId xmlns:a16="http://schemas.microsoft.com/office/drawing/2014/main" id="{8378B9D4-8DA1-465F-96AF-83608F4E3056}"/>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190</xdr:row>
      <xdr:rowOff>0</xdr:rowOff>
    </xdr:from>
    <xdr:to>
      <xdr:col>12</xdr:col>
      <xdr:colOff>2333625</xdr:colOff>
      <xdr:row>190</xdr:row>
      <xdr:rowOff>0</xdr:rowOff>
    </xdr:to>
    <xdr:sp macro="" textlink="">
      <xdr:nvSpPr>
        <xdr:cNvPr id="160" name="Text Box 7">
          <a:extLst>
            <a:ext uri="{FF2B5EF4-FFF2-40B4-BE49-F238E27FC236}">
              <a16:creationId xmlns:a16="http://schemas.microsoft.com/office/drawing/2014/main" id="{ED267E09-68C5-4607-9834-82B64712E8F9}"/>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190</xdr:row>
      <xdr:rowOff>0</xdr:rowOff>
    </xdr:from>
    <xdr:to>
      <xdr:col>12</xdr:col>
      <xdr:colOff>2333625</xdr:colOff>
      <xdr:row>190</xdr:row>
      <xdr:rowOff>0</xdr:rowOff>
    </xdr:to>
    <xdr:sp macro="" textlink="">
      <xdr:nvSpPr>
        <xdr:cNvPr id="161" name="Text Box 8">
          <a:extLst>
            <a:ext uri="{FF2B5EF4-FFF2-40B4-BE49-F238E27FC236}">
              <a16:creationId xmlns:a16="http://schemas.microsoft.com/office/drawing/2014/main" id="{BBCAD24C-5207-4329-B3ED-72478F6F9B5F}"/>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62" name="Text Box 34">
          <a:extLst>
            <a:ext uri="{FF2B5EF4-FFF2-40B4-BE49-F238E27FC236}">
              <a16:creationId xmlns:a16="http://schemas.microsoft.com/office/drawing/2014/main" id="{3C826042-C901-47C9-983A-DD863843E8FA}"/>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190</xdr:row>
      <xdr:rowOff>0</xdr:rowOff>
    </xdr:from>
    <xdr:to>
      <xdr:col>12</xdr:col>
      <xdr:colOff>2333625</xdr:colOff>
      <xdr:row>190</xdr:row>
      <xdr:rowOff>0</xdr:rowOff>
    </xdr:to>
    <xdr:sp macro="" textlink="">
      <xdr:nvSpPr>
        <xdr:cNvPr id="163" name="Text Box 35">
          <a:extLst>
            <a:ext uri="{FF2B5EF4-FFF2-40B4-BE49-F238E27FC236}">
              <a16:creationId xmlns:a16="http://schemas.microsoft.com/office/drawing/2014/main" id="{D07CD507-9574-4216-9500-D897A31A311C}"/>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64" name="Text Box 1">
          <a:extLst>
            <a:ext uri="{FF2B5EF4-FFF2-40B4-BE49-F238E27FC236}">
              <a16:creationId xmlns:a16="http://schemas.microsoft.com/office/drawing/2014/main" id="{73CA34AD-8D71-407A-B6D7-8F0745C84DBE}"/>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65" name="Text Box 2">
          <a:extLst>
            <a:ext uri="{FF2B5EF4-FFF2-40B4-BE49-F238E27FC236}">
              <a16:creationId xmlns:a16="http://schemas.microsoft.com/office/drawing/2014/main" id="{F2BE2536-9516-4584-915D-30A20E4B5179}"/>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190</xdr:row>
      <xdr:rowOff>0</xdr:rowOff>
    </xdr:from>
    <xdr:to>
      <xdr:col>12</xdr:col>
      <xdr:colOff>2333625</xdr:colOff>
      <xdr:row>190</xdr:row>
      <xdr:rowOff>0</xdr:rowOff>
    </xdr:to>
    <xdr:sp macro="" textlink="">
      <xdr:nvSpPr>
        <xdr:cNvPr id="166" name="Text Box 7">
          <a:extLst>
            <a:ext uri="{FF2B5EF4-FFF2-40B4-BE49-F238E27FC236}">
              <a16:creationId xmlns:a16="http://schemas.microsoft.com/office/drawing/2014/main" id="{A3B2D65C-1815-4EFD-B01B-9ED4F8816252}"/>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190</xdr:row>
      <xdr:rowOff>0</xdr:rowOff>
    </xdr:from>
    <xdr:to>
      <xdr:col>12</xdr:col>
      <xdr:colOff>2333625</xdr:colOff>
      <xdr:row>190</xdr:row>
      <xdr:rowOff>0</xdr:rowOff>
    </xdr:to>
    <xdr:sp macro="" textlink="">
      <xdr:nvSpPr>
        <xdr:cNvPr id="167" name="Text Box 8">
          <a:extLst>
            <a:ext uri="{FF2B5EF4-FFF2-40B4-BE49-F238E27FC236}">
              <a16:creationId xmlns:a16="http://schemas.microsoft.com/office/drawing/2014/main" id="{378981B1-32C9-48ED-870D-D764D58802CA}"/>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68" name="Text Box 34">
          <a:extLst>
            <a:ext uri="{FF2B5EF4-FFF2-40B4-BE49-F238E27FC236}">
              <a16:creationId xmlns:a16="http://schemas.microsoft.com/office/drawing/2014/main" id="{6FAFF23B-60DE-4C82-BA7A-EA837C69397A}"/>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190</xdr:row>
      <xdr:rowOff>0</xdr:rowOff>
    </xdr:from>
    <xdr:to>
      <xdr:col>12</xdr:col>
      <xdr:colOff>2333625</xdr:colOff>
      <xdr:row>190</xdr:row>
      <xdr:rowOff>0</xdr:rowOff>
    </xdr:to>
    <xdr:sp macro="" textlink="">
      <xdr:nvSpPr>
        <xdr:cNvPr id="169" name="Text Box 35">
          <a:extLst>
            <a:ext uri="{FF2B5EF4-FFF2-40B4-BE49-F238E27FC236}">
              <a16:creationId xmlns:a16="http://schemas.microsoft.com/office/drawing/2014/main" id="{353FB786-5F1C-4825-9E65-6191BFB74B93}"/>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70" name="Text Box 1">
          <a:extLst>
            <a:ext uri="{FF2B5EF4-FFF2-40B4-BE49-F238E27FC236}">
              <a16:creationId xmlns:a16="http://schemas.microsoft.com/office/drawing/2014/main" id="{38A9DE10-73C6-45AD-84CE-B3FF17390C64}"/>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71" name="Text Box 2">
          <a:extLst>
            <a:ext uri="{FF2B5EF4-FFF2-40B4-BE49-F238E27FC236}">
              <a16:creationId xmlns:a16="http://schemas.microsoft.com/office/drawing/2014/main" id="{2CB85C8E-8BBE-4073-AA5D-42E8B263F3FC}"/>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190</xdr:row>
      <xdr:rowOff>0</xdr:rowOff>
    </xdr:from>
    <xdr:to>
      <xdr:col>12</xdr:col>
      <xdr:colOff>2333625</xdr:colOff>
      <xdr:row>190</xdr:row>
      <xdr:rowOff>0</xdr:rowOff>
    </xdr:to>
    <xdr:sp macro="" textlink="">
      <xdr:nvSpPr>
        <xdr:cNvPr id="172" name="Text Box 7">
          <a:extLst>
            <a:ext uri="{FF2B5EF4-FFF2-40B4-BE49-F238E27FC236}">
              <a16:creationId xmlns:a16="http://schemas.microsoft.com/office/drawing/2014/main" id="{F6EA1B89-F1F0-4CBA-AF82-70D556664C26}"/>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190</xdr:row>
      <xdr:rowOff>0</xdr:rowOff>
    </xdr:from>
    <xdr:to>
      <xdr:col>12</xdr:col>
      <xdr:colOff>2333625</xdr:colOff>
      <xdr:row>190</xdr:row>
      <xdr:rowOff>0</xdr:rowOff>
    </xdr:to>
    <xdr:sp macro="" textlink="">
      <xdr:nvSpPr>
        <xdr:cNvPr id="173" name="Text Box 8">
          <a:extLst>
            <a:ext uri="{FF2B5EF4-FFF2-40B4-BE49-F238E27FC236}">
              <a16:creationId xmlns:a16="http://schemas.microsoft.com/office/drawing/2014/main" id="{0546D781-1979-44B1-A891-60047B46FF9A}"/>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74" name="Text Box 34">
          <a:extLst>
            <a:ext uri="{FF2B5EF4-FFF2-40B4-BE49-F238E27FC236}">
              <a16:creationId xmlns:a16="http://schemas.microsoft.com/office/drawing/2014/main" id="{468CDAED-D453-4CB1-8817-A3A3688C3A89}"/>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190</xdr:row>
      <xdr:rowOff>0</xdr:rowOff>
    </xdr:from>
    <xdr:to>
      <xdr:col>12</xdr:col>
      <xdr:colOff>2333625</xdr:colOff>
      <xdr:row>190</xdr:row>
      <xdr:rowOff>0</xdr:rowOff>
    </xdr:to>
    <xdr:sp macro="" textlink="">
      <xdr:nvSpPr>
        <xdr:cNvPr id="175" name="Text Box 35">
          <a:extLst>
            <a:ext uri="{FF2B5EF4-FFF2-40B4-BE49-F238E27FC236}">
              <a16:creationId xmlns:a16="http://schemas.microsoft.com/office/drawing/2014/main" id="{E5CE60F7-2B63-4415-8516-C6E560C7A681}"/>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76" name="Text Box 1">
          <a:extLst>
            <a:ext uri="{FF2B5EF4-FFF2-40B4-BE49-F238E27FC236}">
              <a16:creationId xmlns:a16="http://schemas.microsoft.com/office/drawing/2014/main" id="{B4C41AB6-BA23-4F69-83AE-8028DCD9282E}"/>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77" name="Text Box 2">
          <a:extLst>
            <a:ext uri="{FF2B5EF4-FFF2-40B4-BE49-F238E27FC236}">
              <a16:creationId xmlns:a16="http://schemas.microsoft.com/office/drawing/2014/main" id="{971042D2-3880-4086-84DF-FFD876347895}"/>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190</xdr:row>
      <xdr:rowOff>0</xdr:rowOff>
    </xdr:from>
    <xdr:to>
      <xdr:col>12</xdr:col>
      <xdr:colOff>2333625</xdr:colOff>
      <xdr:row>190</xdr:row>
      <xdr:rowOff>0</xdr:rowOff>
    </xdr:to>
    <xdr:sp macro="" textlink="">
      <xdr:nvSpPr>
        <xdr:cNvPr id="178" name="Text Box 7">
          <a:extLst>
            <a:ext uri="{FF2B5EF4-FFF2-40B4-BE49-F238E27FC236}">
              <a16:creationId xmlns:a16="http://schemas.microsoft.com/office/drawing/2014/main" id="{CDBB0A48-D236-4456-861E-E00671E59B93}"/>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190</xdr:row>
      <xdr:rowOff>0</xdr:rowOff>
    </xdr:from>
    <xdr:to>
      <xdr:col>12</xdr:col>
      <xdr:colOff>2333625</xdr:colOff>
      <xdr:row>190</xdr:row>
      <xdr:rowOff>0</xdr:rowOff>
    </xdr:to>
    <xdr:sp macro="" textlink="">
      <xdr:nvSpPr>
        <xdr:cNvPr id="179" name="Text Box 8">
          <a:extLst>
            <a:ext uri="{FF2B5EF4-FFF2-40B4-BE49-F238E27FC236}">
              <a16:creationId xmlns:a16="http://schemas.microsoft.com/office/drawing/2014/main" id="{37B109A0-8208-4BFB-A10C-5478109B9B6F}"/>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190</xdr:row>
      <xdr:rowOff>0</xdr:rowOff>
    </xdr:from>
    <xdr:to>
      <xdr:col>14</xdr:col>
      <xdr:colOff>466725</xdr:colOff>
      <xdr:row>190</xdr:row>
      <xdr:rowOff>0</xdr:rowOff>
    </xdr:to>
    <xdr:sp macro="" textlink="">
      <xdr:nvSpPr>
        <xdr:cNvPr id="180" name="Text Box 34">
          <a:extLst>
            <a:ext uri="{FF2B5EF4-FFF2-40B4-BE49-F238E27FC236}">
              <a16:creationId xmlns:a16="http://schemas.microsoft.com/office/drawing/2014/main" id="{438DE1C3-F5FD-436E-BA35-7F0CCE5FAB32}"/>
            </a:ext>
          </a:extLst>
        </xdr:cNvPr>
        <xdr:cNvSpPr txBox="1">
          <a:spLocks noChangeArrowheads="1"/>
        </xdr:cNvSpPr>
      </xdr:nvSpPr>
      <xdr:spPr bwMode="auto">
        <a:xfrm>
          <a:off x="12274550" y="408559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190</xdr:row>
      <xdr:rowOff>0</xdr:rowOff>
    </xdr:from>
    <xdr:to>
      <xdr:col>12</xdr:col>
      <xdr:colOff>2333625</xdr:colOff>
      <xdr:row>190</xdr:row>
      <xdr:rowOff>0</xdr:rowOff>
    </xdr:to>
    <xdr:sp macro="" textlink="">
      <xdr:nvSpPr>
        <xdr:cNvPr id="181" name="Text Box 35">
          <a:extLst>
            <a:ext uri="{FF2B5EF4-FFF2-40B4-BE49-F238E27FC236}">
              <a16:creationId xmlns:a16="http://schemas.microsoft.com/office/drawing/2014/main" id="{72E9F329-83EA-4687-9FEF-CDC51341708F}"/>
            </a:ext>
          </a:extLst>
        </xdr:cNvPr>
        <xdr:cNvSpPr txBox="1">
          <a:spLocks noChangeArrowheads="1"/>
        </xdr:cNvSpPr>
      </xdr:nvSpPr>
      <xdr:spPr bwMode="auto">
        <a:xfrm>
          <a:off x="9172575" y="4085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82" name="Text Box 1">
          <a:extLst>
            <a:ext uri="{FF2B5EF4-FFF2-40B4-BE49-F238E27FC236}">
              <a16:creationId xmlns:a16="http://schemas.microsoft.com/office/drawing/2014/main" id="{6A4DDE8B-2B04-4079-BE51-6FE33FB3A43D}"/>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83" name="Text Box 2">
          <a:extLst>
            <a:ext uri="{FF2B5EF4-FFF2-40B4-BE49-F238E27FC236}">
              <a16:creationId xmlns:a16="http://schemas.microsoft.com/office/drawing/2014/main" id="{AF272449-8569-46BB-9EEC-49917FAFC566}"/>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207</xdr:row>
      <xdr:rowOff>0</xdr:rowOff>
    </xdr:from>
    <xdr:to>
      <xdr:col>12</xdr:col>
      <xdr:colOff>2333625</xdr:colOff>
      <xdr:row>207</xdr:row>
      <xdr:rowOff>0</xdr:rowOff>
    </xdr:to>
    <xdr:sp macro="" textlink="">
      <xdr:nvSpPr>
        <xdr:cNvPr id="184" name="Text Box 7">
          <a:extLst>
            <a:ext uri="{FF2B5EF4-FFF2-40B4-BE49-F238E27FC236}">
              <a16:creationId xmlns:a16="http://schemas.microsoft.com/office/drawing/2014/main" id="{95326C98-FE14-48D9-A523-8C799D8D0530}"/>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207</xdr:row>
      <xdr:rowOff>0</xdr:rowOff>
    </xdr:from>
    <xdr:to>
      <xdr:col>12</xdr:col>
      <xdr:colOff>2333625</xdr:colOff>
      <xdr:row>207</xdr:row>
      <xdr:rowOff>0</xdr:rowOff>
    </xdr:to>
    <xdr:sp macro="" textlink="">
      <xdr:nvSpPr>
        <xdr:cNvPr id="185" name="Text Box 8">
          <a:extLst>
            <a:ext uri="{FF2B5EF4-FFF2-40B4-BE49-F238E27FC236}">
              <a16:creationId xmlns:a16="http://schemas.microsoft.com/office/drawing/2014/main" id="{17EEE008-1B54-40EB-BBDA-AFA505F06F9D}"/>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86" name="Text Box 34">
          <a:extLst>
            <a:ext uri="{FF2B5EF4-FFF2-40B4-BE49-F238E27FC236}">
              <a16:creationId xmlns:a16="http://schemas.microsoft.com/office/drawing/2014/main" id="{62F335F0-7350-4F58-AB5F-154EF04E23F5}"/>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207</xdr:row>
      <xdr:rowOff>0</xdr:rowOff>
    </xdr:from>
    <xdr:to>
      <xdr:col>12</xdr:col>
      <xdr:colOff>2333625</xdr:colOff>
      <xdr:row>207</xdr:row>
      <xdr:rowOff>0</xdr:rowOff>
    </xdr:to>
    <xdr:sp macro="" textlink="">
      <xdr:nvSpPr>
        <xdr:cNvPr id="187" name="Text Box 35">
          <a:extLst>
            <a:ext uri="{FF2B5EF4-FFF2-40B4-BE49-F238E27FC236}">
              <a16:creationId xmlns:a16="http://schemas.microsoft.com/office/drawing/2014/main" id="{B16D5B38-34E0-40ED-8CBC-DB5A1F7ACAD4}"/>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88" name="Text Box 1">
          <a:extLst>
            <a:ext uri="{FF2B5EF4-FFF2-40B4-BE49-F238E27FC236}">
              <a16:creationId xmlns:a16="http://schemas.microsoft.com/office/drawing/2014/main" id="{F92A0E62-7BF6-4FF0-AB30-1A077165016A}"/>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89" name="Text Box 2">
          <a:extLst>
            <a:ext uri="{FF2B5EF4-FFF2-40B4-BE49-F238E27FC236}">
              <a16:creationId xmlns:a16="http://schemas.microsoft.com/office/drawing/2014/main" id="{7A415374-FB6E-4DC9-86CD-4EA951B316E6}"/>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207</xdr:row>
      <xdr:rowOff>0</xdr:rowOff>
    </xdr:from>
    <xdr:to>
      <xdr:col>12</xdr:col>
      <xdr:colOff>2333625</xdr:colOff>
      <xdr:row>207</xdr:row>
      <xdr:rowOff>0</xdr:rowOff>
    </xdr:to>
    <xdr:sp macro="" textlink="">
      <xdr:nvSpPr>
        <xdr:cNvPr id="190" name="Text Box 7">
          <a:extLst>
            <a:ext uri="{FF2B5EF4-FFF2-40B4-BE49-F238E27FC236}">
              <a16:creationId xmlns:a16="http://schemas.microsoft.com/office/drawing/2014/main" id="{496E25EB-3E7B-4357-A979-6A1C29ACDC48}"/>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207</xdr:row>
      <xdr:rowOff>0</xdr:rowOff>
    </xdr:from>
    <xdr:to>
      <xdr:col>12</xdr:col>
      <xdr:colOff>2333625</xdr:colOff>
      <xdr:row>207</xdr:row>
      <xdr:rowOff>0</xdr:rowOff>
    </xdr:to>
    <xdr:sp macro="" textlink="">
      <xdr:nvSpPr>
        <xdr:cNvPr id="191" name="Text Box 8">
          <a:extLst>
            <a:ext uri="{FF2B5EF4-FFF2-40B4-BE49-F238E27FC236}">
              <a16:creationId xmlns:a16="http://schemas.microsoft.com/office/drawing/2014/main" id="{DF53EA93-CA49-4989-8BFB-5B1BE56790C0}"/>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92" name="Text Box 34">
          <a:extLst>
            <a:ext uri="{FF2B5EF4-FFF2-40B4-BE49-F238E27FC236}">
              <a16:creationId xmlns:a16="http://schemas.microsoft.com/office/drawing/2014/main" id="{2B33614F-D74C-4E4B-9938-34D76A2C2ED6}"/>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207</xdr:row>
      <xdr:rowOff>0</xdr:rowOff>
    </xdr:from>
    <xdr:to>
      <xdr:col>12</xdr:col>
      <xdr:colOff>2333625</xdr:colOff>
      <xdr:row>207</xdr:row>
      <xdr:rowOff>0</xdr:rowOff>
    </xdr:to>
    <xdr:sp macro="" textlink="">
      <xdr:nvSpPr>
        <xdr:cNvPr id="193" name="Text Box 35">
          <a:extLst>
            <a:ext uri="{FF2B5EF4-FFF2-40B4-BE49-F238E27FC236}">
              <a16:creationId xmlns:a16="http://schemas.microsoft.com/office/drawing/2014/main" id="{25DECD4B-6052-468E-BBD4-FBA3829C11AD}"/>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94" name="Text Box 1">
          <a:extLst>
            <a:ext uri="{FF2B5EF4-FFF2-40B4-BE49-F238E27FC236}">
              <a16:creationId xmlns:a16="http://schemas.microsoft.com/office/drawing/2014/main" id="{1C549EDE-09AE-46C1-973A-9C4C1BDE7350}"/>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95" name="Text Box 2">
          <a:extLst>
            <a:ext uri="{FF2B5EF4-FFF2-40B4-BE49-F238E27FC236}">
              <a16:creationId xmlns:a16="http://schemas.microsoft.com/office/drawing/2014/main" id="{48959BF0-D884-48B4-884F-8DFF46683153}"/>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207</xdr:row>
      <xdr:rowOff>0</xdr:rowOff>
    </xdr:from>
    <xdr:to>
      <xdr:col>12</xdr:col>
      <xdr:colOff>2333625</xdr:colOff>
      <xdr:row>207</xdr:row>
      <xdr:rowOff>0</xdr:rowOff>
    </xdr:to>
    <xdr:sp macro="" textlink="">
      <xdr:nvSpPr>
        <xdr:cNvPr id="196" name="Text Box 7">
          <a:extLst>
            <a:ext uri="{FF2B5EF4-FFF2-40B4-BE49-F238E27FC236}">
              <a16:creationId xmlns:a16="http://schemas.microsoft.com/office/drawing/2014/main" id="{B40E0CC2-8AA9-4A55-BB5B-D9F6434FCAF1}"/>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207</xdr:row>
      <xdr:rowOff>0</xdr:rowOff>
    </xdr:from>
    <xdr:to>
      <xdr:col>12</xdr:col>
      <xdr:colOff>2333625</xdr:colOff>
      <xdr:row>207</xdr:row>
      <xdr:rowOff>0</xdr:rowOff>
    </xdr:to>
    <xdr:sp macro="" textlink="">
      <xdr:nvSpPr>
        <xdr:cNvPr id="197" name="Text Box 8">
          <a:extLst>
            <a:ext uri="{FF2B5EF4-FFF2-40B4-BE49-F238E27FC236}">
              <a16:creationId xmlns:a16="http://schemas.microsoft.com/office/drawing/2014/main" id="{9B4A6BB6-7EBD-46B9-9187-18DDF5A305B9}"/>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198" name="Text Box 34">
          <a:extLst>
            <a:ext uri="{FF2B5EF4-FFF2-40B4-BE49-F238E27FC236}">
              <a16:creationId xmlns:a16="http://schemas.microsoft.com/office/drawing/2014/main" id="{1CEAC87C-2E77-4F85-B8E8-34D207CB26F2}"/>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207</xdr:row>
      <xdr:rowOff>0</xdr:rowOff>
    </xdr:from>
    <xdr:to>
      <xdr:col>12</xdr:col>
      <xdr:colOff>2333625</xdr:colOff>
      <xdr:row>207</xdr:row>
      <xdr:rowOff>0</xdr:rowOff>
    </xdr:to>
    <xdr:sp macro="" textlink="">
      <xdr:nvSpPr>
        <xdr:cNvPr id="199" name="Text Box 35">
          <a:extLst>
            <a:ext uri="{FF2B5EF4-FFF2-40B4-BE49-F238E27FC236}">
              <a16:creationId xmlns:a16="http://schemas.microsoft.com/office/drawing/2014/main" id="{43A8D64D-376B-4F0F-A01B-F869816A2456}"/>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200" name="Text Box 1">
          <a:extLst>
            <a:ext uri="{FF2B5EF4-FFF2-40B4-BE49-F238E27FC236}">
              <a16:creationId xmlns:a16="http://schemas.microsoft.com/office/drawing/2014/main" id="{E6470279-167A-4E32-9BB2-AA435FFB9441}"/>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201" name="Text Box 2">
          <a:extLst>
            <a:ext uri="{FF2B5EF4-FFF2-40B4-BE49-F238E27FC236}">
              <a16:creationId xmlns:a16="http://schemas.microsoft.com/office/drawing/2014/main" id="{9BFFE06A-6636-4C06-8B51-E3E786965D51}"/>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207</xdr:row>
      <xdr:rowOff>0</xdr:rowOff>
    </xdr:from>
    <xdr:to>
      <xdr:col>12</xdr:col>
      <xdr:colOff>2333625</xdr:colOff>
      <xdr:row>207</xdr:row>
      <xdr:rowOff>0</xdr:rowOff>
    </xdr:to>
    <xdr:sp macro="" textlink="">
      <xdr:nvSpPr>
        <xdr:cNvPr id="202" name="Text Box 7">
          <a:extLst>
            <a:ext uri="{FF2B5EF4-FFF2-40B4-BE49-F238E27FC236}">
              <a16:creationId xmlns:a16="http://schemas.microsoft.com/office/drawing/2014/main" id="{A7416133-5323-4162-8CCD-8D7ECBA5F458}"/>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207</xdr:row>
      <xdr:rowOff>0</xdr:rowOff>
    </xdr:from>
    <xdr:to>
      <xdr:col>12</xdr:col>
      <xdr:colOff>2333625</xdr:colOff>
      <xdr:row>207</xdr:row>
      <xdr:rowOff>0</xdr:rowOff>
    </xdr:to>
    <xdr:sp macro="" textlink="">
      <xdr:nvSpPr>
        <xdr:cNvPr id="203" name="Text Box 8">
          <a:extLst>
            <a:ext uri="{FF2B5EF4-FFF2-40B4-BE49-F238E27FC236}">
              <a16:creationId xmlns:a16="http://schemas.microsoft.com/office/drawing/2014/main" id="{D3441B76-B0B5-4ADE-8982-B285ED829ABC}"/>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207</xdr:row>
      <xdr:rowOff>0</xdr:rowOff>
    </xdr:from>
    <xdr:to>
      <xdr:col>14</xdr:col>
      <xdr:colOff>466725</xdr:colOff>
      <xdr:row>207</xdr:row>
      <xdr:rowOff>0</xdr:rowOff>
    </xdr:to>
    <xdr:sp macro="" textlink="">
      <xdr:nvSpPr>
        <xdr:cNvPr id="204" name="Text Box 34">
          <a:extLst>
            <a:ext uri="{FF2B5EF4-FFF2-40B4-BE49-F238E27FC236}">
              <a16:creationId xmlns:a16="http://schemas.microsoft.com/office/drawing/2014/main" id="{4F99E8F8-2CFA-44F1-98EF-7CDECBE7A221}"/>
            </a:ext>
          </a:extLst>
        </xdr:cNvPr>
        <xdr:cNvSpPr txBox="1">
          <a:spLocks noChangeArrowheads="1"/>
        </xdr:cNvSpPr>
      </xdr:nvSpPr>
      <xdr:spPr bwMode="auto">
        <a:xfrm>
          <a:off x="12274550" y="45466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207</xdr:row>
      <xdr:rowOff>0</xdr:rowOff>
    </xdr:from>
    <xdr:to>
      <xdr:col>12</xdr:col>
      <xdr:colOff>2333625</xdr:colOff>
      <xdr:row>207</xdr:row>
      <xdr:rowOff>0</xdr:rowOff>
    </xdr:to>
    <xdr:sp macro="" textlink="">
      <xdr:nvSpPr>
        <xdr:cNvPr id="205" name="Text Box 35">
          <a:extLst>
            <a:ext uri="{FF2B5EF4-FFF2-40B4-BE49-F238E27FC236}">
              <a16:creationId xmlns:a16="http://schemas.microsoft.com/office/drawing/2014/main" id="{61F59F31-CE35-494A-8D03-EC3F18037339}"/>
            </a:ext>
          </a:extLst>
        </xdr:cNvPr>
        <xdr:cNvSpPr txBox="1">
          <a:spLocks noChangeArrowheads="1"/>
        </xdr:cNvSpPr>
      </xdr:nvSpPr>
      <xdr:spPr bwMode="auto">
        <a:xfrm>
          <a:off x="9172575" y="45466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06" name="Text Box 1">
          <a:extLst>
            <a:ext uri="{FF2B5EF4-FFF2-40B4-BE49-F238E27FC236}">
              <a16:creationId xmlns:a16="http://schemas.microsoft.com/office/drawing/2014/main" id="{5AFFC3E7-FD9A-4A29-B0C5-51BDD5B26AC6}"/>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07" name="Text Box 2">
          <a:extLst>
            <a:ext uri="{FF2B5EF4-FFF2-40B4-BE49-F238E27FC236}">
              <a16:creationId xmlns:a16="http://schemas.microsoft.com/office/drawing/2014/main" id="{CE8DFABF-F5D2-41E2-A9EF-3C5955641F53}"/>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222</xdr:row>
      <xdr:rowOff>0</xdr:rowOff>
    </xdr:from>
    <xdr:to>
      <xdr:col>12</xdr:col>
      <xdr:colOff>2333625</xdr:colOff>
      <xdr:row>222</xdr:row>
      <xdr:rowOff>0</xdr:rowOff>
    </xdr:to>
    <xdr:sp macro="" textlink="">
      <xdr:nvSpPr>
        <xdr:cNvPr id="208" name="Text Box 7">
          <a:extLst>
            <a:ext uri="{FF2B5EF4-FFF2-40B4-BE49-F238E27FC236}">
              <a16:creationId xmlns:a16="http://schemas.microsoft.com/office/drawing/2014/main" id="{F0C12FE7-7E28-4FA6-9FB2-510A18138B79}"/>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222</xdr:row>
      <xdr:rowOff>0</xdr:rowOff>
    </xdr:from>
    <xdr:to>
      <xdr:col>12</xdr:col>
      <xdr:colOff>2333625</xdr:colOff>
      <xdr:row>222</xdr:row>
      <xdr:rowOff>0</xdr:rowOff>
    </xdr:to>
    <xdr:sp macro="" textlink="">
      <xdr:nvSpPr>
        <xdr:cNvPr id="209" name="Text Box 8">
          <a:extLst>
            <a:ext uri="{FF2B5EF4-FFF2-40B4-BE49-F238E27FC236}">
              <a16:creationId xmlns:a16="http://schemas.microsoft.com/office/drawing/2014/main" id="{BDE924C1-C916-46C1-84C4-F221AC1BE5FA}"/>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10" name="Text Box 34">
          <a:extLst>
            <a:ext uri="{FF2B5EF4-FFF2-40B4-BE49-F238E27FC236}">
              <a16:creationId xmlns:a16="http://schemas.microsoft.com/office/drawing/2014/main" id="{5DE1DA26-4E1E-4EEA-B611-D1ECDED26BE5}"/>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222</xdr:row>
      <xdr:rowOff>0</xdr:rowOff>
    </xdr:from>
    <xdr:to>
      <xdr:col>12</xdr:col>
      <xdr:colOff>2333625</xdr:colOff>
      <xdr:row>222</xdr:row>
      <xdr:rowOff>0</xdr:rowOff>
    </xdr:to>
    <xdr:sp macro="" textlink="">
      <xdr:nvSpPr>
        <xdr:cNvPr id="211" name="Text Box 35">
          <a:extLst>
            <a:ext uri="{FF2B5EF4-FFF2-40B4-BE49-F238E27FC236}">
              <a16:creationId xmlns:a16="http://schemas.microsoft.com/office/drawing/2014/main" id="{4BEC6599-2FDC-4A74-B13E-4F448339C719}"/>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12" name="Text Box 1">
          <a:extLst>
            <a:ext uri="{FF2B5EF4-FFF2-40B4-BE49-F238E27FC236}">
              <a16:creationId xmlns:a16="http://schemas.microsoft.com/office/drawing/2014/main" id="{DE705216-BE24-4C55-9F6D-A984FB8B0F98}"/>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13" name="Text Box 2">
          <a:extLst>
            <a:ext uri="{FF2B5EF4-FFF2-40B4-BE49-F238E27FC236}">
              <a16:creationId xmlns:a16="http://schemas.microsoft.com/office/drawing/2014/main" id="{89E52850-A32A-49EF-9427-8ABD2F9E462F}"/>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222</xdr:row>
      <xdr:rowOff>0</xdr:rowOff>
    </xdr:from>
    <xdr:to>
      <xdr:col>12</xdr:col>
      <xdr:colOff>2333625</xdr:colOff>
      <xdr:row>222</xdr:row>
      <xdr:rowOff>0</xdr:rowOff>
    </xdr:to>
    <xdr:sp macro="" textlink="">
      <xdr:nvSpPr>
        <xdr:cNvPr id="214" name="Text Box 7">
          <a:extLst>
            <a:ext uri="{FF2B5EF4-FFF2-40B4-BE49-F238E27FC236}">
              <a16:creationId xmlns:a16="http://schemas.microsoft.com/office/drawing/2014/main" id="{737A009B-A770-4CB7-9929-ACEB4FC4E273}"/>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222</xdr:row>
      <xdr:rowOff>0</xdr:rowOff>
    </xdr:from>
    <xdr:to>
      <xdr:col>12</xdr:col>
      <xdr:colOff>2333625</xdr:colOff>
      <xdr:row>222</xdr:row>
      <xdr:rowOff>0</xdr:rowOff>
    </xdr:to>
    <xdr:sp macro="" textlink="">
      <xdr:nvSpPr>
        <xdr:cNvPr id="215" name="Text Box 8">
          <a:extLst>
            <a:ext uri="{FF2B5EF4-FFF2-40B4-BE49-F238E27FC236}">
              <a16:creationId xmlns:a16="http://schemas.microsoft.com/office/drawing/2014/main" id="{BF4BE165-3117-49F0-A46C-0E56C0E95802}"/>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16" name="Text Box 34">
          <a:extLst>
            <a:ext uri="{FF2B5EF4-FFF2-40B4-BE49-F238E27FC236}">
              <a16:creationId xmlns:a16="http://schemas.microsoft.com/office/drawing/2014/main" id="{2B8E38FC-3B6B-4ADD-9A4F-42A55ABAD286}"/>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222</xdr:row>
      <xdr:rowOff>0</xdr:rowOff>
    </xdr:from>
    <xdr:to>
      <xdr:col>12</xdr:col>
      <xdr:colOff>2333625</xdr:colOff>
      <xdr:row>222</xdr:row>
      <xdr:rowOff>0</xdr:rowOff>
    </xdr:to>
    <xdr:sp macro="" textlink="">
      <xdr:nvSpPr>
        <xdr:cNvPr id="217" name="Text Box 35">
          <a:extLst>
            <a:ext uri="{FF2B5EF4-FFF2-40B4-BE49-F238E27FC236}">
              <a16:creationId xmlns:a16="http://schemas.microsoft.com/office/drawing/2014/main" id="{3B89F258-FBB6-4096-8D5C-56BECEDA59EF}"/>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18" name="Text Box 1">
          <a:extLst>
            <a:ext uri="{FF2B5EF4-FFF2-40B4-BE49-F238E27FC236}">
              <a16:creationId xmlns:a16="http://schemas.microsoft.com/office/drawing/2014/main" id="{B8ADA4ED-4DBC-4F40-B9E8-F106ECCB74C0}"/>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19" name="Text Box 2">
          <a:extLst>
            <a:ext uri="{FF2B5EF4-FFF2-40B4-BE49-F238E27FC236}">
              <a16:creationId xmlns:a16="http://schemas.microsoft.com/office/drawing/2014/main" id="{F619138E-9DD9-4B7B-A699-68ADC8E5588A}"/>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222</xdr:row>
      <xdr:rowOff>0</xdr:rowOff>
    </xdr:from>
    <xdr:to>
      <xdr:col>12</xdr:col>
      <xdr:colOff>2333625</xdr:colOff>
      <xdr:row>222</xdr:row>
      <xdr:rowOff>0</xdr:rowOff>
    </xdr:to>
    <xdr:sp macro="" textlink="">
      <xdr:nvSpPr>
        <xdr:cNvPr id="220" name="Text Box 7">
          <a:extLst>
            <a:ext uri="{FF2B5EF4-FFF2-40B4-BE49-F238E27FC236}">
              <a16:creationId xmlns:a16="http://schemas.microsoft.com/office/drawing/2014/main" id="{EFAB104B-7DDB-4FD1-B256-D6DC91D025B8}"/>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222</xdr:row>
      <xdr:rowOff>0</xdr:rowOff>
    </xdr:from>
    <xdr:to>
      <xdr:col>12</xdr:col>
      <xdr:colOff>2333625</xdr:colOff>
      <xdr:row>222</xdr:row>
      <xdr:rowOff>0</xdr:rowOff>
    </xdr:to>
    <xdr:sp macro="" textlink="">
      <xdr:nvSpPr>
        <xdr:cNvPr id="221" name="Text Box 8">
          <a:extLst>
            <a:ext uri="{FF2B5EF4-FFF2-40B4-BE49-F238E27FC236}">
              <a16:creationId xmlns:a16="http://schemas.microsoft.com/office/drawing/2014/main" id="{C006133F-5766-49FE-AFCE-758B02C5CBA2}"/>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22" name="Text Box 34">
          <a:extLst>
            <a:ext uri="{FF2B5EF4-FFF2-40B4-BE49-F238E27FC236}">
              <a16:creationId xmlns:a16="http://schemas.microsoft.com/office/drawing/2014/main" id="{FBE4D28C-654A-4226-8747-513B098AB1B1}"/>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222</xdr:row>
      <xdr:rowOff>0</xdr:rowOff>
    </xdr:from>
    <xdr:to>
      <xdr:col>12</xdr:col>
      <xdr:colOff>2333625</xdr:colOff>
      <xdr:row>222</xdr:row>
      <xdr:rowOff>0</xdr:rowOff>
    </xdr:to>
    <xdr:sp macro="" textlink="">
      <xdr:nvSpPr>
        <xdr:cNvPr id="223" name="Text Box 35">
          <a:extLst>
            <a:ext uri="{FF2B5EF4-FFF2-40B4-BE49-F238E27FC236}">
              <a16:creationId xmlns:a16="http://schemas.microsoft.com/office/drawing/2014/main" id="{6B036D68-F39C-4E6C-8D46-8122FB8D2B45}"/>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24" name="Text Box 1">
          <a:extLst>
            <a:ext uri="{FF2B5EF4-FFF2-40B4-BE49-F238E27FC236}">
              <a16:creationId xmlns:a16="http://schemas.microsoft.com/office/drawing/2014/main" id="{098F6767-D4DF-4E53-9908-04EC0DF0F999}"/>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25" name="Text Box 2">
          <a:extLst>
            <a:ext uri="{FF2B5EF4-FFF2-40B4-BE49-F238E27FC236}">
              <a16:creationId xmlns:a16="http://schemas.microsoft.com/office/drawing/2014/main" id="{498BB008-E34A-4C55-BE57-B523D9586EA6}"/>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222</xdr:row>
      <xdr:rowOff>0</xdr:rowOff>
    </xdr:from>
    <xdr:to>
      <xdr:col>12</xdr:col>
      <xdr:colOff>2333625</xdr:colOff>
      <xdr:row>222</xdr:row>
      <xdr:rowOff>0</xdr:rowOff>
    </xdr:to>
    <xdr:sp macro="" textlink="">
      <xdr:nvSpPr>
        <xdr:cNvPr id="226" name="Text Box 7">
          <a:extLst>
            <a:ext uri="{FF2B5EF4-FFF2-40B4-BE49-F238E27FC236}">
              <a16:creationId xmlns:a16="http://schemas.microsoft.com/office/drawing/2014/main" id="{22661DD4-0C10-49FF-A894-8038DFAE032C}"/>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222</xdr:row>
      <xdr:rowOff>0</xdr:rowOff>
    </xdr:from>
    <xdr:to>
      <xdr:col>12</xdr:col>
      <xdr:colOff>2333625</xdr:colOff>
      <xdr:row>222</xdr:row>
      <xdr:rowOff>0</xdr:rowOff>
    </xdr:to>
    <xdr:sp macro="" textlink="">
      <xdr:nvSpPr>
        <xdr:cNvPr id="227" name="Text Box 8">
          <a:extLst>
            <a:ext uri="{FF2B5EF4-FFF2-40B4-BE49-F238E27FC236}">
              <a16:creationId xmlns:a16="http://schemas.microsoft.com/office/drawing/2014/main" id="{2A3E3086-AD76-497B-B7CC-ECD86651E4E5}"/>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222</xdr:row>
      <xdr:rowOff>0</xdr:rowOff>
    </xdr:from>
    <xdr:to>
      <xdr:col>14</xdr:col>
      <xdr:colOff>466725</xdr:colOff>
      <xdr:row>222</xdr:row>
      <xdr:rowOff>0</xdr:rowOff>
    </xdr:to>
    <xdr:sp macro="" textlink="">
      <xdr:nvSpPr>
        <xdr:cNvPr id="228" name="Text Box 34">
          <a:extLst>
            <a:ext uri="{FF2B5EF4-FFF2-40B4-BE49-F238E27FC236}">
              <a16:creationId xmlns:a16="http://schemas.microsoft.com/office/drawing/2014/main" id="{7B9F3B31-E266-49FF-B346-E7CDF4A898DA}"/>
            </a:ext>
          </a:extLst>
        </xdr:cNvPr>
        <xdr:cNvSpPr txBox="1">
          <a:spLocks noChangeArrowheads="1"/>
        </xdr:cNvSpPr>
      </xdr:nvSpPr>
      <xdr:spPr bwMode="auto">
        <a:xfrm>
          <a:off x="12274550" y="50076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222</xdr:row>
      <xdr:rowOff>0</xdr:rowOff>
    </xdr:from>
    <xdr:to>
      <xdr:col>12</xdr:col>
      <xdr:colOff>2333625</xdr:colOff>
      <xdr:row>222</xdr:row>
      <xdr:rowOff>0</xdr:rowOff>
    </xdr:to>
    <xdr:sp macro="" textlink="">
      <xdr:nvSpPr>
        <xdr:cNvPr id="229" name="Text Box 35">
          <a:extLst>
            <a:ext uri="{FF2B5EF4-FFF2-40B4-BE49-F238E27FC236}">
              <a16:creationId xmlns:a16="http://schemas.microsoft.com/office/drawing/2014/main" id="{C957F163-47BE-4E01-8210-D6944ABD63FA}"/>
            </a:ext>
          </a:extLst>
        </xdr:cNvPr>
        <xdr:cNvSpPr txBox="1">
          <a:spLocks noChangeArrowheads="1"/>
        </xdr:cNvSpPr>
      </xdr:nvSpPr>
      <xdr:spPr bwMode="auto">
        <a:xfrm>
          <a:off x="9172575" y="50076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30" name="Text Box 1">
          <a:extLst>
            <a:ext uri="{FF2B5EF4-FFF2-40B4-BE49-F238E27FC236}">
              <a16:creationId xmlns:a16="http://schemas.microsoft.com/office/drawing/2014/main" id="{D3949F7D-4FA5-4A61-886A-F76392BE8635}"/>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31" name="Text Box 2">
          <a:extLst>
            <a:ext uri="{FF2B5EF4-FFF2-40B4-BE49-F238E27FC236}">
              <a16:creationId xmlns:a16="http://schemas.microsoft.com/office/drawing/2014/main" id="{F9EB483A-A200-42B7-8757-C0562E257578}"/>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237</xdr:row>
      <xdr:rowOff>0</xdr:rowOff>
    </xdr:from>
    <xdr:to>
      <xdr:col>12</xdr:col>
      <xdr:colOff>2333625</xdr:colOff>
      <xdr:row>237</xdr:row>
      <xdr:rowOff>0</xdr:rowOff>
    </xdr:to>
    <xdr:sp macro="" textlink="">
      <xdr:nvSpPr>
        <xdr:cNvPr id="232" name="Text Box 7">
          <a:extLst>
            <a:ext uri="{FF2B5EF4-FFF2-40B4-BE49-F238E27FC236}">
              <a16:creationId xmlns:a16="http://schemas.microsoft.com/office/drawing/2014/main" id="{54D2D02E-61A6-4F1E-A0FE-5072ACDB4C04}"/>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237</xdr:row>
      <xdr:rowOff>0</xdr:rowOff>
    </xdr:from>
    <xdr:to>
      <xdr:col>12</xdr:col>
      <xdr:colOff>2333625</xdr:colOff>
      <xdr:row>237</xdr:row>
      <xdr:rowOff>0</xdr:rowOff>
    </xdr:to>
    <xdr:sp macro="" textlink="">
      <xdr:nvSpPr>
        <xdr:cNvPr id="233" name="Text Box 8">
          <a:extLst>
            <a:ext uri="{FF2B5EF4-FFF2-40B4-BE49-F238E27FC236}">
              <a16:creationId xmlns:a16="http://schemas.microsoft.com/office/drawing/2014/main" id="{E68FA792-DA9F-4CFD-8AB6-9FB2CD4C3E04}"/>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34" name="Text Box 34">
          <a:extLst>
            <a:ext uri="{FF2B5EF4-FFF2-40B4-BE49-F238E27FC236}">
              <a16:creationId xmlns:a16="http://schemas.microsoft.com/office/drawing/2014/main" id="{7082AB4F-539B-4AB6-9A75-405831DF7DE7}"/>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237</xdr:row>
      <xdr:rowOff>0</xdr:rowOff>
    </xdr:from>
    <xdr:to>
      <xdr:col>12</xdr:col>
      <xdr:colOff>2333625</xdr:colOff>
      <xdr:row>237</xdr:row>
      <xdr:rowOff>0</xdr:rowOff>
    </xdr:to>
    <xdr:sp macro="" textlink="">
      <xdr:nvSpPr>
        <xdr:cNvPr id="235" name="Text Box 35">
          <a:extLst>
            <a:ext uri="{FF2B5EF4-FFF2-40B4-BE49-F238E27FC236}">
              <a16:creationId xmlns:a16="http://schemas.microsoft.com/office/drawing/2014/main" id="{8242B5C5-8EDC-4840-94D8-826D98F3ABB4}"/>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36" name="Text Box 1">
          <a:extLst>
            <a:ext uri="{FF2B5EF4-FFF2-40B4-BE49-F238E27FC236}">
              <a16:creationId xmlns:a16="http://schemas.microsoft.com/office/drawing/2014/main" id="{9799C8EE-D7E0-4EF2-BE63-7C92A60A9E92}"/>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37" name="Text Box 2">
          <a:extLst>
            <a:ext uri="{FF2B5EF4-FFF2-40B4-BE49-F238E27FC236}">
              <a16:creationId xmlns:a16="http://schemas.microsoft.com/office/drawing/2014/main" id="{988F4177-36C5-4564-AF55-4F9AF6C8BC3F}"/>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237</xdr:row>
      <xdr:rowOff>0</xdr:rowOff>
    </xdr:from>
    <xdr:to>
      <xdr:col>12</xdr:col>
      <xdr:colOff>2333625</xdr:colOff>
      <xdr:row>237</xdr:row>
      <xdr:rowOff>0</xdr:rowOff>
    </xdr:to>
    <xdr:sp macro="" textlink="">
      <xdr:nvSpPr>
        <xdr:cNvPr id="238" name="Text Box 7">
          <a:extLst>
            <a:ext uri="{FF2B5EF4-FFF2-40B4-BE49-F238E27FC236}">
              <a16:creationId xmlns:a16="http://schemas.microsoft.com/office/drawing/2014/main" id="{1C767680-2B9D-4EF0-BE92-B4C6F455A987}"/>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237</xdr:row>
      <xdr:rowOff>0</xdr:rowOff>
    </xdr:from>
    <xdr:to>
      <xdr:col>12</xdr:col>
      <xdr:colOff>2333625</xdr:colOff>
      <xdr:row>237</xdr:row>
      <xdr:rowOff>0</xdr:rowOff>
    </xdr:to>
    <xdr:sp macro="" textlink="">
      <xdr:nvSpPr>
        <xdr:cNvPr id="239" name="Text Box 8">
          <a:extLst>
            <a:ext uri="{FF2B5EF4-FFF2-40B4-BE49-F238E27FC236}">
              <a16:creationId xmlns:a16="http://schemas.microsoft.com/office/drawing/2014/main" id="{397DEDB4-6CAB-4FCD-9085-A0B9E5C9A87C}"/>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40" name="Text Box 34">
          <a:extLst>
            <a:ext uri="{FF2B5EF4-FFF2-40B4-BE49-F238E27FC236}">
              <a16:creationId xmlns:a16="http://schemas.microsoft.com/office/drawing/2014/main" id="{8A15A50B-5A8D-445C-9A9F-58D2248F3771}"/>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237</xdr:row>
      <xdr:rowOff>0</xdr:rowOff>
    </xdr:from>
    <xdr:to>
      <xdr:col>12</xdr:col>
      <xdr:colOff>2333625</xdr:colOff>
      <xdr:row>237</xdr:row>
      <xdr:rowOff>0</xdr:rowOff>
    </xdr:to>
    <xdr:sp macro="" textlink="">
      <xdr:nvSpPr>
        <xdr:cNvPr id="241" name="Text Box 35">
          <a:extLst>
            <a:ext uri="{FF2B5EF4-FFF2-40B4-BE49-F238E27FC236}">
              <a16:creationId xmlns:a16="http://schemas.microsoft.com/office/drawing/2014/main" id="{3B0721F6-E279-44E5-98E1-4D7BB3DEFBAD}"/>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42" name="Text Box 1">
          <a:extLst>
            <a:ext uri="{FF2B5EF4-FFF2-40B4-BE49-F238E27FC236}">
              <a16:creationId xmlns:a16="http://schemas.microsoft.com/office/drawing/2014/main" id="{F4DB4316-6983-4768-8B13-434FCF42E27D}"/>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43" name="Text Box 2">
          <a:extLst>
            <a:ext uri="{FF2B5EF4-FFF2-40B4-BE49-F238E27FC236}">
              <a16:creationId xmlns:a16="http://schemas.microsoft.com/office/drawing/2014/main" id="{E84C645A-019F-4B40-8ECE-CA3FDCDD5D9D}"/>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237</xdr:row>
      <xdr:rowOff>0</xdr:rowOff>
    </xdr:from>
    <xdr:to>
      <xdr:col>12</xdr:col>
      <xdr:colOff>2333625</xdr:colOff>
      <xdr:row>237</xdr:row>
      <xdr:rowOff>0</xdr:rowOff>
    </xdr:to>
    <xdr:sp macro="" textlink="">
      <xdr:nvSpPr>
        <xdr:cNvPr id="244" name="Text Box 7">
          <a:extLst>
            <a:ext uri="{FF2B5EF4-FFF2-40B4-BE49-F238E27FC236}">
              <a16:creationId xmlns:a16="http://schemas.microsoft.com/office/drawing/2014/main" id="{94A0C774-062C-470B-9ED7-4CB083F09A1D}"/>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237</xdr:row>
      <xdr:rowOff>0</xdr:rowOff>
    </xdr:from>
    <xdr:to>
      <xdr:col>12</xdr:col>
      <xdr:colOff>2333625</xdr:colOff>
      <xdr:row>237</xdr:row>
      <xdr:rowOff>0</xdr:rowOff>
    </xdr:to>
    <xdr:sp macro="" textlink="">
      <xdr:nvSpPr>
        <xdr:cNvPr id="245" name="Text Box 8">
          <a:extLst>
            <a:ext uri="{FF2B5EF4-FFF2-40B4-BE49-F238E27FC236}">
              <a16:creationId xmlns:a16="http://schemas.microsoft.com/office/drawing/2014/main" id="{CF8F4540-3F20-46F6-9B10-8DAEED2E658A}"/>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46" name="Text Box 34">
          <a:extLst>
            <a:ext uri="{FF2B5EF4-FFF2-40B4-BE49-F238E27FC236}">
              <a16:creationId xmlns:a16="http://schemas.microsoft.com/office/drawing/2014/main" id="{3A9A3644-3212-43B4-B16E-ECB494318D88}"/>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237</xdr:row>
      <xdr:rowOff>0</xdr:rowOff>
    </xdr:from>
    <xdr:to>
      <xdr:col>12</xdr:col>
      <xdr:colOff>2333625</xdr:colOff>
      <xdr:row>237</xdr:row>
      <xdr:rowOff>0</xdr:rowOff>
    </xdr:to>
    <xdr:sp macro="" textlink="">
      <xdr:nvSpPr>
        <xdr:cNvPr id="247" name="Text Box 35">
          <a:extLst>
            <a:ext uri="{FF2B5EF4-FFF2-40B4-BE49-F238E27FC236}">
              <a16:creationId xmlns:a16="http://schemas.microsoft.com/office/drawing/2014/main" id="{7C2C4875-014D-4721-9F2F-177F1491ACCE}"/>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48" name="Text Box 1">
          <a:extLst>
            <a:ext uri="{FF2B5EF4-FFF2-40B4-BE49-F238E27FC236}">
              <a16:creationId xmlns:a16="http://schemas.microsoft.com/office/drawing/2014/main" id="{72BDF40B-E826-4775-A58A-81B378FB50DA}"/>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49" name="Text Box 2">
          <a:extLst>
            <a:ext uri="{FF2B5EF4-FFF2-40B4-BE49-F238E27FC236}">
              <a16:creationId xmlns:a16="http://schemas.microsoft.com/office/drawing/2014/main" id="{BFC3EB23-A89C-404A-A01A-4CB1D51CE073}"/>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237</xdr:row>
      <xdr:rowOff>0</xdr:rowOff>
    </xdr:from>
    <xdr:to>
      <xdr:col>12</xdr:col>
      <xdr:colOff>2333625</xdr:colOff>
      <xdr:row>237</xdr:row>
      <xdr:rowOff>0</xdr:rowOff>
    </xdr:to>
    <xdr:sp macro="" textlink="">
      <xdr:nvSpPr>
        <xdr:cNvPr id="250" name="Text Box 7">
          <a:extLst>
            <a:ext uri="{FF2B5EF4-FFF2-40B4-BE49-F238E27FC236}">
              <a16:creationId xmlns:a16="http://schemas.microsoft.com/office/drawing/2014/main" id="{7041CAE0-B230-4A33-A3D1-AB843325C1E0}"/>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237</xdr:row>
      <xdr:rowOff>0</xdr:rowOff>
    </xdr:from>
    <xdr:to>
      <xdr:col>12</xdr:col>
      <xdr:colOff>2333625</xdr:colOff>
      <xdr:row>237</xdr:row>
      <xdr:rowOff>0</xdr:rowOff>
    </xdr:to>
    <xdr:sp macro="" textlink="">
      <xdr:nvSpPr>
        <xdr:cNvPr id="251" name="Text Box 8">
          <a:extLst>
            <a:ext uri="{FF2B5EF4-FFF2-40B4-BE49-F238E27FC236}">
              <a16:creationId xmlns:a16="http://schemas.microsoft.com/office/drawing/2014/main" id="{2196A135-EEB0-4A36-8E8D-9E316A99FEC6}"/>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237</xdr:row>
      <xdr:rowOff>0</xdr:rowOff>
    </xdr:from>
    <xdr:to>
      <xdr:col>14</xdr:col>
      <xdr:colOff>466725</xdr:colOff>
      <xdr:row>237</xdr:row>
      <xdr:rowOff>0</xdr:rowOff>
    </xdr:to>
    <xdr:sp macro="" textlink="">
      <xdr:nvSpPr>
        <xdr:cNvPr id="252" name="Text Box 34">
          <a:extLst>
            <a:ext uri="{FF2B5EF4-FFF2-40B4-BE49-F238E27FC236}">
              <a16:creationId xmlns:a16="http://schemas.microsoft.com/office/drawing/2014/main" id="{008DBEB2-4F83-4643-9F9E-A81A2377FDE1}"/>
            </a:ext>
          </a:extLst>
        </xdr:cNvPr>
        <xdr:cNvSpPr txBox="1">
          <a:spLocks noChangeArrowheads="1"/>
        </xdr:cNvSpPr>
      </xdr:nvSpPr>
      <xdr:spPr bwMode="auto">
        <a:xfrm>
          <a:off x="12274550" y="53517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237</xdr:row>
      <xdr:rowOff>0</xdr:rowOff>
    </xdr:from>
    <xdr:to>
      <xdr:col>12</xdr:col>
      <xdr:colOff>2333625</xdr:colOff>
      <xdr:row>237</xdr:row>
      <xdr:rowOff>0</xdr:rowOff>
    </xdr:to>
    <xdr:sp macro="" textlink="">
      <xdr:nvSpPr>
        <xdr:cNvPr id="253" name="Text Box 35">
          <a:extLst>
            <a:ext uri="{FF2B5EF4-FFF2-40B4-BE49-F238E27FC236}">
              <a16:creationId xmlns:a16="http://schemas.microsoft.com/office/drawing/2014/main" id="{6B854BE1-FFD5-417F-B9AC-860F26DF0B7D}"/>
            </a:ext>
          </a:extLst>
        </xdr:cNvPr>
        <xdr:cNvSpPr txBox="1">
          <a:spLocks noChangeArrowheads="1"/>
        </xdr:cNvSpPr>
      </xdr:nvSpPr>
      <xdr:spPr bwMode="auto">
        <a:xfrm>
          <a:off x="9172575" y="53517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54" name="Text Box 1">
          <a:extLst>
            <a:ext uri="{FF2B5EF4-FFF2-40B4-BE49-F238E27FC236}">
              <a16:creationId xmlns:a16="http://schemas.microsoft.com/office/drawing/2014/main" id="{6CFEE105-C209-497D-9BF4-E219C3F10EA7}"/>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55" name="Text Box 2">
          <a:extLst>
            <a:ext uri="{FF2B5EF4-FFF2-40B4-BE49-F238E27FC236}">
              <a16:creationId xmlns:a16="http://schemas.microsoft.com/office/drawing/2014/main" id="{D6E77492-8BE2-4938-9D0C-99C047223826}"/>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252</xdr:row>
      <xdr:rowOff>0</xdr:rowOff>
    </xdr:from>
    <xdr:to>
      <xdr:col>12</xdr:col>
      <xdr:colOff>2333625</xdr:colOff>
      <xdr:row>252</xdr:row>
      <xdr:rowOff>0</xdr:rowOff>
    </xdr:to>
    <xdr:sp macro="" textlink="">
      <xdr:nvSpPr>
        <xdr:cNvPr id="256" name="Text Box 7">
          <a:extLst>
            <a:ext uri="{FF2B5EF4-FFF2-40B4-BE49-F238E27FC236}">
              <a16:creationId xmlns:a16="http://schemas.microsoft.com/office/drawing/2014/main" id="{EA76A242-FB22-41A0-976B-88EF38705E6C}"/>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252</xdr:row>
      <xdr:rowOff>0</xdr:rowOff>
    </xdr:from>
    <xdr:to>
      <xdr:col>12</xdr:col>
      <xdr:colOff>2333625</xdr:colOff>
      <xdr:row>252</xdr:row>
      <xdr:rowOff>0</xdr:rowOff>
    </xdr:to>
    <xdr:sp macro="" textlink="">
      <xdr:nvSpPr>
        <xdr:cNvPr id="257" name="Text Box 8">
          <a:extLst>
            <a:ext uri="{FF2B5EF4-FFF2-40B4-BE49-F238E27FC236}">
              <a16:creationId xmlns:a16="http://schemas.microsoft.com/office/drawing/2014/main" id="{0149761D-F291-465E-A414-577B7B7C6961}"/>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58" name="Text Box 34">
          <a:extLst>
            <a:ext uri="{FF2B5EF4-FFF2-40B4-BE49-F238E27FC236}">
              <a16:creationId xmlns:a16="http://schemas.microsoft.com/office/drawing/2014/main" id="{4E83DF73-1556-4AA3-B9F3-817F756A8AAA}"/>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252</xdr:row>
      <xdr:rowOff>0</xdr:rowOff>
    </xdr:from>
    <xdr:to>
      <xdr:col>12</xdr:col>
      <xdr:colOff>2333625</xdr:colOff>
      <xdr:row>252</xdr:row>
      <xdr:rowOff>0</xdr:rowOff>
    </xdr:to>
    <xdr:sp macro="" textlink="">
      <xdr:nvSpPr>
        <xdr:cNvPr id="259" name="Text Box 35">
          <a:extLst>
            <a:ext uri="{FF2B5EF4-FFF2-40B4-BE49-F238E27FC236}">
              <a16:creationId xmlns:a16="http://schemas.microsoft.com/office/drawing/2014/main" id="{179263ED-8B2B-465C-B445-B760E51190C6}"/>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60" name="Text Box 1">
          <a:extLst>
            <a:ext uri="{FF2B5EF4-FFF2-40B4-BE49-F238E27FC236}">
              <a16:creationId xmlns:a16="http://schemas.microsoft.com/office/drawing/2014/main" id="{47861115-A29B-424B-B010-C3CB05AF1CEF}"/>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61" name="Text Box 2">
          <a:extLst>
            <a:ext uri="{FF2B5EF4-FFF2-40B4-BE49-F238E27FC236}">
              <a16:creationId xmlns:a16="http://schemas.microsoft.com/office/drawing/2014/main" id="{2482D4E0-0211-496E-8C7B-1ECA310BCE1D}"/>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252</xdr:row>
      <xdr:rowOff>0</xdr:rowOff>
    </xdr:from>
    <xdr:to>
      <xdr:col>12</xdr:col>
      <xdr:colOff>2333625</xdr:colOff>
      <xdr:row>252</xdr:row>
      <xdr:rowOff>0</xdr:rowOff>
    </xdr:to>
    <xdr:sp macro="" textlink="">
      <xdr:nvSpPr>
        <xdr:cNvPr id="262" name="Text Box 7">
          <a:extLst>
            <a:ext uri="{FF2B5EF4-FFF2-40B4-BE49-F238E27FC236}">
              <a16:creationId xmlns:a16="http://schemas.microsoft.com/office/drawing/2014/main" id="{346371FF-C912-4299-AE2F-84A983CAC400}"/>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252</xdr:row>
      <xdr:rowOff>0</xdr:rowOff>
    </xdr:from>
    <xdr:to>
      <xdr:col>12</xdr:col>
      <xdr:colOff>2333625</xdr:colOff>
      <xdr:row>252</xdr:row>
      <xdr:rowOff>0</xdr:rowOff>
    </xdr:to>
    <xdr:sp macro="" textlink="">
      <xdr:nvSpPr>
        <xdr:cNvPr id="263" name="Text Box 8">
          <a:extLst>
            <a:ext uri="{FF2B5EF4-FFF2-40B4-BE49-F238E27FC236}">
              <a16:creationId xmlns:a16="http://schemas.microsoft.com/office/drawing/2014/main" id="{C4CE58A5-0B36-4A8B-809A-2246F15E835A}"/>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64" name="Text Box 34">
          <a:extLst>
            <a:ext uri="{FF2B5EF4-FFF2-40B4-BE49-F238E27FC236}">
              <a16:creationId xmlns:a16="http://schemas.microsoft.com/office/drawing/2014/main" id="{767EFF33-AA6B-4152-A618-1B9B7E2BF030}"/>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252</xdr:row>
      <xdr:rowOff>0</xdr:rowOff>
    </xdr:from>
    <xdr:to>
      <xdr:col>12</xdr:col>
      <xdr:colOff>2333625</xdr:colOff>
      <xdr:row>252</xdr:row>
      <xdr:rowOff>0</xdr:rowOff>
    </xdr:to>
    <xdr:sp macro="" textlink="">
      <xdr:nvSpPr>
        <xdr:cNvPr id="265" name="Text Box 35">
          <a:extLst>
            <a:ext uri="{FF2B5EF4-FFF2-40B4-BE49-F238E27FC236}">
              <a16:creationId xmlns:a16="http://schemas.microsoft.com/office/drawing/2014/main" id="{80059727-D5B8-4CCE-A93B-D918A1A86BDC}"/>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66" name="Text Box 1">
          <a:extLst>
            <a:ext uri="{FF2B5EF4-FFF2-40B4-BE49-F238E27FC236}">
              <a16:creationId xmlns:a16="http://schemas.microsoft.com/office/drawing/2014/main" id="{8EF0DA13-3A0F-49E8-854B-B358B75E1365}"/>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67" name="Text Box 2">
          <a:extLst>
            <a:ext uri="{FF2B5EF4-FFF2-40B4-BE49-F238E27FC236}">
              <a16:creationId xmlns:a16="http://schemas.microsoft.com/office/drawing/2014/main" id="{D96A7B0D-7591-432A-BC92-A2745E4BF83C}"/>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252</xdr:row>
      <xdr:rowOff>0</xdr:rowOff>
    </xdr:from>
    <xdr:to>
      <xdr:col>12</xdr:col>
      <xdr:colOff>2333625</xdr:colOff>
      <xdr:row>252</xdr:row>
      <xdr:rowOff>0</xdr:rowOff>
    </xdr:to>
    <xdr:sp macro="" textlink="">
      <xdr:nvSpPr>
        <xdr:cNvPr id="268" name="Text Box 7">
          <a:extLst>
            <a:ext uri="{FF2B5EF4-FFF2-40B4-BE49-F238E27FC236}">
              <a16:creationId xmlns:a16="http://schemas.microsoft.com/office/drawing/2014/main" id="{21126045-5E6C-47F1-A54D-EB85F29063BF}"/>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252</xdr:row>
      <xdr:rowOff>0</xdr:rowOff>
    </xdr:from>
    <xdr:to>
      <xdr:col>12</xdr:col>
      <xdr:colOff>2333625</xdr:colOff>
      <xdr:row>252</xdr:row>
      <xdr:rowOff>0</xdr:rowOff>
    </xdr:to>
    <xdr:sp macro="" textlink="">
      <xdr:nvSpPr>
        <xdr:cNvPr id="269" name="Text Box 8">
          <a:extLst>
            <a:ext uri="{FF2B5EF4-FFF2-40B4-BE49-F238E27FC236}">
              <a16:creationId xmlns:a16="http://schemas.microsoft.com/office/drawing/2014/main" id="{DEDB3DD8-7941-4369-9A42-D136D2907A05}"/>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70" name="Text Box 34">
          <a:extLst>
            <a:ext uri="{FF2B5EF4-FFF2-40B4-BE49-F238E27FC236}">
              <a16:creationId xmlns:a16="http://schemas.microsoft.com/office/drawing/2014/main" id="{7AF9459F-8415-4F69-96A6-A98F0E03AF26}"/>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252</xdr:row>
      <xdr:rowOff>0</xdr:rowOff>
    </xdr:from>
    <xdr:to>
      <xdr:col>12</xdr:col>
      <xdr:colOff>2333625</xdr:colOff>
      <xdr:row>252</xdr:row>
      <xdr:rowOff>0</xdr:rowOff>
    </xdr:to>
    <xdr:sp macro="" textlink="">
      <xdr:nvSpPr>
        <xdr:cNvPr id="271" name="Text Box 35">
          <a:extLst>
            <a:ext uri="{FF2B5EF4-FFF2-40B4-BE49-F238E27FC236}">
              <a16:creationId xmlns:a16="http://schemas.microsoft.com/office/drawing/2014/main" id="{98131A87-BA56-4F24-A66C-276853BDAE73}"/>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72" name="Text Box 1">
          <a:extLst>
            <a:ext uri="{FF2B5EF4-FFF2-40B4-BE49-F238E27FC236}">
              <a16:creationId xmlns:a16="http://schemas.microsoft.com/office/drawing/2014/main" id="{A5B673B6-4826-416E-A29D-B07E2CCD6783}"/>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73" name="Text Box 2">
          <a:extLst>
            <a:ext uri="{FF2B5EF4-FFF2-40B4-BE49-F238E27FC236}">
              <a16:creationId xmlns:a16="http://schemas.microsoft.com/office/drawing/2014/main" id="{81729B38-CC15-4A20-8661-B42B88171642}"/>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252</xdr:row>
      <xdr:rowOff>0</xdr:rowOff>
    </xdr:from>
    <xdr:to>
      <xdr:col>12</xdr:col>
      <xdr:colOff>2333625</xdr:colOff>
      <xdr:row>252</xdr:row>
      <xdr:rowOff>0</xdr:rowOff>
    </xdr:to>
    <xdr:sp macro="" textlink="">
      <xdr:nvSpPr>
        <xdr:cNvPr id="274" name="Text Box 7">
          <a:extLst>
            <a:ext uri="{FF2B5EF4-FFF2-40B4-BE49-F238E27FC236}">
              <a16:creationId xmlns:a16="http://schemas.microsoft.com/office/drawing/2014/main" id="{3ADC4627-C6A8-4D15-81F4-0E49AD950DED}"/>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252</xdr:row>
      <xdr:rowOff>0</xdr:rowOff>
    </xdr:from>
    <xdr:to>
      <xdr:col>12</xdr:col>
      <xdr:colOff>2333625</xdr:colOff>
      <xdr:row>252</xdr:row>
      <xdr:rowOff>0</xdr:rowOff>
    </xdr:to>
    <xdr:sp macro="" textlink="">
      <xdr:nvSpPr>
        <xdr:cNvPr id="275" name="Text Box 8">
          <a:extLst>
            <a:ext uri="{FF2B5EF4-FFF2-40B4-BE49-F238E27FC236}">
              <a16:creationId xmlns:a16="http://schemas.microsoft.com/office/drawing/2014/main" id="{1EF5473B-ABBD-458D-9265-313DA801FA53}"/>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252</xdr:row>
      <xdr:rowOff>0</xdr:rowOff>
    </xdr:from>
    <xdr:to>
      <xdr:col>14</xdr:col>
      <xdr:colOff>466725</xdr:colOff>
      <xdr:row>252</xdr:row>
      <xdr:rowOff>0</xdr:rowOff>
    </xdr:to>
    <xdr:sp macro="" textlink="">
      <xdr:nvSpPr>
        <xdr:cNvPr id="276" name="Text Box 34">
          <a:extLst>
            <a:ext uri="{FF2B5EF4-FFF2-40B4-BE49-F238E27FC236}">
              <a16:creationId xmlns:a16="http://schemas.microsoft.com/office/drawing/2014/main" id="{E0FDF44E-C427-4DFC-91D3-6DE1C4358E9F}"/>
            </a:ext>
          </a:extLst>
        </xdr:cNvPr>
        <xdr:cNvSpPr txBox="1">
          <a:spLocks noChangeArrowheads="1"/>
        </xdr:cNvSpPr>
      </xdr:nvSpPr>
      <xdr:spPr bwMode="auto">
        <a:xfrm>
          <a:off x="12274550" y="576580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252</xdr:row>
      <xdr:rowOff>0</xdr:rowOff>
    </xdr:from>
    <xdr:to>
      <xdr:col>12</xdr:col>
      <xdr:colOff>2333625</xdr:colOff>
      <xdr:row>252</xdr:row>
      <xdr:rowOff>0</xdr:rowOff>
    </xdr:to>
    <xdr:sp macro="" textlink="">
      <xdr:nvSpPr>
        <xdr:cNvPr id="277" name="Text Box 35">
          <a:extLst>
            <a:ext uri="{FF2B5EF4-FFF2-40B4-BE49-F238E27FC236}">
              <a16:creationId xmlns:a16="http://schemas.microsoft.com/office/drawing/2014/main" id="{5A08E4AF-FCD2-4CD4-BE07-040E86029827}"/>
            </a:ext>
          </a:extLst>
        </xdr:cNvPr>
        <xdr:cNvSpPr txBox="1">
          <a:spLocks noChangeArrowheads="1"/>
        </xdr:cNvSpPr>
      </xdr:nvSpPr>
      <xdr:spPr bwMode="auto">
        <a:xfrm>
          <a:off x="9172575" y="57658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78" name="Text Box 1">
          <a:extLst>
            <a:ext uri="{FF2B5EF4-FFF2-40B4-BE49-F238E27FC236}">
              <a16:creationId xmlns:a16="http://schemas.microsoft.com/office/drawing/2014/main" id="{96821B3E-508D-4A15-9446-7EB307D8F609}"/>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79" name="Text Box 2">
          <a:extLst>
            <a:ext uri="{FF2B5EF4-FFF2-40B4-BE49-F238E27FC236}">
              <a16:creationId xmlns:a16="http://schemas.microsoft.com/office/drawing/2014/main" id="{8E002E32-0C1A-404E-99FD-62326B1A3BD3}"/>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265</xdr:row>
      <xdr:rowOff>0</xdr:rowOff>
    </xdr:from>
    <xdr:to>
      <xdr:col>12</xdr:col>
      <xdr:colOff>2333625</xdr:colOff>
      <xdr:row>265</xdr:row>
      <xdr:rowOff>0</xdr:rowOff>
    </xdr:to>
    <xdr:sp macro="" textlink="">
      <xdr:nvSpPr>
        <xdr:cNvPr id="280" name="Text Box 7">
          <a:extLst>
            <a:ext uri="{FF2B5EF4-FFF2-40B4-BE49-F238E27FC236}">
              <a16:creationId xmlns:a16="http://schemas.microsoft.com/office/drawing/2014/main" id="{AEFB6A88-9715-4606-B8CA-8E7413D4FB7D}"/>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265</xdr:row>
      <xdr:rowOff>0</xdr:rowOff>
    </xdr:from>
    <xdr:to>
      <xdr:col>12</xdr:col>
      <xdr:colOff>2333625</xdr:colOff>
      <xdr:row>265</xdr:row>
      <xdr:rowOff>0</xdr:rowOff>
    </xdr:to>
    <xdr:sp macro="" textlink="">
      <xdr:nvSpPr>
        <xdr:cNvPr id="281" name="Text Box 8">
          <a:extLst>
            <a:ext uri="{FF2B5EF4-FFF2-40B4-BE49-F238E27FC236}">
              <a16:creationId xmlns:a16="http://schemas.microsoft.com/office/drawing/2014/main" id="{D3839854-CD83-48FB-A8D6-3CB48D49F2C1}"/>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82" name="Text Box 34">
          <a:extLst>
            <a:ext uri="{FF2B5EF4-FFF2-40B4-BE49-F238E27FC236}">
              <a16:creationId xmlns:a16="http://schemas.microsoft.com/office/drawing/2014/main" id="{A3789C27-3F76-4CB6-AFE4-93CC9374C9BA}"/>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265</xdr:row>
      <xdr:rowOff>0</xdr:rowOff>
    </xdr:from>
    <xdr:to>
      <xdr:col>12</xdr:col>
      <xdr:colOff>2333625</xdr:colOff>
      <xdr:row>265</xdr:row>
      <xdr:rowOff>0</xdr:rowOff>
    </xdr:to>
    <xdr:sp macro="" textlink="">
      <xdr:nvSpPr>
        <xdr:cNvPr id="283" name="Text Box 35">
          <a:extLst>
            <a:ext uri="{FF2B5EF4-FFF2-40B4-BE49-F238E27FC236}">
              <a16:creationId xmlns:a16="http://schemas.microsoft.com/office/drawing/2014/main" id="{8A07DFF4-ADA9-4D54-8520-B0F97A975A16}"/>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84" name="Text Box 1">
          <a:extLst>
            <a:ext uri="{FF2B5EF4-FFF2-40B4-BE49-F238E27FC236}">
              <a16:creationId xmlns:a16="http://schemas.microsoft.com/office/drawing/2014/main" id="{8DF62711-795D-4B91-A667-C19C7F7C9F9E}"/>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85" name="Text Box 2">
          <a:extLst>
            <a:ext uri="{FF2B5EF4-FFF2-40B4-BE49-F238E27FC236}">
              <a16:creationId xmlns:a16="http://schemas.microsoft.com/office/drawing/2014/main" id="{2F3C82B7-95CF-41D2-B792-734B1FA79C9E}"/>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265</xdr:row>
      <xdr:rowOff>0</xdr:rowOff>
    </xdr:from>
    <xdr:to>
      <xdr:col>12</xdr:col>
      <xdr:colOff>2333625</xdr:colOff>
      <xdr:row>265</xdr:row>
      <xdr:rowOff>0</xdr:rowOff>
    </xdr:to>
    <xdr:sp macro="" textlink="">
      <xdr:nvSpPr>
        <xdr:cNvPr id="286" name="Text Box 7">
          <a:extLst>
            <a:ext uri="{FF2B5EF4-FFF2-40B4-BE49-F238E27FC236}">
              <a16:creationId xmlns:a16="http://schemas.microsoft.com/office/drawing/2014/main" id="{E6E09AEF-1078-42B7-B035-CCBEDB3D6595}"/>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265</xdr:row>
      <xdr:rowOff>0</xdr:rowOff>
    </xdr:from>
    <xdr:to>
      <xdr:col>12</xdr:col>
      <xdr:colOff>2333625</xdr:colOff>
      <xdr:row>265</xdr:row>
      <xdr:rowOff>0</xdr:rowOff>
    </xdr:to>
    <xdr:sp macro="" textlink="">
      <xdr:nvSpPr>
        <xdr:cNvPr id="287" name="Text Box 8">
          <a:extLst>
            <a:ext uri="{FF2B5EF4-FFF2-40B4-BE49-F238E27FC236}">
              <a16:creationId xmlns:a16="http://schemas.microsoft.com/office/drawing/2014/main" id="{4A94FA5F-9429-4C14-85D0-1C37925E2E06}"/>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88" name="Text Box 34">
          <a:extLst>
            <a:ext uri="{FF2B5EF4-FFF2-40B4-BE49-F238E27FC236}">
              <a16:creationId xmlns:a16="http://schemas.microsoft.com/office/drawing/2014/main" id="{CF6824B5-240F-40C0-AD56-4EE524AB48E6}"/>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265</xdr:row>
      <xdr:rowOff>0</xdr:rowOff>
    </xdr:from>
    <xdr:to>
      <xdr:col>12</xdr:col>
      <xdr:colOff>2333625</xdr:colOff>
      <xdr:row>265</xdr:row>
      <xdr:rowOff>0</xdr:rowOff>
    </xdr:to>
    <xdr:sp macro="" textlink="">
      <xdr:nvSpPr>
        <xdr:cNvPr id="289" name="Text Box 35">
          <a:extLst>
            <a:ext uri="{FF2B5EF4-FFF2-40B4-BE49-F238E27FC236}">
              <a16:creationId xmlns:a16="http://schemas.microsoft.com/office/drawing/2014/main" id="{033D426F-D3DF-477C-A42D-2C1CD01F5DBC}"/>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90" name="Text Box 1">
          <a:extLst>
            <a:ext uri="{FF2B5EF4-FFF2-40B4-BE49-F238E27FC236}">
              <a16:creationId xmlns:a16="http://schemas.microsoft.com/office/drawing/2014/main" id="{048C1783-E103-4438-A36D-72E5188945B3}"/>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91" name="Text Box 2">
          <a:extLst>
            <a:ext uri="{FF2B5EF4-FFF2-40B4-BE49-F238E27FC236}">
              <a16:creationId xmlns:a16="http://schemas.microsoft.com/office/drawing/2014/main" id="{AA138CC2-1E27-43CF-91D9-060A7CE60B8F}"/>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265</xdr:row>
      <xdr:rowOff>0</xdr:rowOff>
    </xdr:from>
    <xdr:to>
      <xdr:col>12</xdr:col>
      <xdr:colOff>2333625</xdr:colOff>
      <xdr:row>265</xdr:row>
      <xdr:rowOff>0</xdr:rowOff>
    </xdr:to>
    <xdr:sp macro="" textlink="">
      <xdr:nvSpPr>
        <xdr:cNvPr id="292" name="Text Box 7">
          <a:extLst>
            <a:ext uri="{FF2B5EF4-FFF2-40B4-BE49-F238E27FC236}">
              <a16:creationId xmlns:a16="http://schemas.microsoft.com/office/drawing/2014/main" id="{500BA7C1-D570-45DF-9588-F5B740A2F75E}"/>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265</xdr:row>
      <xdr:rowOff>0</xdr:rowOff>
    </xdr:from>
    <xdr:to>
      <xdr:col>12</xdr:col>
      <xdr:colOff>2333625</xdr:colOff>
      <xdr:row>265</xdr:row>
      <xdr:rowOff>0</xdr:rowOff>
    </xdr:to>
    <xdr:sp macro="" textlink="">
      <xdr:nvSpPr>
        <xdr:cNvPr id="293" name="Text Box 8">
          <a:extLst>
            <a:ext uri="{FF2B5EF4-FFF2-40B4-BE49-F238E27FC236}">
              <a16:creationId xmlns:a16="http://schemas.microsoft.com/office/drawing/2014/main" id="{EDC52BBF-E1EE-4524-A86C-BFB91329903D}"/>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94" name="Text Box 34">
          <a:extLst>
            <a:ext uri="{FF2B5EF4-FFF2-40B4-BE49-F238E27FC236}">
              <a16:creationId xmlns:a16="http://schemas.microsoft.com/office/drawing/2014/main" id="{3C9C5F8B-91D9-46F9-A11C-EBA9DC53F7F6}"/>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265</xdr:row>
      <xdr:rowOff>0</xdr:rowOff>
    </xdr:from>
    <xdr:to>
      <xdr:col>12</xdr:col>
      <xdr:colOff>2333625</xdr:colOff>
      <xdr:row>265</xdr:row>
      <xdr:rowOff>0</xdr:rowOff>
    </xdr:to>
    <xdr:sp macro="" textlink="">
      <xdr:nvSpPr>
        <xdr:cNvPr id="295" name="Text Box 35">
          <a:extLst>
            <a:ext uri="{FF2B5EF4-FFF2-40B4-BE49-F238E27FC236}">
              <a16:creationId xmlns:a16="http://schemas.microsoft.com/office/drawing/2014/main" id="{925A149E-DCA6-4E82-AC71-DE7363F2780E}"/>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96" name="Text Box 1">
          <a:extLst>
            <a:ext uri="{FF2B5EF4-FFF2-40B4-BE49-F238E27FC236}">
              <a16:creationId xmlns:a16="http://schemas.microsoft.com/office/drawing/2014/main" id="{EFA512AD-43D6-4832-BEBB-6C2FA6AF4655}"/>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297" name="Text Box 2">
          <a:extLst>
            <a:ext uri="{FF2B5EF4-FFF2-40B4-BE49-F238E27FC236}">
              <a16:creationId xmlns:a16="http://schemas.microsoft.com/office/drawing/2014/main" id="{4ABC511E-2004-4C6F-8219-81EBD2B019A6}"/>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265</xdr:row>
      <xdr:rowOff>0</xdr:rowOff>
    </xdr:from>
    <xdr:to>
      <xdr:col>12</xdr:col>
      <xdr:colOff>2333625</xdr:colOff>
      <xdr:row>265</xdr:row>
      <xdr:rowOff>0</xdr:rowOff>
    </xdr:to>
    <xdr:sp macro="" textlink="">
      <xdr:nvSpPr>
        <xdr:cNvPr id="298" name="Text Box 7">
          <a:extLst>
            <a:ext uri="{FF2B5EF4-FFF2-40B4-BE49-F238E27FC236}">
              <a16:creationId xmlns:a16="http://schemas.microsoft.com/office/drawing/2014/main" id="{027FBA0E-905B-4A6F-BC74-A7218A5EE5C4}"/>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265</xdr:row>
      <xdr:rowOff>0</xdr:rowOff>
    </xdr:from>
    <xdr:to>
      <xdr:col>12</xdr:col>
      <xdr:colOff>2333625</xdr:colOff>
      <xdr:row>265</xdr:row>
      <xdr:rowOff>0</xdr:rowOff>
    </xdr:to>
    <xdr:sp macro="" textlink="">
      <xdr:nvSpPr>
        <xdr:cNvPr id="299" name="Text Box 8">
          <a:extLst>
            <a:ext uri="{FF2B5EF4-FFF2-40B4-BE49-F238E27FC236}">
              <a16:creationId xmlns:a16="http://schemas.microsoft.com/office/drawing/2014/main" id="{5CDE0D5B-D65F-4A3B-B285-FDF7489CD931}"/>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265</xdr:row>
      <xdr:rowOff>0</xdr:rowOff>
    </xdr:from>
    <xdr:to>
      <xdr:col>14</xdr:col>
      <xdr:colOff>466725</xdr:colOff>
      <xdr:row>265</xdr:row>
      <xdr:rowOff>0</xdr:rowOff>
    </xdr:to>
    <xdr:sp macro="" textlink="">
      <xdr:nvSpPr>
        <xdr:cNvPr id="300" name="Text Box 34">
          <a:extLst>
            <a:ext uri="{FF2B5EF4-FFF2-40B4-BE49-F238E27FC236}">
              <a16:creationId xmlns:a16="http://schemas.microsoft.com/office/drawing/2014/main" id="{45C78608-34B3-4B31-A1CF-4574DCFF5540}"/>
            </a:ext>
          </a:extLst>
        </xdr:cNvPr>
        <xdr:cNvSpPr txBox="1">
          <a:spLocks noChangeArrowheads="1"/>
        </xdr:cNvSpPr>
      </xdr:nvSpPr>
      <xdr:spPr bwMode="auto">
        <a:xfrm>
          <a:off x="12274550" y="615696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265</xdr:row>
      <xdr:rowOff>0</xdr:rowOff>
    </xdr:from>
    <xdr:to>
      <xdr:col>12</xdr:col>
      <xdr:colOff>2333625</xdr:colOff>
      <xdr:row>265</xdr:row>
      <xdr:rowOff>0</xdr:rowOff>
    </xdr:to>
    <xdr:sp macro="" textlink="">
      <xdr:nvSpPr>
        <xdr:cNvPr id="301" name="Text Box 35">
          <a:extLst>
            <a:ext uri="{FF2B5EF4-FFF2-40B4-BE49-F238E27FC236}">
              <a16:creationId xmlns:a16="http://schemas.microsoft.com/office/drawing/2014/main" id="{CB61B5C2-9E46-4A9A-89A9-BFB5B87E2846}"/>
            </a:ext>
          </a:extLst>
        </xdr:cNvPr>
        <xdr:cNvSpPr txBox="1">
          <a:spLocks noChangeArrowheads="1"/>
        </xdr:cNvSpPr>
      </xdr:nvSpPr>
      <xdr:spPr bwMode="auto">
        <a:xfrm>
          <a:off x="9172575" y="615696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02" name="Text Box 1">
          <a:extLst>
            <a:ext uri="{FF2B5EF4-FFF2-40B4-BE49-F238E27FC236}">
              <a16:creationId xmlns:a16="http://schemas.microsoft.com/office/drawing/2014/main" id="{F2E8F6DB-4CFB-4608-A1E0-A1073FEC82A9}"/>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03" name="Text Box 2">
          <a:extLst>
            <a:ext uri="{FF2B5EF4-FFF2-40B4-BE49-F238E27FC236}">
              <a16:creationId xmlns:a16="http://schemas.microsoft.com/office/drawing/2014/main" id="{174B6448-F0DF-4362-929E-CD9B8BC2C438}"/>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296</xdr:row>
      <xdr:rowOff>0</xdr:rowOff>
    </xdr:from>
    <xdr:to>
      <xdr:col>12</xdr:col>
      <xdr:colOff>2333625</xdr:colOff>
      <xdr:row>296</xdr:row>
      <xdr:rowOff>0</xdr:rowOff>
    </xdr:to>
    <xdr:sp macro="" textlink="">
      <xdr:nvSpPr>
        <xdr:cNvPr id="304" name="Text Box 7">
          <a:extLst>
            <a:ext uri="{FF2B5EF4-FFF2-40B4-BE49-F238E27FC236}">
              <a16:creationId xmlns:a16="http://schemas.microsoft.com/office/drawing/2014/main" id="{885CFEB0-38D1-4357-A05B-BA0FAD179F5E}"/>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296</xdr:row>
      <xdr:rowOff>0</xdr:rowOff>
    </xdr:from>
    <xdr:to>
      <xdr:col>12</xdr:col>
      <xdr:colOff>2333625</xdr:colOff>
      <xdr:row>296</xdr:row>
      <xdr:rowOff>0</xdr:rowOff>
    </xdr:to>
    <xdr:sp macro="" textlink="">
      <xdr:nvSpPr>
        <xdr:cNvPr id="305" name="Text Box 8">
          <a:extLst>
            <a:ext uri="{FF2B5EF4-FFF2-40B4-BE49-F238E27FC236}">
              <a16:creationId xmlns:a16="http://schemas.microsoft.com/office/drawing/2014/main" id="{428DF768-43D0-4EEB-AB52-C33D98BD58B7}"/>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06" name="Text Box 34">
          <a:extLst>
            <a:ext uri="{FF2B5EF4-FFF2-40B4-BE49-F238E27FC236}">
              <a16:creationId xmlns:a16="http://schemas.microsoft.com/office/drawing/2014/main" id="{5E180EA8-9E32-46B2-AF1D-7B0E9D714DC5}"/>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296</xdr:row>
      <xdr:rowOff>0</xdr:rowOff>
    </xdr:from>
    <xdr:to>
      <xdr:col>12</xdr:col>
      <xdr:colOff>2333625</xdr:colOff>
      <xdr:row>296</xdr:row>
      <xdr:rowOff>0</xdr:rowOff>
    </xdr:to>
    <xdr:sp macro="" textlink="">
      <xdr:nvSpPr>
        <xdr:cNvPr id="307" name="Text Box 35">
          <a:extLst>
            <a:ext uri="{FF2B5EF4-FFF2-40B4-BE49-F238E27FC236}">
              <a16:creationId xmlns:a16="http://schemas.microsoft.com/office/drawing/2014/main" id="{0178C3CF-B477-4F74-BB7A-0D13E419F456}"/>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08" name="Text Box 1">
          <a:extLst>
            <a:ext uri="{FF2B5EF4-FFF2-40B4-BE49-F238E27FC236}">
              <a16:creationId xmlns:a16="http://schemas.microsoft.com/office/drawing/2014/main" id="{6551407B-78E4-4AFC-8BA3-5211B11E2B0B}"/>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09" name="Text Box 2">
          <a:extLst>
            <a:ext uri="{FF2B5EF4-FFF2-40B4-BE49-F238E27FC236}">
              <a16:creationId xmlns:a16="http://schemas.microsoft.com/office/drawing/2014/main" id="{E9B7BB4D-271E-45ED-8EA8-EEF0BBD9F629}"/>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296</xdr:row>
      <xdr:rowOff>0</xdr:rowOff>
    </xdr:from>
    <xdr:to>
      <xdr:col>12</xdr:col>
      <xdr:colOff>2333625</xdr:colOff>
      <xdr:row>296</xdr:row>
      <xdr:rowOff>0</xdr:rowOff>
    </xdr:to>
    <xdr:sp macro="" textlink="">
      <xdr:nvSpPr>
        <xdr:cNvPr id="310" name="Text Box 7">
          <a:extLst>
            <a:ext uri="{FF2B5EF4-FFF2-40B4-BE49-F238E27FC236}">
              <a16:creationId xmlns:a16="http://schemas.microsoft.com/office/drawing/2014/main" id="{69BFFD66-12F0-4600-A499-4F6A47DB3412}"/>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296</xdr:row>
      <xdr:rowOff>0</xdr:rowOff>
    </xdr:from>
    <xdr:to>
      <xdr:col>12</xdr:col>
      <xdr:colOff>2333625</xdr:colOff>
      <xdr:row>296</xdr:row>
      <xdr:rowOff>0</xdr:rowOff>
    </xdr:to>
    <xdr:sp macro="" textlink="">
      <xdr:nvSpPr>
        <xdr:cNvPr id="311" name="Text Box 8">
          <a:extLst>
            <a:ext uri="{FF2B5EF4-FFF2-40B4-BE49-F238E27FC236}">
              <a16:creationId xmlns:a16="http://schemas.microsoft.com/office/drawing/2014/main" id="{DD0C196D-E620-434A-BC06-6B1C7FFCBF9B}"/>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12" name="Text Box 34">
          <a:extLst>
            <a:ext uri="{FF2B5EF4-FFF2-40B4-BE49-F238E27FC236}">
              <a16:creationId xmlns:a16="http://schemas.microsoft.com/office/drawing/2014/main" id="{67B1937F-480A-4C27-BD52-A0074D2B5D30}"/>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296</xdr:row>
      <xdr:rowOff>0</xdr:rowOff>
    </xdr:from>
    <xdr:to>
      <xdr:col>12</xdr:col>
      <xdr:colOff>2333625</xdr:colOff>
      <xdr:row>296</xdr:row>
      <xdr:rowOff>0</xdr:rowOff>
    </xdr:to>
    <xdr:sp macro="" textlink="">
      <xdr:nvSpPr>
        <xdr:cNvPr id="313" name="Text Box 35">
          <a:extLst>
            <a:ext uri="{FF2B5EF4-FFF2-40B4-BE49-F238E27FC236}">
              <a16:creationId xmlns:a16="http://schemas.microsoft.com/office/drawing/2014/main" id="{5ED708BB-016F-4545-B3FD-3971DD7EE166}"/>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14" name="Text Box 1">
          <a:extLst>
            <a:ext uri="{FF2B5EF4-FFF2-40B4-BE49-F238E27FC236}">
              <a16:creationId xmlns:a16="http://schemas.microsoft.com/office/drawing/2014/main" id="{A2FFD239-201E-4F1D-8BA9-69355DF59667}"/>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15" name="Text Box 2">
          <a:extLst>
            <a:ext uri="{FF2B5EF4-FFF2-40B4-BE49-F238E27FC236}">
              <a16:creationId xmlns:a16="http://schemas.microsoft.com/office/drawing/2014/main" id="{13A1F96F-02EC-4DA9-940F-74496FC543B3}"/>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296</xdr:row>
      <xdr:rowOff>0</xdr:rowOff>
    </xdr:from>
    <xdr:to>
      <xdr:col>12</xdr:col>
      <xdr:colOff>2333625</xdr:colOff>
      <xdr:row>296</xdr:row>
      <xdr:rowOff>0</xdr:rowOff>
    </xdr:to>
    <xdr:sp macro="" textlink="">
      <xdr:nvSpPr>
        <xdr:cNvPr id="316" name="Text Box 7">
          <a:extLst>
            <a:ext uri="{FF2B5EF4-FFF2-40B4-BE49-F238E27FC236}">
              <a16:creationId xmlns:a16="http://schemas.microsoft.com/office/drawing/2014/main" id="{F1DAC7BD-1ED7-40BC-8A45-33AD7AB49763}"/>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296</xdr:row>
      <xdr:rowOff>0</xdr:rowOff>
    </xdr:from>
    <xdr:to>
      <xdr:col>12</xdr:col>
      <xdr:colOff>2333625</xdr:colOff>
      <xdr:row>296</xdr:row>
      <xdr:rowOff>0</xdr:rowOff>
    </xdr:to>
    <xdr:sp macro="" textlink="">
      <xdr:nvSpPr>
        <xdr:cNvPr id="317" name="Text Box 8">
          <a:extLst>
            <a:ext uri="{FF2B5EF4-FFF2-40B4-BE49-F238E27FC236}">
              <a16:creationId xmlns:a16="http://schemas.microsoft.com/office/drawing/2014/main" id="{BF030051-8942-433B-93E3-889D8D6213BF}"/>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18" name="Text Box 34">
          <a:extLst>
            <a:ext uri="{FF2B5EF4-FFF2-40B4-BE49-F238E27FC236}">
              <a16:creationId xmlns:a16="http://schemas.microsoft.com/office/drawing/2014/main" id="{B903DEE4-1FCB-47D0-8B3A-FE0255D9FFA4}"/>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296</xdr:row>
      <xdr:rowOff>0</xdr:rowOff>
    </xdr:from>
    <xdr:to>
      <xdr:col>12</xdr:col>
      <xdr:colOff>2333625</xdr:colOff>
      <xdr:row>296</xdr:row>
      <xdr:rowOff>0</xdr:rowOff>
    </xdr:to>
    <xdr:sp macro="" textlink="">
      <xdr:nvSpPr>
        <xdr:cNvPr id="319" name="Text Box 35">
          <a:extLst>
            <a:ext uri="{FF2B5EF4-FFF2-40B4-BE49-F238E27FC236}">
              <a16:creationId xmlns:a16="http://schemas.microsoft.com/office/drawing/2014/main" id="{C70EA13C-54A0-4D97-9931-7779640F6D9E}"/>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20" name="Text Box 1">
          <a:extLst>
            <a:ext uri="{FF2B5EF4-FFF2-40B4-BE49-F238E27FC236}">
              <a16:creationId xmlns:a16="http://schemas.microsoft.com/office/drawing/2014/main" id="{4BD131E0-0038-4ED2-A50C-8B806D8096A9}"/>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21" name="Text Box 2">
          <a:extLst>
            <a:ext uri="{FF2B5EF4-FFF2-40B4-BE49-F238E27FC236}">
              <a16:creationId xmlns:a16="http://schemas.microsoft.com/office/drawing/2014/main" id="{0EED9627-0438-497D-A52A-40FFCBD87D69}"/>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296</xdr:row>
      <xdr:rowOff>0</xdr:rowOff>
    </xdr:from>
    <xdr:to>
      <xdr:col>12</xdr:col>
      <xdr:colOff>2333625</xdr:colOff>
      <xdr:row>296</xdr:row>
      <xdr:rowOff>0</xdr:rowOff>
    </xdr:to>
    <xdr:sp macro="" textlink="">
      <xdr:nvSpPr>
        <xdr:cNvPr id="322" name="Text Box 7">
          <a:extLst>
            <a:ext uri="{FF2B5EF4-FFF2-40B4-BE49-F238E27FC236}">
              <a16:creationId xmlns:a16="http://schemas.microsoft.com/office/drawing/2014/main" id="{649337E4-91B7-484C-9E32-2DA48336D60C}"/>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296</xdr:row>
      <xdr:rowOff>0</xdr:rowOff>
    </xdr:from>
    <xdr:to>
      <xdr:col>12</xdr:col>
      <xdr:colOff>2333625</xdr:colOff>
      <xdr:row>296</xdr:row>
      <xdr:rowOff>0</xdr:rowOff>
    </xdr:to>
    <xdr:sp macro="" textlink="">
      <xdr:nvSpPr>
        <xdr:cNvPr id="323" name="Text Box 8">
          <a:extLst>
            <a:ext uri="{FF2B5EF4-FFF2-40B4-BE49-F238E27FC236}">
              <a16:creationId xmlns:a16="http://schemas.microsoft.com/office/drawing/2014/main" id="{0CD5364B-2460-4A29-B685-75A81F304FAF}"/>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296</xdr:row>
      <xdr:rowOff>0</xdr:rowOff>
    </xdr:from>
    <xdr:to>
      <xdr:col>14</xdr:col>
      <xdr:colOff>466725</xdr:colOff>
      <xdr:row>296</xdr:row>
      <xdr:rowOff>0</xdr:rowOff>
    </xdr:to>
    <xdr:sp macro="" textlink="">
      <xdr:nvSpPr>
        <xdr:cNvPr id="324" name="Text Box 34">
          <a:extLst>
            <a:ext uri="{FF2B5EF4-FFF2-40B4-BE49-F238E27FC236}">
              <a16:creationId xmlns:a16="http://schemas.microsoft.com/office/drawing/2014/main" id="{0C7C6C92-A4E7-4E84-B54C-87C5EC273E93}"/>
            </a:ext>
          </a:extLst>
        </xdr:cNvPr>
        <xdr:cNvSpPr txBox="1">
          <a:spLocks noChangeArrowheads="1"/>
        </xdr:cNvSpPr>
      </xdr:nvSpPr>
      <xdr:spPr bwMode="auto">
        <a:xfrm>
          <a:off x="12274550" y="645541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296</xdr:row>
      <xdr:rowOff>0</xdr:rowOff>
    </xdr:from>
    <xdr:to>
      <xdr:col>12</xdr:col>
      <xdr:colOff>2333625</xdr:colOff>
      <xdr:row>296</xdr:row>
      <xdr:rowOff>0</xdr:rowOff>
    </xdr:to>
    <xdr:sp macro="" textlink="">
      <xdr:nvSpPr>
        <xdr:cNvPr id="325" name="Text Box 35">
          <a:extLst>
            <a:ext uri="{FF2B5EF4-FFF2-40B4-BE49-F238E27FC236}">
              <a16:creationId xmlns:a16="http://schemas.microsoft.com/office/drawing/2014/main" id="{83553C34-0FD2-44AD-8364-F7CBF08654A4}"/>
            </a:ext>
          </a:extLst>
        </xdr:cNvPr>
        <xdr:cNvSpPr txBox="1">
          <a:spLocks noChangeArrowheads="1"/>
        </xdr:cNvSpPr>
      </xdr:nvSpPr>
      <xdr:spPr bwMode="auto">
        <a:xfrm>
          <a:off x="9172575" y="64554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26" name="Text Box 1">
          <a:extLst>
            <a:ext uri="{FF2B5EF4-FFF2-40B4-BE49-F238E27FC236}">
              <a16:creationId xmlns:a16="http://schemas.microsoft.com/office/drawing/2014/main" id="{7CC9F0E0-7A37-492E-8EBD-1E1444BD8E2A}"/>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27" name="Text Box 2">
          <a:extLst>
            <a:ext uri="{FF2B5EF4-FFF2-40B4-BE49-F238E27FC236}">
              <a16:creationId xmlns:a16="http://schemas.microsoft.com/office/drawing/2014/main" id="{D0045947-39D5-4E6C-A199-13B16564506B}"/>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310</xdr:row>
      <xdr:rowOff>0</xdr:rowOff>
    </xdr:from>
    <xdr:to>
      <xdr:col>12</xdr:col>
      <xdr:colOff>2333625</xdr:colOff>
      <xdr:row>310</xdr:row>
      <xdr:rowOff>0</xdr:rowOff>
    </xdr:to>
    <xdr:sp macro="" textlink="">
      <xdr:nvSpPr>
        <xdr:cNvPr id="328" name="Text Box 7">
          <a:extLst>
            <a:ext uri="{FF2B5EF4-FFF2-40B4-BE49-F238E27FC236}">
              <a16:creationId xmlns:a16="http://schemas.microsoft.com/office/drawing/2014/main" id="{0C511104-BB4C-4969-B888-07988E6B2D9B}"/>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310</xdr:row>
      <xdr:rowOff>0</xdr:rowOff>
    </xdr:from>
    <xdr:to>
      <xdr:col>12</xdr:col>
      <xdr:colOff>2333625</xdr:colOff>
      <xdr:row>310</xdr:row>
      <xdr:rowOff>0</xdr:rowOff>
    </xdr:to>
    <xdr:sp macro="" textlink="">
      <xdr:nvSpPr>
        <xdr:cNvPr id="329" name="Text Box 8">
          <a:extLst>
            <a:ext uri="{FF2B5EF4-FFF2-40B4-BE49-F238E27FC236}">
              <a16:creationId xmlns:a16="http://schemas.microsoft.com/office/drawing/2014/main" id="{767F81C8-2BFC-4410-A01B-1E7FC5F01816}"/>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30" name="Text Box 34">
          <a:extLst>
            <a:ext uri="{FF2B5EF4-FFF2-40B4-BE49-F238E27FC236}">
              <a16:creationId xmlns:a16="http://schemas.microsoft.com/office/drawing/2014/main" id="{D7D21A7F-DA8C-445B-A4EB-F8B755DD4033}"/>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310</xdr:row>
      <xdr:rowOff>0</xdr:rowOff>
    </xdr:from>
    <xdr:to>
      <xdr:col>12</xdr:col>
      <xdr:colOff>2333625</xdr:colOff>
      <xdr:row>310</xdr:row>
      <xdr:rowOff>0</xdr:rowOff>
    </xdr:to>
    <xdr:sp macro="" textlink="">
      <xdr:nvSpPr>
        <xdr:cNvPr id="331" name="Text Box 35">
          <a:extLst>
            <a:ext uri="{FF2B5EF4-FFF2-40B4-BE49-F238E27FC236}">
              <a16:creationId xmlns:a16="http://schemas.microsoft.com/office/drawing/2014/main" id="{FB516877-DEC0-417D-8C54-45717F82E075}"/>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32" name="Text Box 1">
          <a:extLst>
            <a:ext uri="{FF2B5EF4-FFF2-40B4-BE49-F238E27FC236}">
              <a16:creationId xmlns:a16="http://schemas.microsoft.com/office/drawing/2014/main" id="{AD86DF88-770D-4E09-9884-C7FEBB48D8D9}"/>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33" name="Text Box 2">
          <a:extLst>
            <a:ext uri="{FF2B5EF4-FFF2-40B4-BE49-F238E27FC236}">
              <a16:creationId xmlns:a16="http://schemas.microsoft.com/office/drawing/2014/main" id="{6EB2AF84-24D9-4C2F-9811-01931D41501D}"/>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310</xdr:row>
      <xdr:rowOff>0</xdr:rowOff>
    </xdr:from>
    <xdr:to>
      <xdr:col>12</xdr:col>
      <xdr:colOff>2333625</xdr:colOff>
      <xdr:row>310</xdr:row>
      <xdr:rowOff>0</xdr:rowOff>
    </xdr:to>
    <xdr:sp macro="" textlink="">
      <xdr:nvSpPr>
        <xdr:cNvPr id="334" name="Text Box 7">
          <a:extLst>
            <a:ext uri="{FF2B5EF4-FFF2-40B4-BE49-F238E27FC236}">
              <a16:creationId xmlns:a16="http://schemas.microsoft.com/office/drawing/2014/main" id="{7F847EAD-14EC-4B03-ADF3-A250B7FC9119}"/>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310</xdr:row>
      <xdr:rowOff>0</xdr:rowOff>
    </xdr:from>
    <xdr:to>
      <xdr:col>12</xdr:col>
      <xdr:colOff>2333625</xdr:colOff>
      <xdr:row>310</xdr:row>
      <xdr:rowOff>0</xdr:rowOff>
    </xdr:to>
    <xdr:sp macro="" textlink="">
      <xdr:nvSpPr>
        <xdr:cNvPr id="335" name="Text Box 8">
          <a:extLst>
            <a:ext uri="{FF2B5EF4-FFF2-40B4-BE49-F238E27FC236}">
              <a16:creationId xmlns:a16="http://schemas.microsoft.com/office/drawing/2014/main" id="{B9D3167D-3D9B-4CE3-8B2E-32A18A688707}"/>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36" name="Text Box 34">
          <a:extLst>
            <a:ext uri="{FF2B5EF4-FFF2-40B4-BE49-F238E27FC236}">
              <a16:creationId xmlns:a16="http://schemas.microsoft.com/office/drawing/2014/main" id="{ABF1465F-38D8-4821-B16A-3D446260558E}"/>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310</xdr:row>
      <xdr:rowOff>0</xdr:rowOff>
    </xdr:from>
    <xdr:to>
      <xdr:col>12</xdr:col>
      <xdr:colOff>2333625</xdr:colOff>
      <xdr:row>310</xdr:row>
      <xdr:rowOff>0</xdr:rowOff>
    </xdr:to>
    <xdr:sp macro="" textlink="">
      <xdr:nvSpPr>
        <xdr:cNvPr id="337" name="Text Box 35">
          <a:extLst>
            <a:ext uri="{FF2B5EF4-FFF2-40B4-BE49-F238E27FC236}">
              <a16:creationId xmlns:a16="http://schemas.microsoft.com/office/drawing/2014/main" id="{E59AAAE5-203F-4AB1-ACD9-B2E59EC750A2}"/>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38" name="Text Box 1">
          <a:extLst>
            <a:ext uri="{FF2B5EF4-FFF2-40B4-BE49-F238E27FC236}">
              <a16:creationId xmlns:a16="http://schemas.microsoft.com/office/drawing/2014/main" id="{8951F74D-D99A-45D9-A1D9-D5C8AA194B7D}"/>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39" name="Text Box 2">
          <a:extLst>
            <a:ext uri="{FF2B5EF4-FFF2-40B4-BE49-F238E27FC236}">
              <a16:creationId xmlns:a16="http://schemas.microsoft.com/office/drawing/2014/main" id="{8DFE5D47-6F37-4B18-90C7-33AA6E4E17A3}"/>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310</xdr:row>
      <xdr:rowOff>0</xdr:rowOff>
    </xdr:from>
    <xdr:to>
      <xdr:col>12</xdr:col>
      <xdr:colOff>2333625</xdr:colOff>
      <xdr:row>310</xdr:row>
      <xdr:rowOff>0</xdr:rowOff>
    </xdr:to>
    <xdr:sp macro="" textlink="">
      <xdr:nvSpPr>
        <xdr:cNvPr id="340" name="Text Box 7">
          <a:extLst>
            <a:ext uri="{FF2B5EF4-FFF2-40B4-BE49-F238E27FC236}">
              <a16:creationId xmlns:a16="http://schemas.microsoft.com/office/drawing/2014/main" id="{B2018749-9ECA-4114-A2E2-9B0E5B8033DC}"/>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310</xdr:row>
      <xdr:rowOff>0</xdr:rowOff>
    </xdr:from>
    <xdr:to>
      <xdr:col>12</xdr:col>
      <xdr:colOff>2333625</xdr:colOff>
      <xdr:row>310</xdr:row>
      <xdr:rowOff>0</xdr:rowOff>
    </xdr:to>
    <xdr:sp macro="" textlink="">
      <xdr:nvSpPr>
        <xdr:cNvPr id="341" name="Text Box 8">
          <a:extLst>
            <a:ext uri="{FF2B5EF4-FFF2-40B4-BE49-F238E27FC236}">
              <a16:creationId xmlns:a16="http://schemas.microsoft.com/office/drawing/2014/main" id="{B0A82B7A-DEE3-48DA-8F9C-BE48DB214FDD}"/>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42" name="Text Box 34">
          <a:extLst>
            <a:ext uri="{FF2B5EF4-FFF2-40B4-BE49-F238E27FC236}">
              <a16:creationId xmlns:a16="http://schemas.microsoft.com/office/drawing/2014/main" id="{B26EB9C0-C288-4889-BD96-08B2B8440E8E}"/>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310</xdr:row>
      <xdr:rowOff>0</xdr:rowOff>
    </xdr:from>
    <xdr:to>
      <xdr:col>12</xdr:col>
      <xdr:colOff>2333625</xdr:colOff>
      <xdr:row>310</xdr:row>
      <xdr:rowOff>0</xdr:rowOff>
    </xdr:to>
    <xdr:sp macro="" textlink="">
      <xdr:nvSpPr>
        <xdr:cNvPr id="343" name="Text Box 35">
          <a:extLst>
            <a:ext uri="{FF2B5EF4-FFF2-40B4-BE49-F238E27FC236}">
              <a16:creationId xmlns:a16="http://schemas.microsoft.com/office/drawing/2014/main" id="{2A3A34D1-7A4F-46BD-B0F8-6F4949EAE5BC}"/>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44" name="Text Box 1">
          <a:extLst>
            <a:ext uri="{FF2B5EF4-FFF2-40B4-BE49-F238E27FC236}">
              <a16:creationId xmlns:a16="http://schemas.microsoft.com/office/drawing/2014/main" id="{0B6BFF99-405C-4CD8-8EBC-33FA174E0580}"/>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45" name="Text Box 2">
          <a:extLst>
            <a:ext uri="{FF2B5EF4-FFF2-40B4-BE49-F238E27FC236}">
              <a16:creationId xmlns:a16="http://schemas.microsoft.com/office/drawing/2014/main" id="{1098CB82-F08F-43D1-B0DD-D1E1D3CE7B66}"/>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310</xdr:row>
      <xdr:rowOff>0</xdr:rowOff>
    </xdr:from>
    <xdr:to>
      <xdr:col>12</xdr:col>
      <xdr:colOff>2333625</xdr:colOff>
      <xdr:row>310</xdr:row>
      <xdr:rowOff>0</xdr:rowOff>
    </xdr:to>
    <xdr:sp macro="" textlink="">
      <xdr:nvSpPr>
        <xdr:cNvPr id="346" name="Text Box 7">
          <a:extLst>
            <a:ext uri="{FF2B5EF4-FFF2-40B4-BE49-F238E27FC236}">
              <a16:creationId xmlns:a16="http://schemas.microsoft.com/office/drawing/2014/main" id="{E760259A-B1C2-4F21-B8DF-EAB45B07AA47}"/>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310</xdr:row>
      <xdr:rowOff>0</xdr:rowOff>
    </xdr:from>
    <xdr:to>
      <xdr:col>12</xdr:col>
      <xdr:colOff>2333625</xdr:colOff>
      <xdr:row>310</xdr:row>
      <xdr:rowOff>0</xdr:rowOff>
    </xdr:to>
    <xdr:sp macro="" textlink="">
      <xdr:nvSpPr>
        <xdr:cNvPr id="347" name="Text Box 8">
          <a:extLst>
            <a:ext uri="{FF2B5EF4-FFF2-40B4-BE49-F238E27FC236}">
              <a16:creationId xmlns:a16="http://schemas.microsoft.com/office/drawing/2014/main" id="{CE3ABF34-8BCE-4E24-BD31-95DF047F1675}"/>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310</xdr:row>
      <xdr:rowOff>0</xdr:rowOff>
    </xdr:from>
    <xdr:to>
      <xdr:col>14</xdr:col>
      <xdr:colOff>466725</xdr:colOff>
      <xdr:row>310</xdr:row>
      <xdr:rowOff>0</xdr:rowOff>
    </xdr:to>
    <xdr:sp macro="" textlink="">
      <xdr:nvSpPr>
        <xdr:cNvPr id="348" name="Text Box 34">
          <a:extLst>
            <a:ext uri="{FF2B5EF4-FFF2-40B4-BE49-F238E27FC236}">
              <a16:creationId xmlns:a16="http://schemas.microsoft.com/office/drawing/2014/main" id="{08557ACF-00F0-42F3-ACD9-54D728AD3624}"/>
            </a:ext>
          </a:extLst>
        </xdr:cNvPr>
        <xdr:cNvSpPr txBox="1">
          <a:spLocks noChangeArrowheads="1"/>
        </xdr:cNvSpPr>
      </xdr:nvSpPr>
      <xdr:spPr bwMode="auto">
        <a:xfrm>
          <a:off x="12274550" y="689483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310</xdr:row>
      <xdr:rowOff>0</xdr:rowOff>
    </xdr:from>
    <xdr:to>
      <xdr:col>12</xdr:col>
      <xdr:colOff>2333625</xdr:colOff>
      <xdr:row>310</xdr:row>
      <xdr:rowOff>0</xdr:rowOff>
    </xdr:to>
    <xdr:sp macro="" textlink="">
      <xdr:nvSpPr>
        <xdr:cNvPr id="349" name="Text Box 35">
          <a:extLst>
            <a:ext uri="{FF2B5EF4-FFF2-40B4-BE49-F238E27FC236}">
              <a16:creationId xmlns:a16="http://schemas.microsoft.com/office/drawing/2014/main" id="{446A9E6A-C861-4698-A5E3-A5DCB40E7446}"/>
            </a:ext>
          </a:extLst>
        </xdr:cNvPr>
        <xdr:cNvSpPr txBox="1">
          <a:spLocks noChangeArrowheads="1"/>
        </xdr:cNvSpPr>
      </xdr:nvSpPr>
      <xdr:spPr bwMode="auto">
        <a:xfrm>
          <a:off x="9172575" y="6894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398" name="Text Box 1">
          <a:extLst>
            <a:ext uri="{FF2B5EF4-FFF2-40B4-BE49-F238E27FC236}">
              <a16:creationId xmlns:a16="http://schemas.microsoft.com/office/drawing/2014/main" id="{744413A5-4886-41B1-A63B-A97BA374350C}"/>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399" name="Text Box 2">
          <a:extLst>
            <a:ext uri="{FF2B5EF4-FFF2-40B4-BE49-F238E27FC236}">
              <a16:creationId xmlns:a16="http://schemas.microsoft.com/office/drawing/2014/main" id="{D268384A-943E-4D6D-AE7B-5389F995CCB2}"/>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280</xdr:row>
      <xdr:rowOff>0</xdr:rowOff>
    </xdr:from>
    <xdr:to>
      <xdr:col>12</xdr:col>
      <xdr:colOff>2333625</xdr:colOff>
      <xdr:row>280</xdr:row>
      <xdr:rowOff>0</xdr:rowOff>
    </xdr:to>
    <xdr:sp macro="" textlink="">
      <xdr:nvSpPr>
        <xdr:cNvPr id="400" name="Text Box 7">
          <a:extLst>
            <a:ext uri="{FF2B5EF4-FFF2-40B4-BE49-F238E27FC236}">
              <a16:creationId xmlns:a16="http://schemas.microsoft.com/office/drawing/2014/main" id="{25E1705C-48A9-44B7-A287-EB92B6E6D473}"/>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280</xdr:row>
      <xdr:rowOff>0</xdr:rowOff>
    </xdr:from>
    <xdr:to>
      <xdr:col>12</xdr:col>
      <xdr:colOff>2333625</xdr:colOff>
      <xdr:row>280</xdr:row>
      <xdr:rowOff>0</xdr:rowOff>
    </xdr:to>
    <xdr:sp macro="" textlink="">
      <xdr:nvSpPr>
        <xdr:cNvPr id="401" name="Text Box 8">
          <a:extLst>
            <a:ext uri="{FF2B5EF4-FFF2-40B4-BE49-F238E27FC236}">
              <a16:creationId xmlns:a16="http://schemas.microsoft.com/office/drawing/2014/main" id="{7E92DB22-CBD3-43C3-9BCB-B0737C5559C1}"/>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02" name="Text Box 34">
          <a:extLst>
            <a:ext uri="{FF2B5EF4-FFF2-40B4-BE49-F238E27FC236}">
              <a16:creationId xmlns:a16="http://schemas.microsoft.com/office/drawing/2014/main" id="{A4182B99-C8EF-4B17-AC81-EF48A0D2A227}"/>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280</xdr:row>
      <xdr:rowOff>0</xdr:rowOff>
    </xdr:from>
    <xdr:to>
      <xdr:col>12</xdr:col>
      <xdr:colOff>2333625</xdr:colOff>
      <xdr:row>280</xdr:row>
      <xdr:rowOff>0</xdr:rowOff>
    </xdr:to>
    <xdr:sp macro="" textlink="">
      <xdr:nvSpPr>
        <xdr:cNvPr id="403" name="Text Box 35">
          <a:extLst>
            <a:ext uri="{FF2B5EF4-FFF2-40B4-BE49-F238E27FC236}">
              <a16:creationId xmlns:a16="http://schemas.microsoft.com/office/drawing/2014/main" id="{692BEC80-1ABB-4BD0-BDFD-72E5CA2C3EEE}"/>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04" name="Text Box 1">
          <a:extLst>
            <a:ext uri="{FF2B5EF4-FFF2-40B4-BE49-F238E27FC236}">
              <a16:creationId xmlns:a16="http://schemas.microsoft.com/office/drawing/2014/main" id="{172F8895-6A37-42CF-8EE9-FF8B838EDDFA}"/>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05" name="Text Box 2">
          <a:extLst>
            <a:ext uri="{FF2B5EF4-FFF2-40B4-BE49-F238E27FC236}">
              <a16:creationId xmlns:a16="http://schemas.microsoft.com/office/drawing/2014/main" id="{10912AA2-4C9C-463C-8F7F-02B81B2549C6}"/>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280</xdr:row>
      <xdr:rowOff>0</xdr:rowOff>
    </xdr:from>
    <xdr:to>
      <xdr:col>12</xdr:col>
      <xdr:colOff>2333625</xdr:colOff>
      <xdr:row>280</xdr:row>
      <xdr:rowOff>0</xdr:rowOff>
    </xdr:to>
    <xdr:sp macro="" textlink="">
      <xdr:nvSpPr>
        <xdr:cNvPr id="406" name="Text Box 7">
          <a:extLst>
            <a:ext uri="{FF2B5EF4-FFF2-40B4-BE49-F238E27FC236}">
              <a16:creationId xmlns:a16="http://schemas.microsoft.com/office/drawing/2014/main" id="{2A598293-CEAE-4AD2-908D-389B32198FCD}"/>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280</xdr:row>
      <xdr:rowOff>0</xdr:rowOff>
    </xdr:from>
    <xdr:to>
      <xdr:col>12</xdr:col>
      <xdr:colOff>2333625</xdr:colOff>
      <xdr:row>280</xdr:row>
      <xdr:rowOff>0</xdr:rowOff>
    </xdr:to>
    <xdr:sp macro="" textlink="">
      <xdr:nvSpPr>
        <xdr:cNvPr id="407" name="Text Box 8">
          <a:extLst>
            <a:ext uri="{FF2B5EF4-FFF2-40B4-BE49-F238E27FC236}">
              <a16:creationId xmlns:a16="http://schemas.microsoft.com/office/drawing/2014/main" id="{6A64A135-0CA9-47BB-A322-FC0180C12E8B}"/>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08" name="Text Box 34">
          <a:extLst>
            <a:ext uri="{FF2B5EF4-FFF2-40B4-BE49-F238E27FC236}">
              <a16:creationId xmlns:a16="http://schemas.microsoft.com/office/drawing/2014/main" id="{A5267AE9-B31F-45FC-8C4F-82FB7E43CA1A}"/>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280</xdr:row>
      <xdr:rowOff>0</xdr:rowOff>
    </xdr:from>
    <xdr:to>
      <xdr:col>12</xdr:col>
      <xdr:colOff>2333625</xdr:colOff>
      <xdr:row>280</xdr:row>
      <xdr:rowOff>0</xdr:rowOff>
    </xdr:to>
    <xdr:sp macro="" textlink="">
      <xdr:nvSpPr>
        <xdr:cNvPr id="409" name="Text Box 35">
          <a:extLst>
            <a:ext uri="{FF2B5EF4-FFF2-40B4-BE49-F238E27FC236}">
              <a16:creationId xmlns:a16="http://schemas.microsoft.com/office/drawing/2014/main" id="{E6C26EC4-96C3-49FB-814D-EDF1C2690087}"/>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10" name="Text Box 1">
          <a:extLst>
            <a:ext uri="{FF2B5EF4-FFF2-40B4-BE49-F238E27FC236}">
              <a16:creationId xmlns:a16="http://schemas.microsoft.com/office/drawing/2014/main" id="{9D78DA59-EB71-4A3C-8CAA-C49335260B0B}"/>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11" name="Text Box 2">
          <a:extLst>
            <a:ext uri="{FF2B5EF4-FFF2-40B4-BE49-F238E27FC236}">
              <a16:creationId xmlns:a16="http://schemas.microsoft.com/office/drawing/2014/main" id="{37589CFF-BA57-4AF6-A323-DCF8C231E906}"/>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280</xdr:row>
      <xdr:rowOff>0</xdr:rowOff>
    </xdr:from>
    <xdr:to>
      <xdr:col>12</xdr:col>
      <xdr:colOff>2333625</xdr:colOff>
      <xdr:row>280</xdr:row>
      <xdr:rowOff>0</xdr:rowOff>
    </xdr:to>
    <xdr:sp macro="" textlink="">
      <xdr:nvSpPr>
        <xdr:cNvPr id="412" name="Text Box 7">
          <a:extLst>
            <a:ext uri="{FF2B5EF4-FFF2-40B4-BE49-F238E27FC236}">
              <a16:creationId xmlns:a16="http://schemas.microsoft.com/office/drawing/2014/main" id="{028CFBE6-4FA6-4E58-A4DA-E3C2AFB8BFB8}"/>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280</xdr:row>
      <xdr:rowOff>0</xdr:rowOff>
    </xdr:from>
    <xdr:to>
      <xdr:col>12</xdr:col>
      <xdr:colOff>2333625</xdr:colOff>
      <xdr:row>280</xdr:row>
      <xdr:rowOff>0</xdr:rowOff>
    </xdr:to>
    <xdr:sp macro="" textlink="">
      <xdr:nvSpPr>
        <xdr:cNvPr id="413" name="Text Box 8">
          <a:extLst>
            <a:ext uri="{FF2B5EF4-FFF2-40B4-BE49-F238E27FC236}">
              <a16:creationId xmlns:a16="http://schemas.microsoft.com/office/drawing/2014/main" id="{44101C12-A32A-400C-937D-2EE8E7A37CD9}"/>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14" name="Text Box 34">
          <a:extLst>
            <a:ext uri="{FF2B5EF4-FFF2-40B4-BE49-F238E27FC236}">
              <a16:creationId xmlns:a16="http://schemas.microsoft.com/office/drawing/2014/main" id="{BFF8F6D4-12A2-4CD5-B076-8C54D84CF1BB}"/>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280</xdr:row>
      <xdr:rowOff>0</xdr:rowOff>
    </xdr:from>
    <xdr:to>
      <xdr:col>12</xdr:col>
      <xdr:colOff>2333625</xdr:colOff>
      <xdr:row>280</xdr:row>
      <xdr:rowOff>0</xdr:rowOff>
    </xdr:to>
    <xdr:sp macro="" textlink="">
      <xdr:nvSpPr>
        <xdr:cNvPr id="415" name="Text Box 35">
          <a:extLst>
            <a:ext uri="{FF2B5EF4-FFF2-40B4-BE49-F238E27FC236}">
              <a16:creationId xmlns:a16="http://schemas.microsoft.com/office/drawing/2014/main" id="{9AEEA7FB-A13C-4BE3-AE76-0C0CC615DD58}"/>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16" name="Text Box 1">
          <a:extLst>
            <a:ext uri="{FF2B5EF4-FFF2-40B4-BE49-F238E27FC236}">
              <a16:creationId xmlns:a16="http://schemas.microsoft.com/office/drawing/2014/main" id="{0B8EDFD7-343D-4016-B3BD-D4E5D2B37CE0}"/>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17" name="Text Box 2">
          <a:extLst>
            <a:ext uri="{FF2B5EF4-FFF2-40B4-BE49-F238E27FC236}">
              <a16:creationId xmlns:a16="http://schemas.microsoft.com/office/drawing/2014/main" id="{42393FB4-115F-4031-AAA2-AD7010A76121}"/>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280</xdr:row>
      <xdr:rowOff>0</xdr:rowOff>
    </xdr:from>
    <xdr:to>
      <xdr:col>12</xdr:col>
      <xdr:colOff>2333625</xdr:colOff>
      <xdr:row>280</xdr:row>
      <xdr:rowOff>0</xdr:rowOff>
    </xdr:to>
    <xdr:sp macro="" textlink="">
      <xdr:nvSpPr>
        <xdr:cNvPr id="418" name="Text Box 7">
          <a:extLst>
            <a:ext uri="{FF2B5EF4-FFF2-40B4-BE49-F238E27FC236}">
              <a16:creationId xmlns:a16="http://schemas.microsoft.com/office/drawing/2014/main" id="{710E5C78-1A39-4A91-ADF1-A811291ACCF6}"/>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280</xdr:row>
      <xdr:rowOff>0</xdr:rowOff>
    </xdr:from>
    <xdr:to>
      <xdr:col>12</xdr:col>
      <xdr:colOff>2333625</xdr:colOff>
      <xdr:row>280</xdr:row>
      <xdr:rowOff>0</xdr:rowOff>
    </xdr:to>
    <xdr:sp macro="" textlink="">
      <xdr:nvSpPr>
        <xdr:cNvPr id="419" name="Text Box 8">
          <a:extLst>
            <a:ext uri="{FF2B5EF4-FFF2-40B4-BE49-F238E27FC236}">
              <a16:creationId xmlns:a16="http://schemas.microsoft.com/office/drawing/2014/main" id="{F924C4AE-D8E8-4E32-A28F-A40F177B58C9}"/>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280</xdr:row>
      <xdr:rowOff>0</xdr:rowOff>
    </xdr:from>
    <xdr:to>
      <xdr:col>14</xdr:col>
      <xdr:colOff>466725</xdr:colOff>
      <xdr:row>280</xdr:row>
      <xdr:rowOff>0</xdr:rowOff>
    </xdr:to>
    <xdr:sp macro="" textlink="">
      <xdr:nvSpPr>
        <xdr:cNvPr id="420" name="Text Box 34">
          <a:extLst>
            <a:ext uri="{FF2B5EF4-FFF2-40B4-BE49-F238E27FC236}">
              <a16:creationId xmlns:a16="http://schemas.microsoft.com/office/drawing/2014/main" id="{FB2FD920-9E99-4280-9C44-11C3B7DA6D46}"/>
            </a:ext>
          </a:extLst>
        </xdr:cNvPr>
        <xdr:cNvSpPr txBox="1">
          <a:spLocks noChangeArrowheads="1"/>
        </xdr:cNvSpPr>
      </xdr:nvSpPr>
      <xdr:spPr bwMode="auto">
        <a:xfrm>
          <a:off x="12274550" y="6710680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280</xdr:row>
      <xdr:rowOff>0</xdr:rowOff>
    </xdr:from>
    <xdr:to>
      <xdr:col>12</xdr:col>
      <xdr:colOff>2333625</xdr:colOff>
      <xdr:row>280</xdr:row>
      <xdr:rowOff>0</xdr:rowOff>
    </xdr:to>
    <xdr:sp macro="" textlink="">
      <xdr:nvSpPr>
        <xdr:cNvPr id="421" name="Text Box 35">
          <a:extLst>
            <a:ext uri="{FF2B5EF4-FFF2-40B4-BE49-F238E27FC236}">
              <a16:creationId xmlns:a16="http://schemas.microsoft.com/office/drawing/2014/main" id="{D3A01E24-4B41-4230-8A28-ED39BED64CB4}"/>
            </a:ext>
          </a:extLst>
        </xdr:cNvPr>
        <xdr:cNvSpPr txBox="1">
          <a:spLocks noChangeArrowheads="1"/>
        </xdr:cNvSpPr>
      </xdr:nvSpPr>
      <xdr:spPr bwMode="auto">
        <a:xfrm>
          <a:off x="9172575" y="671068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23091</xdr:colOff>
      <xdr:row>1</xdr:row>
      <xdr:rowOff>101599</xdr:rowOff>
    </xdr:from>
    <xdr:to>
      <xdr:col>3</xdr:col>
      <xdr:colOff>311728</xdr:colOff>
      <xdr:row>3</xdr:row>
      <xdr:rowOff>184727</xdr:rowOff>
    </xdr:to>
    <xdr:sp macro="" textlink="">
      <xdr:nvSpPr>
        <xdr:cNvPr id="2" name="正方形/長方形 1">
          <a:extLst>
            <a:ext uri="{FF2B5EF4-FFF2-40B4-BE49-F238E27FC236}">
              <a16:creationId xmlns:a16="http://schemas.microsoft.com/office/drawing/2014/main" id="{FBA33375-CE18-4211-A295-644C5C56D648}"/>
            </a:ext>
          </a:extLst>
        </xdr:cNvPr>
        <xdr:cNvSpPr/>
      </xdr:nvSpPr>
      <xdr:spPr>
        <a:xfrm>
          <a:off x="92364" y="355599"/>
          <a:ext cx="1270000" cy="5911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A46798A-79EB-4F2C-B4DD-4BEC6E8C41D3}"/>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76</xdr:row>
      <xdr:rowOff>161925</xdr:rowOff>
    </xdr:from>
    <xdr:to>
      <xdr:col>15</xdr:col>
      <xdr:colOff>609600</xdr:colOff>
      <xdr:row>85</xdr:row>
      <xdr:rowOff>200025</xdr:rowOff>
    </xdr:to>
    <xdr:sp macro="" textlink="">
      <xdr:nvSpPr>
        <xdr:cNvPr id="3" name="正方形/長方形 2">
          <a:extLst>
            <a:ext uri="{FF2B5EF4-FFF2-40B4-BE49-F238E27FC236}">
              <a16:creationId xmlns:a16="http://schemas.microsoft.com/office/drawing/2014/main" id="{F049083C-AA16-4260-B07F-CA5F1F5AA759}"/>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2738567F-EDAD-46F1-8A7C-7B54D7E644F2}"/>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86</xdr:row>
      <xdr:rowOff>57150</xdr:rowOff>
    </xdr:from>
    <xdr:to>
      <xdr:col>15</xdr:col>
      <xdr:colOff>600075</xdr:colOff>
      <xdr:row>95</xdr:row>
      <xdr:rowOff>95250</xdr:rowOff>
    </xdr:to>
    <xdr:sp macro="" textlink="">
      <xdr:nvSpPr>
        <xdr:cNvPr id="3" name="正方形/長方形 2">
          <a:extLst>
            <a:ext uri="{FF2B5EF4-FFF2-40B4-BE49-F238E27FC236}">
              <a16:creationId xmlns:a16="http://schemas.microsoft.com/office/drawing/2014/main" id="{7755CFDE-34DD-42D6-A667-68912E822D5C}"/>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9236AF97-5E93-409F-B809-AA10F86EE665}"/>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5D442CD4-2451-4B3D-8C27-A0375D83B871}"/>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7DEC1952-A4D2-4FC9-A4B7-1B11554E7C34}"/>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08AF5597-E4D0-4953-8EFB-8BEB45F419E5}"/>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555A3CFA-B870-4B16-A166-494C37156A81}"/>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8C3D72B7-B03E-4607-A9E9-D652EC30F14A}"/>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D9B6CF3C-6E04-4E06-AC06-336E66A251B6}"/>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2B9F2BD4-DEFE-4ACF-AAEA-5DA1BD612AEA}"/>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11" name="フリーフォーム 10">
          <a:extLst>
            <a:ext uri="{FF2B5EF4-FFF2-40B4-BE49-F238E27FC236}">
              <a16:creationId xmlns:a16="http://schemas.microsoft.com/office/drawing/2014/main" id="{43437470-93D7-49DD-A48F-4490581C1C7D}"/>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2" name="フリーフォーム 11">
          <a:extLst>
            <a:ext uri="{FF2B5EF4-FFF2-40B4-BE49-F238E27FC236}">
              <a16:creationId xmlns:a16="http://schemas.microsoft.com/office/drawing/2014/main" id="{4E8EF19C-B793-4732-86D5-D6AAEC2D99A7}"/>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150</xdr:row>
      <xdr:rowOff>9524</xdr:rowOff>
    </xdr:from>
    <xdr:to>
      <xdr:col>7</xdr:col>
      <xdr:colOff>3114675</xdr:colOff>
      <xdr:row>154</xdr:row>
      <xdr:rowOff>161925</xdr:rowOff>
    </xdr:to>
    <xdr:sp macro="" textlink="">
      <xdr:nvSpPr>
        <xdr:cNvPr id="2" name="大かっこ 1">
          <a:extLst>
            <a:ext uri="{FF2B5EF4-FFF2-40B4-BE49-F238E27FC236}">
              <a16:creationId xmlns:a16="http://schemas.microsoft.com/office/drawing/2014/main" id="{5BCC79BD-CC59-4AA3-89BB-4A331E27316A}"/>
            </a:ext>
          </a:extLst>
        </xdr:cNvPr>
        <xdr:cNvSpPr/>
      </xdr:nvSpPr>
      <xdr:spPr>
        <a:xfrm>
          <a:off x="1381125" y="43472099"/>
          <a:ext cx="3514725" cy="8382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3" name="四角形吹き出し 2">
          <a:extLst>
            <a:ext uri="{FF2B5EF4-FFF2-40B4-BE49-F238E27FC236}">
              <a16:creationId xmlns:a16="http://schemas.microsoft.com/office/drawing/2014/main" id="{54D8C0B5-EDA2-4EFD-A89A-63B47839CF01}"/>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4" name="四角形吹き出し 3">
          <a:extLst>
            <a:ext uri="{FF2B5EF4-FFF2-40B4-BE49-F238E27FC236}">
              <a16:creationId xmlns:a16="http://schemas.microsoft.com/office/drawing/2014/main" id="{BBB236FE-9647-4AD7-B164-1329BB0BC4AB}"/>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0"/>
  <sheetViews>
    <sheetView tabSelected="1" view="pageBreakPreview" zoomScaleNormal="75" zoomScaleSheetLayoutView="100" workbookViewId="0"/>
  </sheetViews>
  <sheetFormatPr defaultColWidth="9" defaultRowHeight="24.75" customHeight="1" x14ac:dyDescent="0.2"/>
  <sheetData>
    <row r="2" spans="1:14" s="4" customFormat="1" ht="24.75" customHeight="1" x14ac:dyDescent="0.35">
      <c r="A2" s="1408" t="s">
        <v>1850</v>
      </c>
      <c r="B2" s="1408"/>
      <c r="C2" s="1408"/>
      <c r="D2" s="1408"/>
      <c r="E2" s="1408"/>
      <c r="F2" s="1408"/>
      <c r="G2" s="1408"/>
      <c r="H2" s="1408"/>
      <c r="I2" s="1408"/>
      <c r="J2" s="1408"/>
      <c r="K2" s="1408"/>
      <c r="L2" s="1408"/>
      <c r="M2" s="1408"/>
      <c r="N2" s="1408"/>
    </row>
    <row r="3" spans="1:14" s="4" customFormat="1" ht="24.75" customHeight="1" x14ac:dyDescent="0.35">
      <c r="A3" s="332"/>
      <c r="B3" s="332"/>
      <c r="C3" s="332"/>
      <c r="D3" s="332"/>
      <c r="E3" s="332"/>
      <c r="F3" s="332"/>
      <c r="G3" s="332"/>
      <c r="H3" s="332"/>
      <c r="I3" s="332"/>
      <c r="J3" s="332"/>
      <c r="K3" s="332"/>
      <c r="L3" s="332"/>
      <c r="M3" s="332"/>
      <c r="N3" s="332"/>
    </row>
    <row r="4" spans="1:14" s="5" customFormat="1" ht="24.75" customHeight="1" x14ac:dyDescent="0.3">
      <c r="A4" s="1409" t="s">
        <v>0</v>
      </c>
      <c r="B4" s="1409"/>
      <c r="C4" s="1409"/>
      <c r="D4" s="1409"/>
      <c r="E4" s="1409"/>
      <c r="F4" s="1409"/>
      <c r="G4" s="1409"/>
      <c r="H4" s="1409"/>
      <c r="I4" s="1409"/>
      <c r="J4" s="1409"/>
      <c r="K4" s="1409"/>
      <c r="L4" s="1409"/>
      <c r="M4" s="1409"/>
      <c r="N4" s="1409"/>
    </row>
    <row r="5" spans="1:14" s="5" customFormat="1" ht="24.75" customHeight="1" x14ac:dyDescent="0.35">
      <c r="A5" s="1410" t="s">
        <v>1</v>
      </c>
      <c r="B5" s="1410"/>
      <c r="C5" s="1410"/>
      <c r="D5" s="1410"/>
      <c r="E5" s="1410"/>
      <c r="F5" s="1410"/>
      <c r="G5" s="1410"/>
      <c r="H5" s="1410"/>
      <c r="I5" s="1410"/>
      <c r="J5" s="1410"/>
      <c r="K5" s="1410"/>
      <c r="L5" s="1410"/>
      <c r="M5" s="1410"/>
      <c r="N5" s="1410"/>
    </row>
    <row r="6" spans="1:14" s="5" customFormat="1" ht="24.75" customHeight="1" x14ac:dyDescent="0.3">
      <c r="A6" s="6"/>
      <c r="B6" s="6"/>
      <c r="C6" s="6"/>
      <c r="D6" s="6"/>
      <c r="E6" s="6"/>
      <c r="F6" s="6"/>
      <c r="G6" s="6"/>
      <c r="H6" s="6"/>
      <c r="I6" s="6"/>
      <c r="J6" s="6"/>
      <c r="K6" s="6"/>
      <c r="L6" s="6"/>
      <c r="M6" s="6"/>
      <c r="N6" s="6"/>
    </row>
    <row r="8" spans="1:14" ht="24.75" customHeight="1" x14ac:dyDescent="0.25">
      <c r="D8" s="1411" t="s">
        <v>2</v>
      </c>
      <c r="E8" s="1411"/>
      <c r="F8" s="1412"/>
      <c r="G8" s="1412"/>
      <c r="H8" s="1412"/>
      <c r="I8" s="1412"/>
      <c r="J8" s="1412"/>
      <c r="K8" s="1412"/>
    </row>
    <row r="9" spans="1:14" ht="24.75" customHeight="1" x14ac:dyDescent="0.2">
      <c r="J9" s="358"/>
      <c r="K9" s="358"/>
    </row>
    <row r="10" spans="1:14" ht="24.75" customHeight="1" x14ac:dyDescent="0.2">
      <c r="J10" s="358"/>
      <c r="K10" s="358"/>
    </row>
    <row r="11" spans="1:14" ht="24.75" customHeight="1" x14ac:dyDescent="0.25">
      <c r="E11" s="359"/>
      <c r="F11" s="360" t="s">
        <v>3</v>
      </c>
      <c r="G11" s="1407" t="s">
        <v>4</v>
      </c>
      <c r="H11" s="1407"/>
      <c r="I11" s="1407"/>
      <c r="J11" s="358"/>
      <c r="K11" s="358"/>
    </row>
    <row r="12" spans="1:14" ht="24.75" customHeight="1" x14ac:dyDescent="0.2">
      <c r="J12" s="358"/>
      <c r="K12" s="358"/>
    </row>
    <row r="13" spans="1:14" ht="24.75" customHeight="1" x14ac:dyDescent="0.25">
      <c r="G13" s="1404" t="s">
        <v>5</v>
      </c>
      <c r="H13" s="1404"/>
      <c r="I13" s="1405"/>
      <c r="J13" s="1405"/>
      <c r="K13" s="1405"/>
      <c r="L13" s="1405"/>
      <c r="M13" s="1405"/>
    </row>
    <row r="14" spans="1:14" ht="24.75" customHeight="1" x14ac:dyDescent="0.25">
      <c r="G14" s="1404" t="s">
        <v>6</v>
      </c>
      <c r="H14" s="1404"/>
      <c r="I14" s="1405"/>
      <c r="J14" s="1405"/>
      <c r="K14" s="1405"/>
      <c r="L14" s="1405"/>
      <c r="M14" s="1405"/>
    </row>
    <row r="15" spans="1:14" ht="24.75" customHeight="1" x14ac:dyDescent="0.25">
      <c r="G15" s="1404" t="s">
        <v>7</v>
      </c>
      <c r="H15" s="1404"/>
      <c r="I15" s="1405"/>
      <c r="J15" s="1405"/>
      <c r="K15" s="1405"/>
      <c r="L15" s="1405"/>
      <c r="M15" s="1405"/>
    </row>
    <row r="16" spans="1:14" ht="24.75" customHeight="1" x14ac:dyDescent="0.25">
      <c r="G16" s="1404" t="s">
        <v>8</v>
      </c>
      <c r="H16" s="1404"/>
      <c r="I16" s="1405"/>
      <c r="J16" s="1405"/>
      <c r="K16" s="1405"/>
      <c r="L16" s="1405"/>
      <c r="M16" s="1405"/>
    </row>
    <row r="17" spans="2:13" ht="24.75" customHeight="1" x14ac:dyDescent="0.25">
      <c r="G17" s="1406" t="s">
        <v>9</v>
      </c>
      <c r="H17" s="1406"/>
      <c r="I17" s="1405"/>
      <c r="J17" s="1405"/>
      <c r="K17" s="1405"/>
      <c r="L17" s="1405"/>
      <c r="M17" s="1405"/>
    </row>
    <row r="20" spans="2:13" ht="24.75" customHeight="1" x14ac:dyDescent="0.2">
      <c r="B20" s="7" t="s">
        <v>10</v>
      </c>
    </row>
  </sheetData>
  <mergeCells count="16">
    <mergeCell ref="G11:I11"/>
    <mergeCell ref="A2:N2"/>
    <mergeCell ref="A4:N4"/>
    <mergeCell ref="A5:N5"/>
    <mergeCell ref="D8:E8"/>
    <mergeCell ref="F8:K8"/>
    <mergeCell ref="G16:H16"/>
    <mergeCell ref="I16:M16"/>
    <mergeCell ref="G17:H17"/>
    <mergeCell ref="I17:M17"/>
    <mergeCell ref="G13:H13"/>
    <mergeCell ref="I13:M13"/>
    <mergeCell ref="G14:H14"/>
    <mergeCell ref="I14:M14"/>
    <mergeCell ref="G15:H15"/>
    <mergeCell ref="I15:M15"/>
  </mergeCells>
  <phoneticPr fontId="3"/>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9"/>
  <sheetViews>
    <sheetView view="pageBreakPreview" zoomScaleNormal="75" zoomScaleSheetLayoutView="100" workbookViewId="0"/>
  </sheetViews>
  <sheetFormatPr defaultColWidth="9" defaultRowHeight="13" x14ac:dyDescent="0.2"/>
  <cols>
    <col min="1" max="1" width="4.453125" customWidth="1"/>
    <col min="2" max="2" width="4.08984375" customWidth="1"/>
  </cols>
  <sheetData>
    <row r="1" spans="1:13" ht="16.5" customHeight="1" x14ac:dyDescent="0.2">
      <c r="A1" s="231" t="s">
        <v>11</v>
      </c>
      <c r="E1" s="985"/>
    </row>
    <row r="2" spans="1:13" ht="16.5" customHeight="1" x14ac:dyDescent="0.2">
      <c r="A2" s="231"/>
      <c r="B2" s="1101" t="s">
        <v>12</v>
      </c>
      <c r="C2" s="983"/>
      <c r="D2" s="983"/>
      <c r="E2" s="984"/>
      <c r="F2" s="983"/>
      <c r="G2" s="983"/>
      <c r="H2" s="983"/>
      <c r="I2" s="983"/>
      <c r="J2" s="983"/>
      <c r="K2" s="983"/>
      <c r="L2" s="983"/>
    </row>
    <row r="3" spans="1:13" ht="16.5" customHeight="1" x14ac:dyDescent="0.2">
      <c r="A3" s="231"/>
      <c r="B3" s="1101" t="s">
        <v>13</v>
      </c>
      <c r="C3" s="983"/>
      <c r="D3" s="983"/>
      <c r="E3" s="984"/>
      <c r="F3" s="983"/>
      <c r="G3" s="983"/>
      <c r="H3" s="983"/>
      <c r="I3" s="983"/>
      <c r="J3" s="983"/>
      <c r="K3" s="983"/>
      <c r="L3" s="983"/>
    </row>
    <row r="4" spans="1:13" ht="16.5" customHeight="1" x14ac:dyDescent="0.2">
      <c r="A4" s="231"/>
      <c r="B4" s="1101" t="s">
        <v>14</v>
      </c>
      <c r="C4" s="983"/>
      <c r="D4" s="983"/>
      <c r="E4" s="984"/>
      <c r="F4" s="983"/>
      <c r="G4" s="983"/>
      <c r="H4" s="983"/>
      <c r="I4" s="983"/>
      <c r="J4" s="983"/>
      <c r="K4" s="983"/>
      <c r="L4" s="983"/>
    </row>
    <row r="5" spans="1:13" ht="16.5" customHeight="1" x14ac:dyDescent="0.2">
      <c r="A5" s="231"/>
      <c r="B5" s="1101" t="s">
        <v>15</v>
      </c>
      <c r="C5" s="983"/>
      <c r="D5" s="983"/>
      <c r="E5" s="984"/>
      <c r="F5" s="983"/>
      <c r="G5" s="983"/>
      <c r="H5" s="983"/>
      <c r="I5" s="983"/>
      <c r="J5" s="983"/>
      <c r="K5" s="983"/>
      <c r="L5" s="983"/>
    </row>
    <row r="6" spans="1:13" s="234" customFormat="1" ht="19.5" customHeight="1" x14ac:dyDescent="0.2">
      <c r="A6" s="18"/>
      <c r="B6" s="60">
        <v>1</v>
      </c>
      <c r="C6" s="18" t="s">
        <v>16</v>
      </c>
      <c r="D6" s="18"/>
      <c r="E6" s="986"/>
      <c r="F6" s="18"/>
      <c r="G6" s="18"/>
      <c r="H6" s="18"/>
      <c r="I6" s="18"/>
      <c r="J6" s="18"/>
      <c r="K6" s="18"/>
      <c r="L6" s="18"/>
      <c r="M6" s="18"/>
    </row>
    <row r="7" spans="1:13" s="234" customFormat="1" ht="19.5" customHeight="1" x14ac:dyDescent="0.2">
      <c r="A7" s="18"/>
      <c r="B7" s="60">
        <v>2</v>
      </c>
      <c r="C7" s="18" t="s">
        <v>17</v>
      </c>
      <c r="D7" s="18"/>
      <c r="E7" s="18"/>
      <c r="F7" s="18"/>
      <c r="G7" s="18"/>
      <c r="H7" s="18"/>
      <c r="I7" s="18"/>
      <c r="J7" s="18"/>
      <c r="K7" s="18"/>
      <c r="L7" s="18"/>
      <c r="M7" s="18"/>
    </row>
    <row r="8" spans="1:13" s="234" customFormat="1" ht="19.5" customHeight="1" x14ac:dyDescent="0.2">
      <c r="A8" s="18"/>
      <c r="B8" s="60">
        <v>3</v>
      </c>
      <c r="C8" s="18" t="s">
        <v>18</v>
      </c>
      <c r="D8" s="18"/>
      <c r="E8" s="18"/>
      <c r="F8" s="18"/>
      <c r="G8" s="18"/>
      <c r="H8" s="18"/>
      <c r="I8" s="18"/>
      <c r="J8" s="18"/>
      <c r="K8" s="18"/>
      <c r="L8" s="18"/>
      <c r="M8" s="18"/>
    </row>
    <row r="9" spans="1:13" s="234" customFormat="1" ht="19.5" customHeight="1" x14ac:dyDescent="0.2">
      <c r="A9" s="18"/>
      <c r="B9" s="18"/>
      <c r="C9" s="998" t="s">
        <v>19</v>
      </c>
      <c r="D9" s="998"/>
      <c r="E9" s="998"/>
      <c r="F9" s="998"/>
      <c r="G9" s="998"/>
      <c r="H9" s="998"/>
      <c r="I9" s="998"/>
      <c r="J9" s="998"/>
      <c r="K9" s="998"/>
      <c r="L9" s="998"/>
      <c r="M9" s="998"/>
    </row>
    <row r="10" spans="1:13" ht="19.5" customHeight="1" x14ac:dyDescent="0.2">
      <c r="B10" s="232">
        <v>4</v>
      </c>
      <c r="C10" t="s">
        <v>20</v>
      </c>
    </row>
    <row r="11" spans="1:13" s="234" customFormat="1" ht="19.5" customHeight="1" x14ac:dyDescent="0.2">
      <c r="A11" s="18"/>
      <c r="B11" s="60"/>
      <c r="C11" s="18"/>
      <c r="D11" s="18"/>
      <c r="E11" s="18"/>
      <c r="F11" s="18"/>
      <c r="G11" s="18"/>
      <c r="H11" s="18"/>
      <c r="I11" s="18"/>
      <c r="J11" s="18"/>
      <c r="K11" s="18"/>
      <c r="L11" s="18"/>
      <c r="M11" s="18"/>
    </row>
    <row r="12" spans="1:13" ht="16.5" customHeight="1" x14ac:dyDescent="0.2">
      <c r="A12" s="231" t="s">
        <v>1809</v>
      </c>
    </row>
    <row r="13" spans="1:13" ht="16.5" customHeight="1" x14ac:dyDescent="0.2">
      <c r="B13" s="232">
        <v>1</v>
      </c>
      <c r="C13" t="s">
        <v>21</v>
      </c>
    </row>
    <row r="14" spans="1:13" ht="16.5" customHeight="1" x14ac:dyDescent="0.2">
      <c r="B14" s="232">
        <v>2</v>
      </c>
      <c r="C14" t="s">
        <v>22</v>
      </c>
    </row>
    <row r="15" spans="1:13" ht="16.5" customHeight="1" x14ac:dyDescent="0.2">
      <c r="B15" s="232">
        <v>3</v>
      </c>
      <c r="C15" t="s">
        <v>23</v>
      </c>
    </row>
    <row r="16" spans="1:13" ht="16.5" customHeight="1" x14ac:dyDescent="0.2">
      <c r="B16" s="232">
        <v>4</v>
      </c>
      <c r="C16" t="s">
        <v>24</v>
      </c>
    </row>
    <row r="17" spans="2:3" ht="16.5" customHeight="1" x14ac:dyDescent="0.2">
      <c r="B17" s="232">
        <v>5</v>
      </c>
      <c r="C17" t="s">
        <v>25</v>
      </c>
    </row>
    <row r="18" spans="2:3" ht="16.5" customHeight="1" x14ac:dyDescent="0.2">
      <c r="B18" s="232">
        <v>6</v>
      </c>
      <c r="C18" t="s">
        <v>26</v>
      </c>
    </row>
    <row r="19" spans="2:3" ht="16.5" customHeight="1" x14ac:dyDescent="0.2">
      <c r="B19" s="232">
        <v>7</v>
      </c>
      <c r="C19" t="s">
        <v>27</v>
      </c>
    </row>
    <row r="20" spans="2:3" ht="16.5" customHeight="1" x14ac:dyDescent="0.2">
      <c r="B20" s="232">
        <v>8</v>
      </c>
      <c r="C20" t="s">
        <v>28</v>
      </c>
    </row>
    <row r="21" spans="2:3" ht="16.5" customHeight="1" x14ac:dyDescent="0.2">
      <c r="B21" s="232">
        <v>9</v>
      </c>
      <c r="C21" t="s">
        <v>29</v>
      </c>
    </row>
    <row r="22" spans="2:3" ht="16.5" customHeight="1" x14ac:dyDescent="0.2">
      <c r="B22" s="232">
        <v>10</v>
      </c>
      <c r="C22" t="s">
        <v>30</v>
      </c>
    </row>
    <row r="23" spans="2:3" ht="16.5" customHeight="1" x14ac:dyDescent="0.2">
      <c r="B23" s="232">
        <v>11</v>
      </c>
      <c r="C23" t="s">
        <v>31</v>
      </c>
    </row>
    <row r="24" spans="2:3" ht="19.5" customHeight="1" x14ac:dyDescent="0.2">
      <c r="B24" s="232">
        <v>12</v>
      </c>
      <c r="C24" t="s">
        <v>32</v>
      </c>
    </row>
    <row r="25" spans="2:3" ht="19.5" customHeight="1" x14ac:dyDescent="0.2">
      <c r="B25" s="232">
        <v>13</v>
      </c>
      <c r="C25" t="s">
        <v>33</v>
      </c>
    </row>
    <row r="26" spans="2:3" ht="20.25" customHeight="1" x14ac:dyDescent="0.2">
      <c r="B26" s="232">
        <v>14</v>
      </c>
      <c r="C26" t="s">
        <v>34</v>
      </c>
    </row>
    <row r="27" spans="2:3" ht="19.5" customHeight="1" x14ac:dyDescent="0.2">
      <c r="B27" s="232">
        <v>15</v>
      </c>
      <c r="C27" t="s">
        <v>35</v>
      </c>
    </row>
    <row r="28" spans="2:3" ht="16.5" customHeight="1" x14ac:dyDescent="0.2">
      <c r="B28" s="232"/>
      <c r="C28" t="s">
        <v>1851</v>
      </c>
    </row>
    <row r="29" spans="2:3" ht="16.5" customHeight="1" x14ac:dyDescent="0.2">
      <c r="B29" s="232"/>
      <c r="C29" s="1102" t="s">
        <v>1810</v>
      </c>
    </row>
  </sheetData>
  <phoneticPr fontId="3"/>
  <pageMargins left="0.78700000000000003" right="0.78700000000000003" top="0.98399999999999999" bottom="0.98399999999999999" header="0.51200000000000001" footer="0.51200000000000001"/>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30"/>
  <sheetViews>
    <sheetView view="pageBreakPreview" zoomScaleNormal="75" zoomScaleSheetLayoutView="100" workbookViewId="0"/>
  </sheetViews>
  <sheetFormatPr defaultColWidth="9" defaultRowHeight="12" x14ac:dyDescent="0.2"/>
  <cols>
    <col min="1" max="2" width="4.08984375" style="19" customWidth="1"/>
    <col min="3" max="7" width="2.6328125" style="19" customWidth="1"/>
    <col min="8" max="12" width="2.6328125" style="20" customWidth="1"/>
    <col min="13" max="18" width="2.6328125" style="19" customWidth="1"/>
    <col min="19" max="21" width="2.6328125" style="20" customWidth="1"/>
    <col min="22" max="23" width="2.6328125" style="19" customWidth="1"/>
    <col min="24" max="24" width="3.6328125" style="19" customWidth="1"/>
    <col min="25" max="48" width="2.6328125" style="19" customWidth="1"/>
    <col min="49" max="49" width="6.6328125" style="20" customWidth="1"/>
    <col min="50" max="53" width="6.6328125" style="19" customWidth="1"/>
    <col min="54" max="54" width="94.08984375" style="19" customWidth="1"/>
    <col min="55" max="79" width="2.6328125" style="19" customWidth="1"/>
    <col min="80" max="16384" width="9" style="19"/>
  </cols>
  <sheetData>
    <row r="1" spans="1:50" ht="21" customHeight="1" x14ac:dyDescent="0.2">
      <c r="A1" s="18" t="s">
        <v>36</v>
      </c>
      <c r="AG1" s="21" t="s">
        <v>37</v>
      </c>
      <c r="AH1" s="21"/>
      <c r="AI1" s="21"/>
      <c r="AJ1" s="21"/>
      <c r="AK1" s="21"/>
      <c r="AL1" s="21"/>
      <c r="AM1" s="21" t="s">
        <v>38</v>
      </c>
      <c r="AN1" s="21"/>
      <c r="AO1" s="21"/>
      <c r="AP1" s="21"/>
      <c r="AQ1" s="21"/>
      <c r="AR1" s="21"/>
      <c r="AS1" s="21"/>
      <c r="AT1" s="21"/>
    </row>
    <row r="2" spans="1:50" ht="16.5" customHeight="1" x14ac:dyDescent="0.2">
      <c r="A2" s="1413" t="s">
        <v>39</v>
      </c>
      <c r="B2" s="1414"/>
      <c r="C2" s="22"/>
      <c r="D2" s="23"/>
      <c r="E2" s="23"/>
      <c r="F2" s="24"/>
      <c r="G2" s="24"/>
      <c r="H2" s="24"/>
      <c r="I2" s="24"/>
      <c r="J2" s="24"/>
      <c r="K2" s="23"/>
      <c r="L2" s="23"/>
      <c r="M2" s="23"/>
      <c r="N2" s="23"/>
      <c r="O2" s="23"/>
      <c r="P2" s="23"/>
      <c r="Q2" s="24"/>
      <c r="R2" s="24"/>
      <c r="S2" s="24"/>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5"/>
      <c r="AW2" s="19"/>
    </row>
    <row r="3" spans="1:50" ht="16.5" customHeight="1" x14ac:dyDescent="0.2">
      <c r="A3" s="1415"/>
      <c r="B3" s="1416"/>
      <c r="C3" s="26" t="s">
        <v>40</v>
      </c>
      <c r="F3" s="20"/>
      <c r="G3" s="20"/>
      <c r="K3" s="19"/>
      <c r="L3" s="19"/>
      <c r="Q3" s="20"/>
      <c r="R3" s="20"/>
      <c r="T3" s="19"/>
      <c r="U3" s="19"/>
      <c r="AD3" s="28"/>
      <c r="AE3" s="28"/>
      <c r="AF3" s="28"/>
      <c r="AG3" s="28"/>
      <c r="AH3" s="28"/>
      <c r="AI3" s="28"/>
      <c r="AK3" s="20"/>
      <c r="AL3" s="20"/>
      <c r="AU3" s="29"/>
      <c r="AW3" s="19"/>
    </row>
    <row r="4" spans="1:50" ht="16.5" customHeight="1" x14ac:dyDescent="0.2">
      <c r="A4" s="1415"/>
      <c r="B4" s="1416"/>
      <c r="C4" s="26"/>
      <c r="D4" s="19" t="s">
        <v>41</v>
      </c>
      <c r="F4" s="20"/>
      <c r="G4" s="20"/>
      <c r="K4" s="230"/>
      <c r="L4" s="230"/>
      <c r="M4" s="19" t="s">
        <v>42</v>
      </c>
      <c r="P4" s="28" t="s">
        <v>43</v>
      </c>
      <c r="Q4" s="27"/>
      <c r="R4" s="27"/>
      <c r="S4" s="27"/>
      <c r="T4" s="27"/>
      <c r="U4" s="27"/>
      <c r="V4" s="27"/>
      <c r="W4" s="27"/>
      <c r="Y4" s="230"/>
      <c r="Z4" s="230"/>
      <c r="AA4" s="19" t="s">
        <v>42</v>
      </c>
      <c r="AD4" s="30"/>
      <c r="AE4" s="31"/>
      <c r="AF4" s="28"/>
      <c r="AG4" s="28"/>
      <c r="AH4" s="28"/>
      <c r="AI4" s="28"/>
      <c r="AK4" s="20"/>
      <c r="AL4" s="20"/>
      <c r="AN4" s="20"/>
      <c r="AO4" s="20"/>
      <c r="AU4" s="29"/>
      <c r="AW4" s="19"/>
      <c r="AX4" s="20"/>
    </row>
    <row r="5" spans="1:50" ht="16.5" customHeight="1" x14ac:dyDescent="0.2">
      <c r="A5" s="1415"/>
      <c r="B5" s="1416"/>
      <c r="C5" s="26"/>
      <c r="F5" s="20"/>
      <c r="G5" s="20"/>
      <c r="P5" s="27"/>
      <c r="Q5" s="27"/>
      <c r="R5" s="28"/>
      <c r="S5" s="28"/>
      <c r="T5" s="28"/>
      <c r="U5" s="28"/>
      <c r="V5" s="28"/>
      <c r="W5" s="28"/>
      <c r="Y5" s="20"/>
      <c r="Z5" s="20"/>
      <c r="AB5" s="20"/>
      <c r="AC5" s="20"/>
      <c r="AD5" s="28"/>
      <c r="AE5" s="28"/>
      <c r="AF5" s="28"/>
      <c r="AG5" s="28"/>
      <c r="AH5" s="28"/>
      <c r="AI5" s="28"/>
      <c r="AK5" s="20"/>
      <c r="AL5" s="20"/>
      <c r="AN5" s="20"/>
      <c r="AO5" s="20"/>
      <c r="AU5" s="29"/>
      <c r="AW5" s="19"/>
      <c r="AX5" s="20"/>
    </row>
    <row r="6" spans="1:50" ht="16.5" customHeight="1" x14ac:dyDescent="0.2">
      <c r="A6" s="1415"/>
      <c r="B6" s="1416"/>
      <c r="C6" s="26"/>
      <c r="D6" s="20"/>
      <c r="E6" s="20"/>
      <c r="F6" s="20"/>
      <c r="G6" s="20"/>
      <c r="K6" s="19"/>
      <c r="L6" s="19"/>
      <c r="P6" s="1419" t="s">
        <v>44</v>
      </c>
      <c r="Q6" s="1419"/>
      <c r="R6" s="1419"/>
      <c r="S6" s="1419"/>
      <c r="T6" s="1419"/>
      <c r="U6" s="1419"/>
      <c r="V6" s="1419"/>
      <c r="W6" s="1419"/>
      <c r="Y6" s="1420"/>
      <c r="Z6" s="1420"/>
      <c r="AA6" s="19" t="s">
        <v>42</v>
      </c>
      <c r="AB6" s="27"/>
      <c r="AC6" s="27"/>
      <c r="AD6" s="27"/>
      <c r="AE6" s="27"/>
      <c r="AF6" s="27"/>
      <c r="AG6" s="27"/>
      <c r="AH6" s="27"/>
      <c r="AI6" s="27"/>
      <c r="AK6" s="20"/>
      <c r="AL6" s="20"/>
      <c r="AN6" s="20"/>
      <c r="AO6" s="20"/>
      <c r="AU6" s="29"/>
      <c r="AW6" s="19"/>
      <c r="AX6" s="20"/>
    </row>
    <row r="7" spans="1:50" ht="16.5" customHeight="1" x14ac:dyDescent="0.2">
      <c r="A7" s="1415"/>
      <c r="B7" s="1416"/>
      <c r="C7" s="26"/>
      <c r="F7" s="20"/>
      <c r="G7" s="20"/>
      <c r="P7" s="27"/>
      <c r="Q7" s="27"/>
      <c r="R7" s="27"/>
      <c r="S7" s="27"/>
      <c r="T7" s="27"/>
      <c r="U7" s="27"/>
      <c r="V7" s="27"/>
      <c r="W7" s="27"/>
      <c r="Y7" s="20"/>
      <c r="Z7" s="20"/>
      <c r="AK7" s="20"/>
      <c r="AL7" s="20"/>
      <c r="AU7" s="29"/>
      <c r="AW7" s="19"/>
    </row>
    <row r="8" spans="1:50" ht="16.5" customHeight="1" x14ac:dyDescent="0.2">
      <c r="A8" s="1415"/>
      <c r="B8" s="1416"/>
      <c r="C8" s="26"/>
      <c r="D8" s="27"/>
      <c r="E8" s="27"/>
      <c r="F8" s="27"/>
      <c r="G8" s="27"/>
      <c r="H8" s="27"/>
      <c r="I8" s="27"/>
      <c r="P8" s="27"/>
      <c r="Q8" s="27"/>
      <c r="R8" s="27"/>
      <c r="S8" s="27"/>
      <c r="T8" s="27"/>
      <c r="U8" s="27"/>
      <c r="V8" s="27"/>
      <c r="W8" s="27"/>
      <c r="Y8" s="20"/>
      <c r="Z8" s="20"/>
      <c r="AU8" s="29"/>
      <c r="AW8" s="19"/>
    </row>
    <row r="9" spans="1:50" ht="16.5" customHeight="1" x14ac:dyDescent="0.2">
      <c r="A9" s="1415"/>
      <c r="B9" s="1416"/>
      <c r="C9" s="22"/>
      <c r="D9" s="23"/>
      <c r="E9" s="23"/>
      <c r="F9" s="24"/>
      <c r="G9" s="24"/>
      <c r="H9" s="24"/>
      <c r="I9" s="24"/>
      <c r="J9" s="24"/>
      <c r="K9" s="23"/>
      <c r="L9" s="23"/>
      <c r="M9" s="23"/>
      <c r="N9" s="23"/>
      <c r="O9" s="23"/>
      <c r="P9" s="23"/>
      <c r="Q9" s="24"/>
      <c r="R9" s="24"/>
      <c r="S9" s="24"/>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5"/>
      <c r="AW9" s="19"/>
    </row>
    <row r="10" spans="1:50" ht="16.5" customHeight="1" x14ac:dyDescent="0.2">
      <c r="A10" s="1415"/>
      <c r="B10" s="1416"/>
      <c r="C10" s="26" t="s">
        <v>45</v>
      </c>
      <c r="F10" s="20"/>
      <c r="G10" s="20"/>
      <c r="AU10" s="29"/>
      <c r="AW10" s="19"/>
    </row>
    <row r="11" spans="1:50" ht="16.5" customHeight="1" x14ac:dyDescent="0.2">
      <c r="A11" s="1415"/>
      <c r="B11" s="1416"/>
      <c r="C11" s="26"/>
      <c r="D11" s="19" t="s">
        <v>46</v>
      </c>
      <c r="K11" s="1420"/>
      <c r="L11" s="1420"/>
      <c r="M11" s="19" t="s">
        <v>47</v>
      </c>
      <c r="P11" s="28" t="s">
        <v>43</v>
      </c>
      <c r="Q11" s="27"/>
      <c r="R11" s="27"/>
      <c r="S11" s="27"/>
      <c r="T11" s="27"/>
      <c r="U11" s="27"/>
      <c r="V11" s="27"/>
      <c r="W11" s="27"/>
      <c r="Y11" s="230"/>
      <c r="Z11" s="230"/>
      <c r="AA11" s="19" t="s">
        <v>42</v>
      </c>
      <c r="AQ11" s="30"/>
      <c r="AR11" s="31"/>
      <c r="AU11" s="29"/>
      <c r="AW11" s="19"/>
    </row>
    <row r="12" spans="1:50" ht="16.5" customHeight="1" x14ac:dyDescent="0.2">
      <c r="A12" s="1415"/>
      <c r="B12" s="1416"/>
      <c r="C12" s="26"/>
      <c r="S12" s="19"/>
      <c r="T12" s="19"/>
      <c r="U12" s="19"/>
      <c r="AU12" s="29"/>
      <c r="AW12" s="19"/>
    </row>
    <row r="13" spans="1:50" ht="16.5" customHeight="1" x14ac:dyDescent="0.2">
      <c r="A13" s="1415"/>
      <c r="B13" s="1416"/>
      <c r="C13" s="26"/>
      <c r="D13" s="28" t="s">
        <v>41</v>
      </c>
      <c r="E13" s="20"/>
      <c r="F13" s="20"/>
      <c r="H13" s="19"/>
      <c r="I13" s="19"/>
      <c r="J13" s="19"/>
      <c r="K13" s="230"/>
      <c r="L13" s="230"/>
      <c r="M13" s="19" t="s">
        <v>42</v>
      </c>
      <c r="P13" s="1419" t="s">
        <v>44</v>
      </c>
      <c r="Q13" s="1419"/>
      <c r="R13" s="1419"/>
      <c r="S13" s="1419"/>
      <c r="T13" s="1419"/>
      <c r="U13" s="1419"/>
      <c r="V13" s="1419"/>
      <c r="W13" s="1419"/>
      <c r="Y13" s="1420"/>
      <c r="Z13" s="1420"/>
      <c r="AA13" s="19" t="s">
        <v>42</v>
      </c>
      <c r="AO13" s="28"/>
      <c r="AP13" s="28"/>
      <c r="AQ13" s="28"/>
      <c r="AR13" s="28"/>
      <c r="AS13" s="28"/>
      <c r="AT13" s="28"/>
      <c r="AU13" s="29"/>
      <c r="AW13" s="19"/>
    </row>
    <row r="14" spans="1:50" ht="16.5" customHeight="1" x14ac:dyDescent="0.2">
      <c r="A14" s="1415"/>
      <c r="B14" s="1416"/>
      <c r="C14" s="26"/>
      <c r="F14" s="20"/>
      <c r="G14" s="20"/>
      <c r="Q14" s="28"/>
      <c r="R14" s="20"/>
      <c r="T14" s="19"/>
      <c r="U14" s="19"/>
      <c r="X14" s="20"/>
      <c r="Y14" s="20"/>
      <c r="AC14" s="27"/>
      <c r="AD14" s="27"/>
      <c r="AE14" s="28"/>
      <c r="AF14" s="28"/>
      <c r="AG14" s="28"/>
      <c r="AH14" s="28"/>
      <c r="AI14" s="28"/>
      <c r="AJ14" s="28"/>
      <c r="AL14" s="20"/>
      <c r="AM14" s="20"/>
      <c r="AU14" s="29"/>
      <c r="AW14" s="19"/>
    </row>
    <row r="15" spans="1:50" ht="16.5" customHeight="1" x14ac:dyDescent="0.2">
      <c r="A15" s="1417"/>
      <c r="B15" s="1418"/>
      <c r="C15" s="32"/>
      <c r="D15" s="33"/>
      <c r="E15" s="33"/>
      <c r="F15" s="33"/>
      <c r="G15" s="33"/>
      <c r="H15" s="33"/>
      <c r="I15" s="33"/>
      <c r="J15" s="33"/>
      <c r="K15" s="34"/>
      <c r="L15" s="34"/>
      <c r="M15" s="35"/>
      <c r="N15" s="35"/>
      <c r="O15" s="35"/>
      <c r="P15" s="35"/>
      <c r="Q15" s="33"/>
      <c r="R15" s="33"/>
      <c r="S15" s="33"/>
      <c r="T15" s="33"/>
      <c r="U15" s="33"/>
      <c r="V15" s="33"/>
      <c r="W15" s="35"/>
      <c r="X15" s="34"/>
      <c r="Y15" s="34"/>
      <c r="Z15" s="35"/>
      <c r="AA15" s="35"/>
      <c r="AB15" s="35"/>
      <c r="AC15" s="33"/>
      <c r="AD15" s="33"/>
      <c r="AE15" s="33"/>
      <c r="AF15" s="33"/>
      <c r="AG15" s="33"/>
      <c r="AH15" s="33"/>
      <c r="AI15" s="33"/>
      <c r="AJ15" s="33"/>
      <c r="AK15" s="35"/>
      <c r="AL15" s="34"/>
      <c r="AM15" s="34"/>
      <c r="AN15" s="35"/>
      <c r="AO15" s="35"/>
      <c r="AP15" s="35"/>
      <c r="AQ15" s="35"/>
      <c r="AR15" s="35"/>
      <c r="AS15" s="35"/>
      <c r="AT15" s="35"/>
      <c r="AU15" s="36"/>
      <c r="AW15" s="19"/>
    </row>
    <row r="16" spans="1:50" ht="24" customHeight="1" x14ac:dyDescent="0.2">
      <c r="A16" s="1421" t="s">
        <v>48</v>
      </c>
      <c r="B16" s="1422"/>
      <c r="C16" s="22"/>
      <c r="D16" s="37" t="s">
        <v>49</v>
      </c>
      <c r="E16" s="38"/>
      <c r="F16" s="89" t="s">
        <v>50</v>
      </c>
      <c r="G16" s="90"/>
      <c r="H16" s="90"/>
      <c r="I16" s="90"/>
      <c r="J16" s="90"/>
      <c r="K16" s="90"/>
      <c r="L16" s="90"/>
      <c r="M16" s="90"/>
      <c r="N16" s="90"/>
      <c r="O16" s="90"/>
      <c r="P16" s="90"/>
      <c r="Q16" s="90"/>
      <c r="R16" s="90"/>
      <c r="S16" s="90"/>
      <c r="T16" s="90"/>
      <c r="U16" s="90"/>
      <c r="V16" s="90"/>
      <c r="W16" s="240"/>
      <c r="X16" s="240"/>
      <c r="Y16" s="23" t="s">
        <v>51</v>
      </c>
      <c r="Z16" s="23"/>
      <c r="AA16" s="90"/>
      <c r="AB16" s="90"/>
      <c r="AC16" s="90"/>
      <c r="AD16" s="90"/>
      <c r="AE16" s="90"/>
      <c r="AF16" s="23"/>
      <c r="AG16" s="23"/>
      <c r="AH16" s="23"/>
      <c r="AI16" s="97"/>
      <c r="AJ16" s="97"/>
      <c r="AK16" s="38"/>
      <c r="AL16" s="39"/>
      <c r="AM16" s="37"/>
      <c r="AN16" s="40"/>
      <c r="AO16" s="39"/>
      <c r="AP16" s="39"/>
      <c r="AQ16" s="39"/>
      <c r="AR16" s="39"/>
      <c r="AS16" s="41"/>
      <c r="AT16" s="41"/>
      <c r="AU16" s="42"/>
      <c r="AV16" s="43"/>
      <c r="AW16" s="19"/>
    </row>
    <row r="17" spans="1:52" ht="24" customHeight="1" x14ac:dyDescent="0.2">
      <c r="A17" s="1423"/>
      <c r="B17" s="1424"/>
      <c r="C17" s="26"/>
      <c r="D17" s="44" t="s">
        <v>52</v>
      </c>
      <c r="E17" s="45"/>
      <c r="F17" s="92" t="s">
        <v>53</v>
      </c>
      <c r="G17" s="91"/>
      <c r="H17" s="91"/>
      <c r="I17" s="91"/>
      <c r="J17" s="91"/>
      <c r="K17" s="91"/>
      <c r="L17" s="91"/>
      <c r="M17" s="91"/>
      <c r="N17" s="91"/>
      <c r="O17" s="91"/>
      <c r="P17" s="91"/>
      <c r="Q17" s="91"/>
      <c r="R17" s="93"/>
      <c r="S17" s="93"/>
      <c r="T17" s="19"/>
      <c r="U17" s="19"/>
      <c r="V17" s="91"/>
      <c r="W17" s="241"/>
      <c r="X17" s="241"/>
      <c r="Y17" s="19" t="s">
        <v>51</v>
      </c>
      <c r="AA17" s="91"/>
      <c r="AB17" s="92" t="s">
        <v>54</v>
      </c>
      <c r="AC17" s="242"/>
      <c r="AD17" s="242"/>
      <c r="AE17" s="242"/>
      <c r="AF17" s="28"/>
      <c r="AG17" s="28"/>
      <c r="AH17" s="28"/>
      <c r="AI17" s="92"/>
      <c r="AJ17" s="92"/>
      <c r="AK17" s="92"/>
      <c r="AL17" s="45"/>
      <c r="AN17" s="44"/>
      <c r="AO17" s="45"/>
      <c r="AP17" s="45"/>
      <c r="AQ17" s="45"/>
      <c r="AR17" s="45"/>
      <c r="AS17" s="43"/>
      <c r="AT17" s="43"/>
      <c r="AU17" s="47"/>
      <c r="AV17" s="43"/>
      <c r="AW17" s="19"/>
    </row>
    <row r="18" spans="1:52" ht="24" customHeight="1" x14ac:dyDescent="0.2">
      <c r="A18" s="1425"/>
      <c r="B18" s="1426"/>
      <c r="C18" s="32"/>
      <c r="D18" s="48" t="s">
        <v>55</v>
      </c>
      <c r="E18" s="49"/>
      <c r="F18" s="94" t="s">
        <v>56</v>
      </c>
      <c r="G18" s="95"/>
      <c r="H18" s="95"/>
      <c r="I18" s="95"/>
      <c r="J18" s="95"/>
      <c r="K18" s="95"/>
      <c r="L18" s="95"/>
      <c r="M18" s="95"/>
      <c r="N18" s="95"/>
      <c r="O18" s="95"/>
      <c r="P18" s="95"/>
      <c r="Q18" s="95"/>
      <c r="R18" s="96"/>
      <c r="S18" s="96"/>
      <c r="T18" s="35"/>
      <c r="U18" s="35"/>
      <c r="V18" s="95"/>
      <c r="W18" s="241"/>
      <c r="X18" s="241"/>
      <c r="Y18" s="35" t="s">
        <v>51</v>
      </c>
      <c r="Z18" s="35"/>
      <c r="AA18" s="95"/>
      <c r="AB18" s="95"/>
      <c r="AC18" s="95"/>
      <c r="AD18" s="95"/>
      <c r="AE18" s="95"/>
      <c r="AF18" s="35"/>
      <c r="AG18" s="35"/>
      <c r="AH18" s="35"/>
      <c r="AI18" s="58"/>
      <c r="AJ18" s="58"/>
      <c r="AK18" s="51"/>
      <c r="AL18" s="49"/>
      <c r="AM18" s="48"/>
      <c r="AN18" s="50"/>
      <c r="AO18" s="49"/>
      <c r="AP18" s="49"/>
      <c r="AQ18" s="49"/>
      <c r="AR18" s="49"/>
      <c r="AS18" s="52"/>
      <c r="AT18" s="52"/>
      <c r="AU18" s="53"/>
      <c r="AV18" s="43"/>
      <c r="AW18" s="19"/>
    </row>
    <row r="19" spans="1:52" ht="24" customHeight="1" x14ac:dyDescent="0.2">
      <c r="A19" s="1429" t="s">
        <v>57</v>
      </c>
      <c r="B19" s="1430"/>
      <c r="C19" s="22"/>
      <c r="D19" s="37" t="s">
        <v>49</v>
      </c>
      <c r="E19" s="38"/>
      <c r="F19" s="39" t="s">
        <v>58</v>
      </c>
      <c r="G19" s="37"/>
      <c r="H19" s="37"/>
      <c r="I19" s="37"/>
      <c r="J19" s="37"/>
      <c r="K19" s="37"/>
      <c r="L19" s="37"/>
      <c r="M19" s="40"/>
      <c r="N19" s="40"/>
      <c r="O19" s="39"/>
      <c r="P19" s="39"/>
      <c r="Q19" s="39"/>
      <c r="R19" s="39"/>
      <c r="S19" s="39"/>
      <c r="T19" s="37"/>
      <c r="U19" s="37" t="s">
        <v>59</v>
      </c>
      <c r="V19" s="37"/>
      <c r="W19" s="1427"/>
      <c r="X19" s="1427"/>
      <c r="Y19" s="38" t="s">
        <v>42</v>
      </c>
      <c r="Z19" s="39"/>
      <c r="AA19" s="37" t="s">
        <v>60</v>
      </c>
      <c r="AB19" s="37"/>
      <c r="AC19" s="1427"/>
      <c r="AD19" s="1427"/>
      <c r="AE19" s="38" t="s">
        <v>42</v>
      </c>
      <c r="AF19" s="37"/>
      <c r="AG19" s="37" t="s">
        <v>61</v>
      </c>
      <c r="AH19" s="37"/>
      <c r="AI19" s="1427"/>
      <c r="AJ19" s="1427"/>
      <c r="AK19" s="38" t="s">
        <v>42</v>
      </c>
      <c r="AL19" s="39"/>
      <c r="AM19" s="37"/>
      <c r="AN19" s="40"/>
      <c r="AO19" s="39"/>
      <c r="AP19" s="39"/>
      <c r="AQ19" s="39"/>
      <c r="AR19" s="39"/>
      <c r="AS19" s="41"/>
      <c r="AT19" s="41"/>
      <c r="AU19" s="42"/>
      <c r="AV19" s="43"/>
      <c r="AW19" s="19"/>
    </row>
    <row r="20" spans="1:52" ht="24" customHeight="1" x14ac:dyDescent="0.2">
      <c r="A20" s="1431"/>
      <c r="B20" s="1432"/>
      <c r="C20" s="26"/>
      <c r="D20" s="44" t="s">
        <v>52</v>
      </c>
      <c r="E20" s="45"/>
      <c r="F20" s="44" t="s">
        <v>62</v>
      </c>
      <c r="G20" s="44"/>
      <c r="H20" s="44"/>
      <c r="I20" s="44"/>
      <c r="J20" s="44"/>
      <c r="K20" s="44"/>
      <c r="L20" s="44"/>
      <c r="M20" s="46"/>
      <c r="N20" s="46"/>
      <c r="O20" s="45"/>
      <c r="P20" s="45"/>
      <c r="Q20" s="45"/>
      <c r="R20" s="45"/>
      <c r="S20" s="45"/>
      <c r="T20" s="44"/>
      <c r="U20" s="44" t="s">
        <v>59</v>
      </c>
      <c r="V20" s="44"/>
      <c r="W20" s="1428"/>
      <c r="X20" s="1428"/>
      <c r="Y20" s="2" t="s">
        <v>42</v>
      </c>
      <c r="Z20" s="45"/>
      <c r="AA20" s="44" t="s">
        <v>60</v>
      </c>
      <c r="AB20" s="44"/>
      <c r="AC20" s="1427"/>
      <c r="AD20" s="1427"/>
      <c r="AE20" s="2" t="s">
        <v>42</v>
      </c>
      <c r="AF20" s="44"/>
      <c r="AG20" s="44" t="s">
        <v>61</v>
      </c>
      <c r="AH20" s="44"/>
      <c r="AI20" s="1427"/>
      <c r="AJ20" s="1427"/>
      <c r="AK20" s="2" t="s">
        <v>42</v>
      </c>
      <c r="AL20" s="45"/>
      <c r="AN20" s="44" t="s">
        <v>63</v>
      </c>
      <c r="AO20" s="45"/>
      <c r="AP20" s="45"/>
      <c r="AQ20" s="45"/>
      <c r="AR20" s="45"/>
      <c r="AS20" s="43"/>
      <c r="AT20" s="43"/>
      <c r="AU20" s="47"/>
      <c r="AV20" s="43"/>
      <c r="AW20" s="19"/>
    </row>
    <row r="21" spans="1:52" ht="24" customHeight="1" x14ac:dyDescent="0.2">
      <c r="A21" s="1433"/>
      <c r="B21" s="1434"/>
      <c r="C21" s="32"/>
      <c r="D21" s="48" t="s">
        <v>55</v>
      </c>
      <c r="E21" s="49"/>
      <c r="F21" s="48" t="s">
        <v>64</v>
      </c>
      <c r="G21" s="48"/>
      <c r="H21" s="48"/>
      <c r="I21" s="48"/>
      <c r="J21" s="48"/>
      <c r="K21" s="48"/>
      <c r="L21" s="48"/>
      <c r="M21" s="50"/>
      <c r="N21" s="50"/>
      <c r="O21" s="49"/>
      <c r="P21" s="49"/>
      <c r="Q21" s="49"/>
      <c r="R21" s="49"/>
      <c r="S21" s="49"/>
      <c r="T21" s="48"/>
      <c r="U21" s="48" t="s">
        <v>59</v>
      </c>
      <c r="V21" s="48"/>
      <c r="W21" s="1428"/>
      <c r="X21" s="1428"/>
      <c r="Y21" s="51" t="s">
        <v>42</v>
      </c>
      <c r="Z21" s="49"/>
      <c r="AA21" s="48" t="s">
        <v>60</v>
      </c>
      <c r="AB21" s="48"/>
      <c r="AC21" s="1427"/>
      <c r="AD21" s="1427"/>
      <c r="AE21" s="51" t="s">
        <v>42</v>
      </c>
      <c r="AF21" s="48"/>
      <c r="AG21" s="48" t="s">
        <v>61</v>
      </c>
      <c r="AH21" s="48"/>
      <c r="AI21" s="1427"/>
      <c r="AJ21" s="1427"/>
      <c r="AK21" s="51" t="s">
        <v>42</v>
      </c>
      <c r="AL21" s="49"/>
      <c r="AM21" s="48"/>
      <c r="AN21" s="50"/>
      <c r="AO21" s="49"/>
      <c r="AP21" s="49"/>
      <c r="AQ21" s="49"/>
      <c r="AR21" s="49"/>
      <c r="AS21" s="52"/>
      <c r="AT21" s="52"/>
      <c r="AU21" s="53"/>
      <c r="AV21" s="43"/>
      <c r="AW21" s="19"/>
    </row>
    <row r="22" spans="1:52" ht="24" customHeight="1" x14ac:dyDescent="0.2">
      <c r="A22" s="1435" t="s">
        <v>65</v>
      </c>
      <c r="B22" s="1436"/>
      <c r="C22" s="54"/>
      <c r="D22" s="37" t="s">
        <v>49</v>
      </c>
      <c r="E22" s="39"/>
      <c r="F22" s="37" t="s">
        <v>66</v>
      </c>
      <c r="G22" s="37"/>
      <c r="H22" s="37"/>
      <c r="I22" s="37"/>
      <c r="J22" s="37"/>
      <c r="K22" s="37"/>
      <c r="L22" s="37"/>
      <c r="M22" s="40"/>
      <c r="N22" s="40"/>
      <c r="O22" s="39"/>
      <c r="P22" s="39"/>
      <c r="Q22" s="39"/>
      <c r="R22" s="39"/>
      <c r="S22" s="39"/>
      <c r="T22" s="37"/>
      <c r="U22" s="37" t="s">
        <v>59</v>
      </c>
      <c r="V22" s="37"/>
      <c r="W22" s="1427"/>
      <c r="X22" s="1427"/>
      <c r="Y22" s="38" t="s">
        <v>42</v>
      </c>
      <c r="Z22" s="39"/>
      <c r="AA22" s="37" t="s">
        <v>60</v>
      </c>
      <c r="AB22" s="37"/>
      <c r="AC22" s="1427"/>
      <c r="AD22" s="1427"/>
      <c r="AE22" s="38" t="s">
        <v>42</v>
      </c>
      <c r="AF22" s="37"/>
      <c r="AG22" s="37" t="s">
        <v>61</v>
      </c>
      <c r="AH22" s="37"/>
      <c r="AI22" s="1427"/>
      <c r="AJ22" s="1427"/>
      <c r="AK22" s="38" t="s">
        <v>42</v>
      </c>
      <c r="AL22" s="39"/>
      <c r="AM22" s="37"/>
      <c r="AN22" s="40"/>
      <c r="AO22" s="39"/>
      <c r="AP22" s="39"/>
      <c r="AQ22" s="39"/>
      <c r="AR22" s="39"/>
      <c r="AS22" s="41"/>
      <c r="AT22" s="41"/>
      <c r="AU22" s="42"/>
      <c r="AV22" s="43"/>
      <c r="AW22" s="19"/>
    </row>
    <row r="23" spans="1:52" ht="24" customHeight="1" x14ac:dyDescent="0.2">
      <c r="A23" s="1436"/>
      <c r="B23" s="1436"/>
      <c r="C23" s="55"/>
      <c r="D23" s="44" t="s">
        <v>67</v>
      </c>
      <c r="E23" s="45"/>
      <c r="F23" s="44" t="s">
        <v>68</v>
      </c>
      <c r="G23" s="44"/>
      <c r="H23" s="44"/>
      <c r="I23" s="44"/>
      <c r="J23" s="44"/>
      <c r="K23" s="44"/>
      <c r="L23" s="44"/>
      <c r="M23" s="46"/>
      <c r="N23" s="46"/>
      <c r="O23" s="45"/>
      <c r="P23" s="45"/>
      <c r="Q23" s="45"/>
      <c r="R23" s="45"/>
      <c r="S23" s="45"/>
      <c r="T23" s="44"/>
      <c r="U23" s="44" t="s">
        <v>59</v>
      </c>
      <c r="V23" s="44"/>
      <c r="W23" s="1428"/>
      <c r="X23" s="1428"/>
      <c r="Y23" s="2" t="s">
        <v>42</v>
      </c>
      <c r="Z23" s="45"/>
      <c r="AA23" s="44" t="s">
        <v>60</v>
      </c>
      <c r="AB23" s="44"/>
      <c r="AC23" s="1427"/>
      <c r="AD23" s="1427"/>
      <c r="AE23" s="2" t="s">
        <v>42</v>
      </c>
      <c r="AF23" s="44"/>
      <c r="AG23" s="44" t="s">
        <v>61</v>
      </c>
      <c r="AH23" s="44"/>
      <c r="AI23" s="1427"/>
      <c r="AJ23" s="1427"/>
      <c r="AK23" s="2" t="s">
        <v>42</v>
      </c>
      <c r="AL23" s="45"/>
      <c r="AM23" s="44"/>
      <c r="AN23" s="46"/>
      <c r="AO23" s="45"/>
      <c r="AP23" s="45"/>
      <c r="AQ23" s="45"/>
      <c r="AR23" s="45"/>
      <c r="AS23" s="43"/>
      <c r="AT23" s="43"/>
      <c r="AU23" s="47"/>
      <c r="AV23" s="43"/>
      <c r="AW23" s="19"/>
    </row>
    <row r="24" spans="1:52" ht="24" customHeight="1" x14ac:dyDescent="0.2">
      <c r="A24" s="1436"/>
      <c r="B24" s="1436"/>
      <c r="C24" s="55"/>
      <c r="D24" s="44" t="s">
        <v>55</v>
      </c>
      <c r="E24" s="45"/>
      <c r="F24" s="44" t="s">
        <v>69</v>
      </c>
      <c r="G24" s="44"/>
      <c r="H24" s="44"/>
      <c r="I24" s="44"/>
      <c r="J24" s="44"/>
      <c r="K24" s="44"/>
      <c r="L24" s="44"/>
      <c r="M24" s="46"/>
      <c r="N24" s="46"/>
      <c r="O24" s="45"/>
      <c r="P24" s="45"/>
      <c r="Q24" s="45"/>
      <c r="R24" s="45"/>
      <c r="S24" s="45"/>
      <c r="T24" s="44"/>
      <c r="U24" s="44" t="s">
        <v>59</v>
      </c>
      <c r="V24" s="44"/>
      <c r="W24" s="1428"/>
      <c r="X24" s="1428"/>
      <c r="Y24" s="2" t="s">
        <v>42</v>
      </c>
      <c r="Z24" s="45"/>
      <c r="AA24" s="44" t="s">
        <v>60</v>
      </c>
      <c r="AB24" s="44"/>
      <c r="AC24" s="1427"/>
      <c r="AD24" s="1427"/>
      <c r="AE24" s="2" t="s">
        <v>42</v>
      </c>
      <c r="AF24" s="44"/>
      <c r="AG24" s="44" t="s">
        <v>61</v>
      </c>
      <c r="AH24" s="44"/>
      <c r="AI24" s="1427"/>
      <c r="AJ24" s="1427"/>
      <c r="AK24" s="2" t="s">
        <v>42</v>
      </c>
      <c r="AL24" s="45"/>
      <c r="AM24" s="44"/>
      <c r="AN24" s="46"/>
      <c r="AO24" s="45"/>
      <c r="AP24" s="45"/>
      <c r="AQ24" s="45"/>
      <c r="AR24" s="45"/>
      <c r="AS24" s="43"/>
      <c r="AT24" s="43"/>
      <c r="AU24" s="47"/>
      <c r="AV24" s="43"/>
      <c r="AW24" s="19"/>
    </row>
    <row r="25" spans="1:52" ht="24" customHeight="1" x14ac:dyDescent="0.2">
      <c r="A25" s="1436"/>
      <c r="B25" s="1436"/>
      <c r="C25" s="55"/>
      <c r="D25" s="44" t="s">
        <v>70</v>
      </c>
      <c r="E25" s="45"/>
      <c r="F25" s="44" t="s">
        <v>71</v>
      </c>
      <c r="G25" s="44"/>
      <c r="H25" s="44"/>
      <c r="I25" s="44"/>
      <c r="J25" s="44"/>
      <c r="K25" s="44"/>
      <c r="L25" s="44"/>
      <c r="M25" s="46"/>
      <c r="N25" s="46"/>
      <c r="O25" s="45"/>
      <c r="P25" s="45"/>
      <c r="Q25" s="45"/>
      <c r="R25" s="45"/>
      <c r="S25" s="45"/>
      <c r="T25" s="44"/>
      <c r="U25" s="44" t="s">
        <v>59</v>
      </c>
      <c r="V25" s="44"/>
      <c r="W25" s="1428"/>
      <c r="X25" s="1428"/>
      <c r="Y25" s="2" t="s">
        <v>42</v>
      </c>
      <c r="Z25" s="45"/>
      <c r="AA25" s="44" t="s">
        <v>60</v>
      </c>
      <c r="AB25" s="44"/>
      <c r="AC25" s="1427"/>
      <c r="AD25" s="1427"/>
      <c r="AE25" s="2" t="s">
        <v>42</v>
      </c>
      <c r="AF25" s="44"/>
      <c r="AG25" s="44" t="s">
        <v>61</v>
      </c>
      <c r="AH25" s="44"/>
      <c r="AI25" s="1427"/>
      <c r="AJ25" s="1427"/>
      <c r="AK25" s="2" t="s">
        <v>42</v>
      </c>
      <c r="AL25" s="45"/>
      <c r="AM25" s="44"/>
      <c r="AN25" s="46"/>
      <c r="AO25" s="45"/>
      <c r="AP25" s="45"/>
      <c r="AQ25" s="45"/>
      <c r="AR25" s="45"/>
      <c r="AS25" s="43"/>
      <c r="AT25" s="43"/>
      <c r="AU25" s="47"/>
      <c r="AV25" s="43"/>
      <c r="AW25" s="19"/>
    </row>
    <row r="26" spans="1:52" ht="24" customHeight="1" x14ac:dyDescent="0.2">
      <c r="A26" s="1436"/>
      <c r="B26" s="1436"/>
      <c r="C26" s="55"/>
      <c r="D26" s="44" t="s">
        <v>72</v>
      </c>
      <c r="E26" s="45"/>
      <c r="F26" s="44" t="s">
        <v>73</v>
      </c>
      <c r="G26" s="44"/>
      <c r="H26" s="44"/>
      <c r="I26" s="44"/>
      <c r="J26" s="44"/>
      <c r="K26" s="44"/>
      <c r="L26" s="44"/>
      <c r="M26" s="46"/>
      <c r="N26" s="46"/>
      <c r="O26" s="45"/>
      <c r="P26" s="45"/>
      <c r="Q26" s="45"/>
      <c r="R26" s="45"/>
      <c r="S26" s="45"/>
      <c r="T26" s="44"/>
      <c r="U26" s="44" t="s">
        <v>59</v>
      </c>
      <c r="V26" s="44"/>
      <c r="W26" s="1428"/>
      <c r="X26" s="1428"/>
      <c r="Y26" s="2" t="s">
        <v>42</v>
      </c>
      <c r="Z26" s="45"/>
      <c r="AA26" s="44" t="s">
        <v>60</v>
      </c>
      <c r="AB26" s="44"/>
      <c r="AC26" s="1427"/>
      <c r="AD26" s="1427"/>
      <c r="AE26" s="2" t="s">
        <v>42</v>
      </c>
      <c r="AF26" s="44"/>
      <c r="AG26" s="44" t="s">
        <v>61</v>
      </c>
      <c r="AH26" s="44"/>
      <c r="AI26" s="1427"/>
      <c r="AJ26" s="1427"/>
      <c r="AK26" s="2" t="s">
        <v>42</v>
      </c>
      <c r="AL26" s="45"/>
      <c r="AM26" s="44"/>
      <c r="AN26" s="44" t="s">
        <v>63</v>
      </c>
      <c r="AO26" s="45"/>
      <c r="AP26" s="45"/>
      <c r="AQ26" s="45"/>
      <c r="AR26" s="45"/>
      <c r="AS26" s="43"/>
      <c r="AT26" s="43"/>
      <c r="AU26" s="47"/>
      <c r="AV26" s="43"/>
      <c r="AW26" s="19"/>
    </row>
    <row r="27" spans="1:52" ht="24" customHeight="1" x14ac:dyDescent="0.2">
      <c r="A27" s="1436"/>
      <c r="B27" s="1436"/>
      <c r="C27" s="55"/>
      <c r="D27" s="44" t="s">
        <v>74</v>
      </c>
      <c r="E27" s="45"/>
      <c r="F27" s="44" t="s">
        <v>75</v>
      </c>
      <c r="G27" s="44"/>
      <c r="H27" s="44"/>
      <c r="I27" s="44"/>
      <c r="J27" s="44"/>
      <c r="K27" s="44"/>
      <c r="L27" s="44"/>
      <c r="M27" s="46"/>
      <c r="N27" s="46"/>
      <c r="O27" s="45"/>
      <c r="P27" s="45"/>
      <c r="Q27" s="45"/>
      <c r="R27" s="45"/>
      <c r="S27" s="45"/>
      <c r="T27" s="44"/>
      <c r="U27" s="44" t="s">
        <v>59</v>
      </c>
      <c r="V27" s="44"/>
      <c r="W27" s="1428"/>
      <c r="X27" s="1428"/>
      <c r="Y27" s="2" t="s">
        <v>42</v>
      </c>
      <c r="Z27" s="45"/>
      <c r="AA27" s="44" t="s">
        <v>60</v>
      </c>
      <c r="AB27" s="44"/>
      <c r="AC27" s="1427"/>
      <c r="AD27" s="1427"/>
      <c r="AE27" s="2" t="s">
        <v>42</v>
      </c>
      <c r="AF27" s="44"/>
      <c r="AG27" s="44" t="s">
        <v>61</v>
      </c>
      <c r="AH27" s="44"/>
      <c r="AI27" s="1427"/>
      <c r="AJ27" s="1427"/>
      <c r="AK27" s="2" t="s">
        <v>42</v>
      </c>
      <c r="AL27" s="45"/>
      <c r="AM27" s="44"/>
      <c r="AN27" s="46"/>
      <c r="AO27" s="45"/>
      <c r="AP27" s="45"/>
      <c r="AQ27" s="45"/>
      <c r="AR27" s="45"/>
      <c r="AS27" s="43"/>
      <c r="AT27" s="43"/>
      <c r="AU27" s="47"/>
      <c r="AV27" s="43"/>
      <c r="AW27" s="19"/>
    </row>
    <row r="28" spans="1:52" ht="24" customHeight="1" x14ac:dyDescent="0.2">
      <c r="A28" s="1436"/>
      <c r="B28" s="1436"/>
      <c r="C28" s="55"/>
      <c r="D28" s="44" t="s">
        <v>76</v>
      </c>
      <c r="E28" s="45"/>
      <c r="F28" s="44" t="s">
        <v>77</v>
      </c>
      <c r="G28" s="44"/>
      <c r="H28" s="44"/>
      <c r="I28" s="44"/>
      <c r="J28" s="44"/>
      <c r="K28" s="44"/>
      <c r="L28" s="44"/>
      <c r="M28" s="46"/>
      <c r="N28" s="46"/>
      <c r="O28" s="45"/>
      <c r="P28" s="45"/>
      <c r="Q28" s="45"/>
      <c r="R28" s="45"/>
      <c r="S28" s="45"/>
      <c r="T28" s="44"/>
      <c r="U28" s="44" t="s">
        <v>59</v>
      </c>
      <c r="V28" s="44"/>
      <c r="W28" s="1428"/>
      <c r="X28" s="1428"/>
      <c r="Y28" s="2" t="s">
        <v>42</v>
      </c>
      <c r="Z28" s="45"/>
      <c r="AA28" s="44" t="s">
        <v>60</v>
      </c>
      <c r="AB28" s="44"/>
      <c r="AC28" s="1427"/>
      <c r="AD28" s="1427"/>
      <c r="AE28" s="2" t="s">
        <v>42</v>
      </c>
      <c r="AF28" s="44"/>
      <c r="AG28" s="44" t="s">
        <v>61</v>
      </c>
      <c r="AH28" s="44"/>
      <c r="AI28" s="1427"/>
      <c r="AJ28" s="1427"/>
      <c r="AK28" s="2" t="s">
        <v>42</v>
      </c>
      <c r="AL28" s="45"/>
      <c r="AM28" s="44"/>
      <c r="AN28" s="46"/>
      <c r="AO28" s="45"/>
      <c r="AP28" s="45"/>
      <c r="AQ28" s="45"/>
      <c r="AR28" s="45"/>
      <c r="AS28" s="43"/>
      <c r="AT28" s="43"/>
      <c r="AU28" s="47"/>
      <c r="AV28" s="43"/>
      <c r="AW28" s="19"/>
    </row>
    <row r="29" spans="1:52" ht="24" customHeight="1" x14ac:dyDescent="0.2">
      <c r="A29" s="1436"/>
      <c r="B29" s="1436"/>
      <c r="C29" s="55"/>
      <c r="D29" s="44" t="s">
        <v>78</v>
      </c>
      <c r="E29" s="2"/>
      <c r="F29" s="2" t="s">
        <v>79</v>
      </c>
      <c r="G29" s="2"/>
      <c r="H29" s="2"/>
      <c r="I29" s="2"/>
      <c r="J29" s="2"/>
      <c r="K29" s="56"/>
      <c r="L29" s="56"/>
      <c r="M29" s="56"/>
      <c r="N29" s="56"/>
      <c r="O29" s="56"/>
      <c r="P29" s="2"/>
      <c r="Q29" s="2"/>
      <c r="R29" s="2"/>
      <c r="S29" s="2"/>
      <c r="T29" s="2"/>
      <c r="U29" s="44" t="s">
        <v>59</v>
      </c>
      <c r="V29" s="44"/>
      <c r="W29" s="1428"/>
      <c r="X29" s="1428"/>
      <c r="Y29" s="2" t="s">
        <v>42</v>
      </c>
      <c r="Z29" s="45"/>
      <c r="AA29" s="44" t="s">
        <v>60</v>
      </c>
      <c r="AB29" s="44"/>
      <c r="AC29" s="1427"/>
      <c r="AD29" s="1427"/>
      <c r="AE29" s="2" t="s">
        <v>42</v>
      </c>
      <c r="AF29" s="44"/>
      <c r="AG29" s="44" t="s">
        <v>61</v>
      </c>
      <c r="AH29" s="44"/>
      <c r="AI29" s="1427"/>
      <c r="AJ29" s="1427"/>
      <c r="AK29" s="2" t="s">
        <v>42</v>
      </c>
      <c r="AL29" s="45"/>
      <c r="AM29" s="44"/>
      <c r="AN29" s="46"/>
      <c r="AO29" s="45"/>
      <c r="AP29" s="45"/>
      <c r="AQ29" s="45"/>
      <c r="AR29" s="45"/>
      <c r="AU29" s="29"/>
      <c r="AW29" s="19"/>
      <c r="AZ29" s="20"/>
    </row>
    <row r="30" spans="1:52" ht="24" customHeight="1" x14ac:dyDescent="0.2">
      <c r="A30" s="1436"/>
      <c r="B30" s="1436"/>
      <c r="C30" s="57"/>
      <c r="D30" s="48" t="s">
        <v>80</v>
      </c>
      <c r="E30" s="51"/>
      <c r="F30" s="51" t="s">
        <v>81</v>
      </c>
      <c r="G30" s="51"/>
      <c r="H30" s="51"/>
      <c r="I30" s="51"/>
      <c r="J30" s="51"/>
      <c r="K30" s="58"/>
      <c r="L30" s="58"/>
      <c r="M30" s="58"/>
      <c r="N30" s="58"/>
      <c r="O30" s="58"/>
      <c r="P30" s="51"/>
      <c r="Q30" s="51"/>
      <c r="R30" s="51"/>
      <c r="S30" s="51"/>
      <c r="T30" s="51"/>
      <c r="U30" s="48" t="s">
        <v>59</v>
      </c>
      <c r="V30" s="48"/>
      <c r="W30" s="1428"/>
      <c r="X30" s="1428"/>
      <c r="Y30" s="51" t="s">
        <v>42</v>
      </c>
      <c r="Z30" s="49"/>
      <c r="AA30" s="48" t="s">
        <v>60</v>
      </c>
      <c r="AB30" s="48"/>
      <c r="AC30" s="1427"/>
      <c r="AD30" s="1427"/>
      <c r="AE30" s="51" t="s">
        <v>42</v>
      </c>
      <c r="AF30" s="48"/>
      <c r="AG30" s="48" t="s">
        <v>61</v>
      </c>
      <c r="AH30" s="48"/>
      <c r="AI30" s="1427"/>
      <c r="AJ30" s="1427"/>
      <c r="AK30" s="51" t="s">
        <v>42</v>
      </c>
      <c r="AL30" s="49"/>
      <c r="AM30" s="48"/>
      <c r="AN30" s="50"/>
      <c r="AO30" s="49"/>
      <c r="AP30" s="49"/>
      <c r="AQ30" s="49"/>
      <c r="AR30" s="49"/>
      <c r="AS30" s="35"/>
      <c r="AT30" s="35"/>
      <c r="AU30" s="36"/>
      <c r="AW30" s="19"/>
      <c r="AZ30" s="20"/>
    </row>
  </sheetData>
  <mergeCells count="45">
    <mergeCell ref="AC26:AD26"/>
    <mergeCell ref="A22:B30"/>
    <mergeCell ref="W22:X22"/>
    <mergeCell ref="AC22:AD22"/>
    <mergeCell ref="W24:X24"/>
    <mergeCell ref="AC24:AD24"/>
    <mergeCell ref="W25:X25"/>
    <mergeCell ref="AC25:AD25"/>
    <mergeCell ref="W30:X30"/>
    <mergeCell ref="AC29:AD29"/>
    <mergeCell ref="AC30:AD30"/>
    <mergeCell ref="W26:X26"/>
    <mergeCell ref="AI30:AJ30"/>
    <mergeCell ref="W28:X28"/>
    <mergeCell ref="AI27:AJ27"/>
    <mergeCell ref="AI22:AJ22"/>
    <mergeCell ref="W23:X23"/>
    <mergeCell ref="AC23:AD23"/>
    <mergeCell ref="AI23:AJ23"/>
    <mergeCell ref="W27:X27"/>
    <mergeCell ref="AC27:AD27"/>
    <mergeCell ref="AI26:AJ26"/>
    <mergeCell ref="AI24:AJ24"/>
    <mergeCell ref="AC28:AD28"/>
    <mergeCell ref="AI28:AJ28"/>
    <mergeCell ref="W29:X29"/>
    <mergeCell ref="AI29:AJ29"/>
    <mergeCell ref="AI25:AJ25"/>
    <mergeCell ref="A16:B18"/>
    <mergeCell ref="AC20:AD20"/>
    <mergeCell ref="AI20:AJ20"/>
    <mergeCell ref="W21:X21"/>
    <mergeCell ref="AC21:AD21"/>
    <mergeCell ref="AI21:AJ21"/>
    <mergeCell ref="A19:B21"/>
    <mergeCell ref="W19:X19"/>
    <mergeCell ref="AC19:AD19"/>
    <mergeCell ref="AI19:AJ19"/>
    <mergeCell ref="W20:X20"/>
    <mergeCell ref="A2:B15"/>
    <mergeCell ref="P13:W13"/>
    <mergeCell ref="Y13:Z13"/>
    <mergeCell ref="P6:W6"/>
    <mergeCell ref="Y6:Z6"/>
    <mergeCell ref="K11:L11"/>
  </mergeCells>
  <phoneticPr fontId="3"/>
  <printOptions horizontalCentered="1"/>
  <pageMargins left="0.39370078740157483" right="0.39370078740157483" top="0.78740157480314965" bottom="0.39370078740157483" header="0.51181102362204722" footer="0.51181102362204722"/>
  <pageSetup paperSize="9" scale="88" orientation="landscape" r:id="rId1"/>
  <headerFooter alignWithMargins="0"/>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29"/>
  <sheetViews>
    <sheetView view="pageBreakPreview" zoomScaleNormal="75" zoomScaleSheetLayoutView="100" workbookViewId="0"/>
  </sheetViews>
  <sheetFormatPr defaultColWidth="9" defaultRowHeight="12" x14ac:dyDescent="0.2"/>
  <cols>
    <col min="1" max="1" width="4.6328125" style="19" customWidth="1"/>
    <col min="2" max="2" width="5.6328125" style="19" customWidth="1"/>
    <col min="3" max="3" width="7.6328125" style="20" customWidth="1"/>
    <col min="4" max="4" width="5.6328125" style="20" customWidth="1"/>
    <col min="5" max="6" width="7.6328125" style="19" customWidth="1"/>
    <col min="7" max="7" width="7.6328125" style="20" customWidth="1"/>
    <col min="8" max="8" width="7.6328125" style="19" customWidth="1"/>
    <col min="9" max="11" width="2.6328125" style="19" customWidth="1"/>
    <col min="12" max="15" width="9.6328125" style="19" customWidth="1"/>
    <col min="16" max="16" width="21.6328125" style="19" customWidth="1"/>
    <col min="17" max="17" width="28.6328125" style="19" customWidth="1"/>
    <col min="18" max="18" width="2.6328125" style="19" customWidth="1"/>
    <col min="19" max="19" width="8.08984375" style="20" customWidth="1"/>
    <col min="20" max="20" width="4.453125" style="19" customWidth="1"/>
    <col min="21" max="21" width="10.453125" style="19" customWidth="1"/>
    <col min="22" max="22" width="9" style="19"/>
    <col min="23" max="23" width="12" style="19" customWidth="1"/>
    <col min="24" max="24" width="7.453125" style="19" customWidth="1"/>
    <col min="25" max="25" width="36.453125" style="19" customWidth="1"/>
    <col min="26" max="26" width="8" style="19" bestFit="1" customWidth="1"/>
    <col min="27" max="49" width="2.6328125" style="19" customWidth="1"/>
    <col min="50" max="16384" width="9" style="19"/>
  </cols>
  <sheetData>
    <row r="1" spans="1:26" s="18" customFormat="1" ht="21" customHeight="1" x14ac:dyDescent="0.2">
      <c r="A1" s="18" t="s">
        <v>82</v>
      </c>
      <c r="B1" s="59"/>
      <c r="C1" s="60"/>
      <c r="D1" s="61"/>
      <c r="E1" s="61"/>
      <c r="G1" s="60"/>
      <c r="S1" s="60"/>
    </row>
    <row r="2" spans="1:26" s="18" customFormat="1" ht="18" customHeight="1" x14ac:dyDescent="0.2">
      <c r="A2" s="19"/>
      <c r="B2" s="43"/>
      <c r="C2" s="20"/>
      <c r="D2" s="28"/>
      <c r="E2" s="19"/>
      <c r="F2" s="19"/>
      <c r="G2" s="20"/>
      <c r="H2" s="19"/>
      <c r="I2" s="19"/>
      <c r="J2" s="19"/>
      <c r="K2" s="19"/>
      <c r="L2" s="19"/>
      <c r="M2" s="19"/>
      <c r="N2" s="19"/>
      <c r="O2" s="19"/>
      <c r="P2" s="62" t="s">
        <v>83</v>
      </c>
      <c r="Q2" s="19" t="s">
        <v>84</v>
      </c>
      <c r="S2" s="60"/>
    </row>
    <row r="3" spans="1:26" s="71" customFormat="1" ht="45" customHeight="1" x14ac:dyDescent="0.2">
      <c r="A3" s="63" t="s">
        <v>85</v>
      </c>
      <c r="B3" s="64" t="s">
        <v>86</v>
      </c>
      <c r="C3" s="64" t="s">
        <v>87</v>
      </c>
      <c r="D3" s="63" t="s">
        <v>88</v>
      </c>
      <c r="E3" s="65" t="s">
        <v>89</v>
      </c>
      <c r="F3" s="63" t="s">
        <v>90</v>
      </c>
      <c r="G3" s="64" t="s">
        <v>91</v>
      </c>
      <c r="H3" s="64" t="s">
        <v>92</v>
      </c>
      <c r="I3" s="1444" t="s">
        <v>93</v>
      </c>
      <c r="J3" s="1444"/>
      <c r="K3" s="1444"/>
      <c r="L3" s="1441" t="s">
        <v>94</v>
      </c>
      <c r="M3" s="1442"/>
      <c r="N3" s="1442"/>
      <c r="O3" s="1443"/>
      <c r="P3" s="66" t="s">
        <v>95</v>
      </c>
      <c r="Q3" s="67" t="s">
        <v>96</v>
      </c>
      <c r="R3" s="68"/>
      <c r="S3" s="69" t="s">
        <v>86</v>
      </c>
      <c r="T3" s="3" t="s">
        <v>89</v>
      </c>
      <c r="U3" s="70" t="s">
        <v>90</v>
      </c>
      <c r="V3" s="69" t="s">
        <v>91</v>
      </c>
      <c r="W3" s="69" t="s">
        <v>92</v>
      </c>
      <c r="X3" s="69" t="s">
        <v>97</v>
      </c>
      <c r="Y3" s="3" t="s">
        <v>98</v>
      </c>
      <c r="Z3" s="71" t="s">
        <v>99</v>
      </c>
    </row>
    <row r="4" spans="1:26" s="71" customFormat="1" ht="28.5" customHeight="1" x14ac:dyDescent="0.2">
      <c r="A4" s="72" t="s">
        <v>100</v>
      </c>
      <c r="B4" s="73" t="s">
        <v>101</v>
      </c>
      <c r="C4" s="72" t="s">
        <v>102</v>
      </c>
      <c r="D4" s="74">
        <v>80</v>
      </c>
      <c r="E4" s="75" t="s">
        <v>103</v>
      </c>
      <c r="F4" s="73" t="s">
        <v>104</v>
      </c>
      <c r="G4" s="76" t="s">
        <v>105</v>
      </c>
      <c r="H4" s="76" t="s">
        <v>106</v>
      </c>
      <c r="I4" s="1437" t="s">
        <v>107</v>
      </c>
      <c r="J4" s="1437"/>
      <c r="K4" s="1437"/>
      <c r="L4" s="77" t="s">
        <v>108</v>
      </c>
      <c r="M4" s="77" t="s">
        <v>109</v>
      </c>
      <c r="N4" s="77" t="s">
        <v>110</v>
      </c>
      <c r="O4" s="77" t="s">
        <v>81</v>
      </c>
      <c r="P4" s="77" t="s">
        <v>111</v>
      </c>
      <c r="Q4" s="78"/>
      <c r="R4" s="79"/>
      <c r="S4" s="69" t="s">
        <v>101</v>
      </c>
      <c r="T4" s="3" t="s">
        <v>103</v>
      </c>
      <c r="U4" s="70" t="s">
        <v>112</v>
      </c>
      <c r="V4" s="69" t="s">
        <v>113</v>
      </c>
      <c r="W4" s="69" t="s">
        <v>113</v>
      </c>
      <c r="X4" s="3" t="s">
        <v>107</v>
      </c>
      <c r="Y4" s="80" t="s">
        <v>114</v>
      </c>
      <c r="Z4" s="71" t="s">
        <v>108</v>
      </c>
    </row>
    <row r="5" spans="1:26" s="71" customFormat="1" ht="28.5" customHeight="1" x14ac:dyDescent="0.2">
      <c r="A5" s="72">
        <v>1</v>
      </c>
      <c r="B5" s="76"/>
      <c r="C5" s="72"/>
      <c r="D5" s="74"/>
      <c r="E5" s="75"/>
      <c r="F5" s="73"/>
      <c r="G5" s="76"/>
      <c r="H5" s="76"/>
      <c r="I5" s="1437"/>
      <c r="J5" s="1437"/>
      <c r="K5" s="1437"/>
      <c r="L5" s="77"/>
      <c r="M5" s="77"/>
      <c r="N5" s="77"/>
      <c r="O5" s="77"/>
      <c r="P5" s="77"/>
      <c r="Q5" s="78"/>
      <c r="R5" s="81"/>
      <c r="S5" s="3" t="s">
        <v>115</v>
      </c>
      <c r="T5" s="3" t="s">
        <v>116</v>
      </c>
      <c r="U5" s="70" t="s">
        <v>117</v>
      </c>
      <c r="V5" s="70" t="s">
        <v>105</v>
      </c>
      <c r="W5" s="3" t="s">
        <v>118</v>
      </c>
      <c r="X5" s="3" t="s">
        <v>119</v>
      </c>
      <c r="Y5" s="80" t="s">
        <v>120</v>
      </c>
      <c r="Z5" s="71" t="s">
        <v>109</v>
      </c>
    </row>
    <row r="6" spans="1:26" s="71" customFormat="1" ht="28.5" customHeight="1" x14ac:dyDescent="0.2">
      <c r="A6" s="72">
        <v>2</v>
      </c>
      <c r="B6" s="76"/>
      <c r="C6" s="72"/>
      <c r="D6" s="74"/>
      <c r="E6" s="75"/>
      <c r="F6" s="73"/>
      <c r="G6" s="76"/>
      <c r="H6" s="76"/>
      <c r="I6" s="1437"/>
      <c r="J6" s="1437"/>
      <c r="K6" s="1437"/>
      <c r="L6" s="77"/>
      <c r="M6" s="77"/>
      <c r="N6" s="77"/>
      <c r="O6" s="77"/>
      <c r="P6" s="77"/>
      <c r="Q6" s="78"/>
      <c r="R6" s="81"/>
      <c r="S6" s="82"/>
      <c r="T6" s="3"/>
      <c r="U6" s="70" t="s">
        <v>104</v>
      </c>
      <c r="V6" s="70" t="s">
        <v>121</v>
      </c>
      <c r="W6" s="3" t="s">
        <v>122</v>
      </c>
      <c r="X6" s="3"/>
      <c r="Y6" s="80" t="s">
        <v>123</v>
      </c>
      <c r="Z6" s="71" t="s">
        <v>124</v>
      </c>
    </row>
    <row r="7" spans="1:26" s="21" customFormat="1" ht="28.5" customHeight="1" x14ac:dyDescent="0.2">
      <c r="A7" s="72">
        <v>3</v>
      </c>
      <c r="B7" s="76"/>
      <c r="C7" s="72"/>
      <c r="D7" s="74"/>
      <c r="E7" s="75"/>
      <c r="F7" s="73"/>
      <c r="G7" s="76"/>
      <c r="H7" s="76"/>
      <c r="I7" s="1437"/>
      <c r="J7" s="1437"/>
      <c r="K7" s="1437"/>
      <c r="L7" s="77"/>
      <c r="M7" s="77"/>
      <c r="N7" s="77"/>
      <c r="O7" s="77"/>
      <c r="P7" s="77"/>
      <c r="Q7" s="78"/>
      <c r="R7" s="81"/>
      <c r="S7" s="82"/>
      <c r="T7" s="3"/>
      <c r="U7" s="70" t="s">
        <v>125</v>
      </c>
      <c r="V7" s="70" t="s">
        <v>126</v>
      </c>
      <c r="W7" s="3" t="s">
        <v>127</v>
      </c>
      <c r="X7" s="3"/>
      <c r="Y7" s="80" t="s">
        <v>128</v>
      </c>
      <c r="Z7" s="21" t="s">
        <v>129</v>
      </c>
    </row>
    <row r="8" spans="1:26" s="21" customFormat="1" ht="28.5" customHeight="1" x14ac:dyDescent="0.2">
      <c r="A8" s="72">
        <v>4</v>
      </c>
      <c r="B8" s="76"/>
      <c r="C8" s="72"/>
      <c r="D8" s="74"/>
      <c r="E8" s="75"/>
      <c r="F8" s="73"/>
      <c r="G8" s="76"/>
      <c r="H8" s="76"/>
      <c r="I8" s="1437"/>
      <c r="J8" s="1437"/>
      <c r="K8" s="1437"/>
      <c r="L8" s="77"/>
      <c r="M8" s="77"/>
      <c r="N8" s="77"/>
      <c r="O8" s="77"/>
      <c r="P8" s="77"/>
      <c r="Q8" s="78"/>
      <c r="R8" s="81"/>
      <c r="S8" s="82"/>
      <c r="T8" s="3"/>
      <c r="U8" s="70" t="s">
        <v>130</v>
      </c>
      <c r="V8" s="70" t="s">
        <v>131</v>
      </c>
      <c r="W8" s="3" t="s">
        <v>132</v>
      </c>
      <c r="X8" s="3"/>
      <c r="Y8" s="80" t="s">
        <v>133</v>
      </c>
      <c r="Z8" s="21" t="s">
        <v>110</v>
      </c>
    </row>
    <row r="9" spans="1:26" s="21" customFormat="1" ht="28.5" customHeight="1" x14ac:dyDescent="0.2">
      <c r="A9" s="72">
        <v>5</v>
      </c>
      <c r="B9" s="76"/>
      <c r="C9" s="72"/>
      <c r="D9" s="74"/>
      <c r="E9" s="75"/>
      <c r="F9" s="73"/>
      <c r="G9" s="76"/>
      <c r="H9" s="76"/>
      <c r="I9" s="1437"/>
      <c r="J9" s="1437"/>
      <c r="K9" s="1437"/>
      <c r="L9" s="77"/>
      <c r="M9" s="77"/>
      <c r="N9" s="77"/>
      <c r="O9" s="77"/>
      <c r="P9" s="77"/>
      <c r="Q9" s="78"/>
      <c r="R9" s="81"/>
      <c r="S9" s="82"/>
      <c r="T9" s="3"/>
      <c r="U9" s="70" t="s">
        <v>134</v>
      </c>
      <c r="V9" s="70"/>
      <c r="W9" s="3" t="s">
        <v>106</v>
      </c>
      <c r="X9" s="3"/>
      <c r="Y9" s="80" t="s">
        <v>135</v>
      </c>
      <c r="Z9" s="21" t="s">
        <v>136</v>
      </c>
    </row>
    <row r="10" spans="1:26" s="21" customFormat="1" ht="28.5" customHeight="1" x14ac:dyDescent="0.2">
      <c r="A10" s="72">
        <v>6</v>
      </c>
      <c r="B10" s="76"/>
      <c r="C10" s="72"/>
      <c r="D10" s="74"/>
      <c r="E10" s="75"/>
      <c r="F10" s="73"/>
      <c r="G10" s="76"/>
      <c r="H10" s="76"/>
      <c r="I10" s="1437"/>
      <c r="J10" s="1437"/>
      <c r="K10" s="1437"/>
      <c r="L10" s="77"/>
      <c r="M10" s="77"/>
      <c r="N10" s="77"/>
      <c r="O10" s="77"/>
      <c r="P10" s="77"/>
      <c r="Q10" s="78"/>
      <c r="R10" s="81"/>
      <c r="S10" s="82"/>
      <c r="T10" s="3"/>
      <c r="U10" s="70" t="s">
        <v>137</v>
      </c>
      <c r="V10" s="70"/>
      <c r="W10" s="3" t="s">
        <v>138</v>
      </c>
      <c r="X10" s="3"/>
      <c r="Y10" s="80" t="s">
        <v>139</v>
      </c>
      <c r="Z10" s="21" t="s">
        <v>140</v>
      </c>
    </row>
    <row r="11" spans="1:26" s="21" customFormat="1" ht="28.5" customHeight="1" x14ac:dyDescent="0.2">
      <c r="A11" s="72">
        <v>7</v>
      </c>
      <c r="B11" s="76"/>
      <c r="C11" s="72"/>
      <c r="D11" s="74"/>
      <c r="E11" s="75"/>
      <c r="F11" s="73"/>
      <c r="G11" s="76"/>
      <c r="H11" s="76"/>
      <c r="I11" s="1437"/>
      <c r="J11" s="1437"/>
      <c r="K11" s="1437"/>
      <c r="L11" s="77"/>
      <c r="M11" s="77"/>
      <c r="N11" s="77"/>
      <c r="O11" s="77"/>
      <c r="P11" s="77"/>
      <c r="Q11" s="78"/>
      <c r="R11" s="81"/>
      <c r="S11" s="82"/>
      <c r="T11" s="3"/>
      <c r="U11" s="70" t="s">
        <v>141</v>
      </c>
      <c r="V11" s="70"/>
      <c r="W11" s="3" t="s">
        <v>142</v>
      </c>
      <c r="X11" s="3"/>
      <c r="Y11" s="80" t="s">
        <v>143</v>
      </c>
      <c r="Z11" s="21" t="s">
        <v>144</v>
      </c>
    </row>
    <row r="12" spans="1:26" s="21" customFormat="1" ht="28.5" customHeight="1" x14ac:dyDescent="0.2">
      <c r="A12" s="72">
        <v>8</v>
      </c>
      <c r="B12" s="76"/>
      <c r="C12" s="72"/>
      <c r="D12" s="74"/>
      <c r="E12" s="75"/>
      <c r="F12" s="73"/>
      <c r="G12" s="76"/>
      <c r="H12" s="76"/>
      <c r="I12" s="1437"/>
      <c r="J12" s="1437"/>
      <c r="K12" s="1437"/>
      <c r="L12" s="77"/>
      <c r="M12" s="77"/>
      <c r="N12" s="77"/>
      <c r="O12" s="77"/>
      <c r="P12" s="77"/>
      <c r="Q12" s="78"/>
      <c r="R12" s="81"/>
      <c r="S12" s="82"/>
      <c r="T12" s="3"/>
      <c r="U12" s="70"/>
      <c r="V12" s="70"/>
      <c r="W12" s="3"/>
      <c r="X12" s="3"/>
      <c r="Y12" s="80" t="s">
        <v>145</v>
      </c>
      <c r="Z12" s="21" t="s">
        <v>146</v>
      </c>
    </row>
    <row r="13" spans="1:26" s="21" customFormat="1" ht="28.5" customHeight="1" x14ac:dyDescent="0.2">
      <c r="A13" s="72">
        <v>9</v>
      </c>
      <c r="B13" s="76"/>
      <c r="C13" s="72"/>
      <c r="D13" s="74"/>
      <c r="E13" s="75"/>
      <c r="F13" s="73"/>
      <c r="G13" s="76"/>
      <c r="H13" s="76"/>
      <c r="I13" s="1437"/>
      <c r="J13" s="1437"/>
      <c r="K13" s="1437"/>
      <c r="L13" s="77"/>
      <c r="M13" s="77"/>
      <c r="N13" s="77"/>
      <c r="O13" s="77"/>
      <c r="P13" s="77"/>
      <c r="Q13" s="78"/>
      <c r="R13" s="81"/>
      <c r="S13" s="82"/>
      <c r="T13" s="3"/>
      <c r="U13" s="70"/>
      <c r="V13" s="70"/>
      <c r="W13" s="3"/>
      <c r="X13" s="3"/>
      <c r="Z13" s="21" t="s">
        <v>81</v>
      </c>
    </row>
    <row r="14" spans="1:26" s="21" customFormat="1" ht="28.5" customHeight="1" x14ac:dyDescent="0.2">
      <c r="A14" s="72">
        <v>10</v>
      </c>
      <c r="B14" s="76"/>
      <c r="C14" s="72"/>
      <c r="D14" s="74"/>
      <c r="E14" s="75"/>
      <c r="F14" s="73"/>
      <c r="G14" s="76"/>
      <c r="H14" s="76"/>
      <c r="I14" s="1437"/>
      <c r="J14" s="1437"/>
      <c r="K14" s="1437"/>
      <c r="L14" s="77"/>
      <c r="M14" s="77"/>
      <c r="N14" s="77"/>
      <c r="O14" s="77"/>
      <c r="P14" s="77"/>
      <c r="Q14" s="78"/>
      <c r="R14" s="81"/>
      <c r="S14" s="82"/>
      <c r="T14" s="3"/>
      <c r="U14" s="70"/>
      <c r="V14" s="70"/>
      <c r="W14" s="3"/>
      <c r="X14" s="3"/>
    </row>
    <row r="15" spans="1:26" s="21" customFormat="1" ht="28.5" customHeight="1" x14ac:dyDescent="0.2">
      <c r="A15" s="72">
        <v>11</v>
      </c>
      <c r="B15" s="76"/>
      <c r="C15" s="72"/>
      <c r="D15" s="74"/>
      <c r="E15" s="75"/>
      <c r="F15" s="73"/>
      <c r="G15" s="76"/>
      <c r="H15" s="76"/>
      <c r="I15" s="1437"/>
      <c r="J15" s="1437"/>
      <c r="K15" s="1437"/>
      <c r="L15" s="77"/>
      <c r="M15" s="77"/>
      <c r="N15" s="77"/>
      <c r="O15" s="77"/>
      <c r="P15" s="77"/>
      <c r="Q15" s="78"/>
      <c r="R15" s="81"/>
      <c r="S15" s="82"/>
      <c r="T15" s="3"/>
      <c r="U15" s="70"/>
      <c r="V15" s="70"/>
      <c r="W15" s="3"/>
      <c r="X15" s="3"/>
    </row>
    <row r="16" spans="1:26" s="21" customFormat="1" ht="28.5" customHeight="1" x14ac:dyDescent="0.2">
      <c r="A16" s="72">
        <v>12</v>
      </c>
      <c r="B16" s="76"/>
      <c r="C16" s="72"/>
      <c r="D16" s="74"/>
      <c r="E16" s="75"/>
      <c r="F16" s="73"/>
      <c r="G16" s="76"/>
      <c r="H16" s="76"/>
      <c r="I16" s="1437"/>
      <c r="J16" s="1437"/>
      <c r="K16" s="1437"/>
      <c r="L16" s="77"/>
      <c r="M16" s="77"/>
      <c r="N16" s="77"/>
      <c r="O16" s="77"/>
      <c r="P16" s="77"/>
      <c r="Q16" s="78"/>
      <c r="R16" s="81"/>
      <c r="S16" s="82"/>
      <c r="T16" s="83"/>
      <c r="U16" s="84"/>
      <c r="V16" s="70"/>
      <c r="W16" s="83"/>
      <c r="X16" s="83"/>
    </row>
    <row r="17" spans="1:24" s="21" customFormat="1" ht="28.5" customHeight="1" x14ac:dyDescent="0.2">
      <c r="A17" s="72">
        <v>13</v>
      </c>
      <c r="B17" s="76"/>
      <c r="C17" s="72"/>
      <c r="D17" s="74"/>
      <c r="E17" s="75"/>
      <c r="F17" s="73"/>
      <c r="G17" s="76"/>
      <c r="H17" s="76"/>
      <c r="I17" s="1437"/>
      <c r="J17" s="1437"/>
      <c r="K17" s="1437"/>
      <c r="L17" s="77"/>
      <c r="M17" s="77"/>
      <c r="N17" s="77"/>
      <c r="O17" s="77"/>
      <c r="P17" s="77"/>
      <c r="Q17" s="78"/>
      <c r="R17" s="81"/>
      <c r="S17" s="82"/>
      <c r="T17" s="83"/>
      <c r="U17" s="84"/>
      <c r="V17" s="70"/>
      <c r="W17" s="83"/>
      <c r="X17" s="83"/>
    </row>
    <row r="18" spans="1:24" s="21" customFormat="1" ht="28.5" customHeight="1" x14ac:dyDescent="0.2">
      <c r="A18" s="72">
        <v>14</v>
      </c>
      <c r="B18" s="76"/>
      <c r="C18" s="72"/>
      <c r="D18" s="74"/>
      <c r="E18" s="75"/>
      <c r="F18" s="73"/>
      <c r="G18" s="76"/>
      <c r="H18" s="76"/>
      <c r="I18" s="1437"/>
      <c r="J18" s="1437"/>
      <c r="K18" s="1437"/>
      <c r="L18" s="77"/>
      <c r="M18" s="77"/>
      <c r="N18" s="77"/>
      <c r="O18" s="77"/>
      <c r="P18" s="77"/>
      <c r="Q18" s="78"/>
      <c r="R18" s="81"/>
      <c r="S18" s="82"/>
      <c r="T18" s="83"/>
      <c r="U18" s="84"/>
      <c r="V18" s="70"/>
      <c r="W18" s="83"/>
      <c r="X18" s="83"/>
    </row>
    <row r="19" spans="1:24" x14ac:dyDescent="0.2">
      <c r="A19" s="20" t="s">
        <v>147</v>
      </c>
      <c r="B19" s="19" t="s">
        <v>148</v>
      </c>
      <c r="U19" s="85"/>
    </row>
    <row r="20" spans="1:24" x14ac:dyDescent="0.2">
      <c r="B20" s="1438" t="s">
        <v>149</v>
      </c>
      <c r="C20" s="1439"/>
      <c r="D20" s="1440"/>
      <c r="E20" s="1438" t="s">
        <v>150</v>
      </c>
      <c r="F20" s="1439"/>
      <c r="G20" s="1439"/>
      <c r="H20" s="1439"/>
      <c r="I20" s="1439"/>
      <c r="J20" s="1439"/>
      <c r="K20" s="1439"/>
      <c r="L20" s="1439"/>
      <c r="M20" s="1440"/>
    </row>
    <row r="21" spans="1:24" x14ac:dyDescent="0.2">
      <c r="B21" s="236" t="s">
        <v>108</v>
      </c>
      <c r="C21" s="238"/>
      <c r="D21" s="237"/>
      <c r="E21" s="236" t="s">
        <v>151</v>
      </c>
      <c r="F21" s="238"/>
      <c r="G21" s="238"/>
      <c r="H21" s="238"/>
      <c r="I21" s="238"/>
      <c r="J21" s="238"/>
      <c r="K21" s="238"/>
      <c r="L21" s="238"/>
      <c r="M21" s="239"/>
    </row>
    <row r="22" spans="1:24" x14ac:dyDescent="0.2">
      <c r="B22" s="236" t="s">
        <v>109</v>
      </c>
      <c r="C22" s="243"/>
      <c r="D22" s="237"/>
      <c r="E22" s="236" t="s">
        <v>152</v>
      </c>
      <c r="F22" s="243"/>
      <c r="G22" s="243"/>
      <c r="H22" s="243"/>
      <c r="I22" s="243"/>
      <c r="J22" s="243"/>
      <c r="K22" s="243"/>
      <c r="L22" s="243"/>
      <c r="M22" s="237"/>
    </row>
    <row r="23" spans="1:24" x14ac:dyDescent="0.2">
      <c r="B23" s="236" t="s">
        <v>124</v>
      </c>
      <c r="C23" s="243"/>
      <c r="D23" s="237"/>
      <c r="E23" s="236" t="s">
        <v>153</v>
      </c>
      <c r="F23" s="243"/>
      <c r="G23" s="243"/>
      <c r="H23" s="243"/>
      <c r="I23" s="243"/>
      <c r="J23" s="243"/>
      <c r="K23" s="243"/>
      <c r="L23" s="243"/>
      <c r="M23" s="237"/>
    </row>
    <row r="24" spans="1:24" x14ac:dyDescent="0.2">
      <c r="B24" s="236" t="s">
        <v>129</v>
      </c>
      <c r="C24" s="243"/>
      <c r="D24" s="237"/>
      <c r="E24" s="236" t="s">
        <v>154</v>
      </c>
      <c r="F24" s="243"/>
      <c r="G24" s="243"/>
      <c r="H24" s="243"/>
      <c r="I24" s="243"/>
      <c r="J24" s="243"/>
      <c r="K24" s="243"/>
      <c r="L24" s="243"/>
      <c r="M24" s="237"/>
    </row>
    <row r="25" spans="1:24" x14ac:dyDescent="0.2">
      <c r="B25" s="236" t="s">
        <v>110</v>
      </c>
      <c r="C25" s="243"/>
      <c r="D25" s="237"/>
      <c r="E25" s="236" t="s">
        <v>155</v>
      </c>
      <c r="F25" s="243"/>
      <c r="G25" s="243"/>
      <c r="H25" s="243"/>
      <c r="I25" s="243"/>
      <c r="J25" s="243"/>
      <c r="K25" s="243"/>
      <c r="L25" s="243"/>
      <c r="M25" s="237"/>
    </row>
    <row r="26" spans="1:24" x14ac:dyDescent="0.2">
      <c r="B26" s="236" t="s">
        <v>136</v>
      </c>
      <c r="C26" s="243"/>
      <c r="D26" s="237"/>
      <c r="E26" s="236" t="s">
        <v>156</v>
      </c>
      <c r="F26" s="243"/>
      <c r="G26" s="243"/>
      <c r="H26" s="243"/>
      <c r="I26" s="243"/>
      <c r="J26" s="243"/>
      <c r="K26" s="243"/>
      <c r="L26" s="243"/>
      <c r="M26" s="237"/>
    </row>
    <row r="27" spans="1:24" x14ac:dyDescent="0.2">
      <c r="B27" s="236" t="s">
        <v>140</v>
      </c>
      <c r="C27" s="243"/>
      <c r="D27" s="237"/>
      <c r="E27" s="236" t="s">
        <v>157</v>
      </c>
      <c r="F27" s="243"/>
      <c r="G27" s="243"/>
      <c r="H27" s="243"/>
      <c r="I27" s="243"/>
      <c r="J27" s="243"/>
      <c r="K27" s="243"/>
      <c r="L27" s="243"/>
      <c r="M27" s="237"/>
    </row>
    <row r="28" spans="1:24" x14ac:dyDescent="0.2">
      <c r="B28" s="236" t="s">
        <v>144</v>
      </c>
      <c r="C28" s="243"/>
      <c r="D28" s="237"/>
      <c r="E28" s="236" t="s">
        <v>158</v>
      </c>
      <c r="F28" s="243"/>
      <c r="G28" s="243"/>
      <c r="H28" s="243"/>
      <c r="I28" s="243"/>
      <c r="J28" s="243"/>
      <c r="K28" s="243"/>
      <c r="L28" s="243"/>
      <c r="M28" s="237"/>
    </row>
    <row r="29" spans="1:24" x14ac:dyDescent="0.2">
      <c r="B29" s="236" t="s">
        <v>146</v>
      </c>
      <c r="C29" s="243"/>
      <c r="D29" s="237"/>
      <c r="E29" s="236" t="s">
        <v>159</v>
      </c>
      <c r="F29" s="243"/>
      <c r="G29" s="243"/>
      <c r="H29" s="243"/>
      <c r="I29" s="243"/>
      <c r="J29" s="243"/>
      <c r="K29" s="243"/>
      <c r="L29" s="243"/>
      <c r="M29" s="237"/>
    </row>
  </sheetData>
  <mergeCells count="19">
    <mergeCell ref="I7:K7"/>
    <mergeCell ref="I8:K8"/>
    <mergeCell ref="I9:K9"/>
    <mergeCell ref="I18:K18"/>
    <mergeCell ref="I14:K14"/>
    <mergeCell ref="I15:K15"/>
    <mergeCell ref="I16:K16"/>
    <mergeCell ref="I17:K17"/>
    <mergeCell ref="I10:K10"/>
    <mergeCell ref="L3:O3"/>
    <mergeCell ref="I3:K3"/>
    <mergeCell ref="I4:K4"/>
    <mergeCell ref="I5:K5"/>
    <mergeCell ref="I6:K6"/>
    <mergeCell ref="I11:K11"/>
    <mergeCell ref="I12:K12"/>
    <mergeCell ref="I13:K13"/>
    <mergeCell ref="B20:D20"/>
    <mergeCell ref="E20:M20"/>
  </mergeCells>
  <phoneticPr fontId="3"/>
  <dataValidations count="8">
    <dataValidation type="list" allowBlank="1" showInputMessage="1" showErrorMessage="1" sqref="E4:E18" xr:uid="{00000000-0002-0000-0300-000000000000}">
      <formula1>$T$4:$T$5</formula1>
    </dataValidation>
    <dataValidation type="list" allowBlank="1" showInputMessage="1" showErrorMessage="1" sqref="F4:F18" xr:uid="{00000000-0002-0000-0300-000001000000}">
      <formula1>$U$4:$U$11</formula1>
    </dataValidation>
    <dataValidation type="list" allowBlank="1" showInputMessage="1" showErrorMessage="1" sqref="H4:H18" xr:uid="{00000000-0002-0000-0300-000002000000}">
      <formula1>$W$4:$W$11</formula1>
    </dataValidation>
    <dataValidation type="list" allowBlank="1" showInputMessage="1" showErrorMessage="1" sqref="I4:K18" xr:uid="{00000000-0002-0000-0300-000003000000}">
      <formula1>$X$4:$X$5</formula1>
    </dataValidation>
    <dataValidation type="list" allowBlank="1" showInputMessage="1" showErrorMessage="1" sqref="G4:G18" xr:uid="{00000000-0002-0000-0300-000004000000}">
      <formula1>$V$4:$V$8</formula1>
    </dataValidation>
    <dataValidation type="list" allowBlank="1" showInputMessage="1" showErrorMessage="1" sqref="P4:P18" xr:uid="{00000000-0002-0000-0300-000005000000}">
      <formula1>$Y$4:$Y$12</formula1>
    </dataValidation>
    <dataValidation type="list" allowBlank="1" showInputMessage="1" showErrorMessage="1" sqref="L4:O18" xr:uid="{00000000-0002-0000-0300-000006000000}">
      <formula1>$Z$4:$Z$13</formula1>
    </dataValidation>
    <dataValidation type="list" allowBlank="1" showInputMessage="1" showErrorMessage="1" sqref="B4:B18" xr:uid="{00000000-0002-0000-0300-000007000000}">
      <formula1>$S$4:$S$5</formula1>
    </dataValidation>
  </dataValidations>
  <printOptions horizontalCentered="1"/>
  <pageMargins left="0.39370078740157483" right="0.39370078740157483" top="0.78740157480314965" bottom="0.39370078740157483" header="0.51181102362204722" footer="0.51181102362204722"/>
  <pageSetup paperSize="9" scale="82" orientation="landscape" r:id="rId1"/>
  <headerFooter alignWithMargins="0"/>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W35"/>
  <sheetViews>
    <sheetView view="pageBreakPreview" zoomScaleNormal="75" zoomScaleSheetLayoutView="100" workbookViewId="0"/>
  </sheetViews>
  <sheetFormatPr defaultColWidth="9" defaultRowHeight="13" x14ac:dyDescent="0.2"/>
  <cols>
    <col min="1" max="44" width="3.6328125" style="10" customWidth="1"/>
    <col min="45" max="16384" width="9" style="10"/>
  </cols>
  <sheetData>
    <row r="1" spans="1:35" ht="23.25" customHeight="1" x14ac:dyDescent="0.2">
      <c r="A1" s="10" t="s">
        <v>160</v>
      </c>
    </row>
    <row r="2" spans="1:35" s="11" customFormat="1" ht="54.75" customHeight="1" x14ac:dyDescent="0.2">
      <c r="A2" s="1450" t="s">
        <v>161</v>
      </c>
      <c r="B2" s="1450"/>
      <c r="C2" s="1450"/>
      <c r="D2" s="1450"/>
      <c r="E2" s="1450"/>
      <c r="F2" s="1449" t="s">
        <v>162</v>
      </c>
      <c r="G2" s="1450"/>
      <c r="H2" s="1450"/>
      <c r="I2" s="1450"/>
      <c r="J2" s="1450"/>
      <c r="K2" s="1449" t="s">
        <v>163</v>
      </c>
      <c r="L2" s="1450"/>
      <c r="M2" s="1450"/>
      <c r="N2" s="1450"/>
      <c r="O2" s="1450"/>
      <c r="P2" s="1449" t="s">
        <v>164</v>
      </c>
      <c r="Q2" s="1450"/>
      <c r="R2" s="1450"/>
      <c r="S2" s="1450"/>
      <c r="T2" s="1450"/>
      <c r="U2" s="1449" t="s">
        <v>165</v>
      </c>
      <c r="V2" s="1450"/>
      <c r="W2" s="1450"/>
      <c r="X2" s="1450"/>
      <c r="Y2" s="1450"/>
      <c r="Z2" s="1449" t="s">
        <v>166</v>
      </c>
      <c r="AA2" s="1450"/>
      <c r="AB2" s="1450"/>
      <c r="AC2" s="1450"/>
      <c r="AD2" s="1450"/>
      <c r="AE2" s="1449" t="s">
        <v>167</v>
      </c>
      <c r="AF2" s="1450"/>
      <c r="AG2" s="1450"/>
      <c r="AH2" s="1450"/>
      <c r="AI2" s="1450"/>
    </row>
    <row r="3" spans="1:35" s="1" customFormat="1" ht="24" customHeight="1" x14ac:dyDescent="0.2">
      <c r="A3" s="1457" t="s">
        <v>1852</v>
      </c>
      <c r="B3" s="1458"/>
      <c r="C3" s="12" t="s">
        <v>168</v>
      </c>
      <c r="D3" s="12">
        <v>4</v>
      </c>
      <c r="E3" s="13" t="s">
        <v>169</v>
      </c>
      <c r="F3" s="1448"/>
      <c r="G3" s="1448"/>
      <c r="H3" s="1448"/>
      <c r="I3" s="1448"/>
      <c r="J3" s="1448"/>
      <c r="K3" s="1445">
        <f>ROUNDUP(F3/30,1)</f>
        <v>0</v>
      </c>
      <c r="L3" s="1445"/>
      <c r="M3" s="1445"/>
      <c r="N3" s="1445"/>
      <c r="O3" s="1445"/>
      <c r="P3" s="1448"/>
      <c r="Q3" s="1448"/>
      <c r="R3" s="1448"/>
      <c r="S3" s="1448"/>
      <c r="T3" s="1448"/>
      <c r="U3" s="1445">
        <f>ROUNDUP(P3/30,1)</f>
        <v>0</v>
      </c>
      <c r="V3" s="1445"/>
      <c r="W3" s="1445"/>
      <c r="X3" s="1445"/>
      <c r="Y3" s="1445"/>
      <c r="Z3" s="1445">
        <f>SUM(F3,P3)</f>
        <v>0</v>
      </c>
      <c r="AA3" s="1445"/>
      <c r="AB3" s="1445"/>
      <c r="AC3" s="1445"/>
      <c r="AD3" s="1445"/>
      <c r="AE3" s="1445">
        <f>ROUNDUP(Z3/30,1)</f>
        <v>0</v>
      </c>
      <c r="AF3" s="1445"/>
      <c r="AG3" s="1445"/>
      <c r="AH3" s="1445"/>
      <c r="AI3" s="1445"/>
    </row>
    <row r="4" spans="1:35" s="1" customFormat="1" ht="24" customHeight="1" x14ac:dyDescent="0.2">
      <c r="A4" s="1451"/>
      <c r="B4" s="1452"/>
      <c r="C4" s="14"/>
      <c r="D4" s="14">
        <v>5</v>
      </c>
      <c r="E4" s="15" t="s">
        <v>169</v>
      </c>
      <c r="F4" s="1448"/>
      <c r="G4" s="1448"/>
      <c r="H4" s="1448"/>
      <c r="I4" s="1448"/>
      <c r="J4" s="1448"/>
      <c r="K4" s="1445">
        <f>ROUNDUP(F4/31,1)</f>
        <v>0</v>
      </c>
      <c r="L4" s="1445"/>
      <c r="M4" s="1445"/>
      <c r="N4" s="1445"/>
      <c r="O4" s="1445"/>
      <c r="P4" s="1448"/>
      <c r="Q4" s="1448"/>
      <c r="R4" s="1448"/>
      <c r="S4" s="1448"/>
      <c r="T4" s="1448"/>
      <c r="U4" s="1445">
        <f>ROUNDUP(P4/31,1)</f>
        <v>0</v>
      </c>
      <c r="V4" s="1445"/>
      <c r="W4" s="1445"/>
      <c r="X4" s="1445"/>
      <c r="Y4" s="1445"/>
      <c r="Z4" s="1445">
        <f t="shared" ref="Z4:Z14" si="0">SUM(F4,P4)</f>
        <v>0</v>
      </c>
      <c r="AA4" s="1445"/>
      <c r="AB4" s="1445"/>
      <c r="AC4" s="1445"/>
      <c r="AD4" s="1445"/>
      <c r="AE4" s="1445">
        <f>ROUNDUP(Z4/31,1)</f>
        <v>0</v>
      </c>
      <c r="AF4" s="1445"/>
      <c r="AG4" s="1445"/>
      <c r="AH4" s="1445"/>
      <c r="AI4" s="1445"/>
    </row>
    <row r="5" spans="1:35" s="1" customFormat="1" ht="24" customHeight="1" x14ac:dyDescent="0.2">
      <c r="A5" s="1451"/>
      <c r="B5" s="1452"/>
      <c r="C5" s="14"/>
      <c r="D5" s="14">
        <v>6</v>
      </c>
      <c r="E5" s="15" t="s">
        <v>169</v>
      </c>
      <c r="F5" s="1448"/>
      <c r="G5" s="1448"/>
      <c r="H5" s="1448"/>
      <c r="I5" s="1448"/>
      <c r="J5" s="1448"/>
      <c r="K5" s="1445">
        <f>ROUNDUP(F5/30,1)</f>
        <v>0</v>
      </c>
      <c r="L5" s="1445"/>
      <c r="M5" s="1445"/>
      <c r="N5" s="1445"/>
      <c r="O5" s="1445"/>
      <c r="P5" s="1448"/>
      <c r="Q5" s="1448"/>
      <c r="R5" s="1448"/>
      <c r="S5" s="1448"/>
      <c r="T5" s="1448"/>
      <c r="U5" s="1445">
        <f>ROUNDUP(P5/30,1)</f>
        <v>0</v>
      </c>
      <c r="V5" s="1445"/>
      <c r="W5" s="1445"/>
      <c r="X5" s="1445"/>
      <c r="Y5" s="1445"/>
      <c r="Z5" s="1445">
        <f t="shared" si="0"/>
        <v>0</v>
      </c>
      <c r="AA5" s="1445"/>
      <c r="AB5" s="1445"/>
      <c r="AC5" s="1445"/>
      <c r="AD5" s="1445"/>
      <c r="AE5" s="1445">
        <f>ROUNDUP(Z5/30,1)</f>
        <v>0</v>
      </c>
      <c r="AF5" s="1445"/>
      <c r="AG5" s="1445"/>
      <c r="AH5" s="1445"/>
      <c r="AI5" s="1445"/>
    </row>
    <row r="6" spans="1:35" s="1" customFormat="1" ht="24" customHeight="1" x14ac:dyDescent="0.2">
      <c r="A6" s="1451"/>
      <c r="B6" s="1452"/>
      <c r="C6" s="14"/>
      <c r="D6" s="14">
        <v>7</v>
      </c>
      <c r="E6" s="15" t="s">
        <v>169</v>
      </c>
      <c r="F6" s="1448"/>
      <c r="G6" s="1448"/>
      <c r="H6" s="1448"/>
      <c r="I6" s="1448"/>
      <c r="J6" s="1448"/>
      <c r="K6" s="1445">
        <f>ROUNDUP(F6/31,1)</f>
        <v>0</v>
      </c>
      <c r="L6" s="1445"/>
      <c r="M6" s="1445"/>
      <c r="N6" s="1445"/>
      <c r="O6" s="1445"/>
      <c r="P6" s="1448"/>
      <c r="Q6" s="1448"/>
      <c r="R6" s="1448"/>
      <c r="S6" s="1448"/>
      <c r="T6" s="1448"/>
      <c r="U6" s="1445">
        <f>ROUNDUP(P6/31,1)</f>
        <v>0</v>
      </c>
      <c r="V6" s="1445"/>
      <c r="W6" s="1445"/>
      <c r="X6" s="1445"/>
      <c r="Y6" s="1445"/>
      <c r="Z6" s="1445">
        <f t="shared" si="0"/>
        <v>0</v>
      </c>
      <c r="AA6" s="1445"/>
      <c r="AB6" s="1445"/>
      <c r="AC6" s="1445"/>
      <c r="AD6" s="1445"/>
      <c r="AE6" s="1445">
        <f>ROUNDUP(Z6/31,1)</f>
        <v>0</v>
      </c>
      <c r="AF6" s="1445"/>
      <c r="AG6" s="1445"/>
      <c r="AH6" s="1445"/>
      <c r="AI6" s="1445"/>
    </row>
    <row r="7" spans="1:35" s="1" customFormat="1" ht="24" customHeight="1" x14ac:dyDescent="0.2">
      <c r="A7" s="1451"/>
      <c r="B7" s="1452"/>
      <c r="C7" s="14"/>
      <c r="D7" s="14">
        <v>8</v>
      </c>
      <c r="E7" s="15" t="s">
        <v>169</v>
      </c>
      <c r="F7" s="1448"/>
      <c r="G7" s="1448"/>
      <c r="H7" s="1448"/>
      <c r="I7" s="1448"/>
      <c r="J7" s="1448"/>
      <c r="K7" s="1445">
        <f>ROUNDUP(F7/31,1)</f>
        <v>0</v>
      </c>
      <c r="L7" s="1445"/>
      <c r="M7" s="1445"/>
      <c r="N7" s="1445"/>
      <c r="O7" s="1445"/>
      <c r="P7" s="1448"/>
      <c r="Q7" s="1448"/>
      <c r="R7" s="1448"/>
      <c r="S7" s="1448"/>
      <c r="T7" s="1448"/>
      <c r="U7" s="1445">
        <f>ROUNDUP(P7/31,1)</f>
        <v>0</v>
      </c>
      <c r="V7" s="1445"/>
      <c r="W7" s="1445"/>
      <c r="X7" s="1445"/>
      <c r="Y7" s="1445"/>
      <c r="Z7" s="1445">
        <f t="shared" si="0"/>
        <v>0</v>
      </c>
      <c r="AA7" s="1445"/>
      <c r="AB7" s="1445"/>
      <c r="AC7" s="1445"/>
      <c r="AD7" s="1445"/>
      <c r="AE7" s="1445">
        <f>ROUNDUP(Z7/31,1)</f>
        <v>0</v>
      </c>
      <c r="AF7" s="1445"/>
      <c r="AG7" s="1445"/>
      <c r="AH7" s="1445"/>
      <c r="AI7" s="1445"/>
    </row>
    <row r="8" spans="1:35" s="1" customFormat="1" ht="24" customHeight="1" x14ac:dyDescent="0.2">
      <c r="A8" s="1451"/>
      <c r="B8" s="1452"/>
      <c r="C8" s="14"/>
      <c r="D8" s="14">
        <v>9</v>
      </c>
      <c r="E8" s="15" t="s">
        <v>169</v>
      </c>
      <c r="F8" s="1448"/>
      <c r="G8" s="1448"/>
      <c r="H8" s="1448"/>
      <c r="I8" s="1448"/>
      <c r="J8" s="1448"/>
      <c r="K8" s="1445">
        <f>ROUNDUP(F8/30,1)</f>
        <v>0</v>
      </c>
      <c r="L8" s="1445"/>
      <c r="M8" s="1445"/>
      <c r="N8" s="1445"/>
      <c r="O8" s="1445"/>
      <c r="P8" s="1448"/>
      <c r="Q8" s="1448"/>
      <c r="R8" s="1448"/>
      <c r="S8" s="1448"/>
      <c r="T8" s="1448"/>
      <c r="U8" s="1445">
        <f>ROUNDUP(P8/30,1)</f>
        <v>0</v>
      </c>
      <c r="V8" s="1445"/>
      <c r="W8" s="1445"/>
      <c r="X8" s="1445"/>
      <c r="Y8" s="1445"/>
      <c r="Z8" s="1445">
        <f t="shared" si="0"/>
        <v>0</v>
      </c>
      <c r="AA8" s="1445"/>
      <c r="AB8" s="1445"/>
      <c r="AC8" s="1445"/>
      <c r="AD8" s="1445"/>
      <c r="AE8" s="1445">
        <f>ROUNDUP(Z8/30,1)</f>
        <v>0</v>
      </c>
      <c r="AF8" s="1445"/>
      <c r="AG8" s="1445"/>
      <c r="AH8" s="1445"/>
      <c r="AI8" s="1445"/>
    </row>
    <row r="9" spans="1:35" s="1" customFormat="1" ht="24" customHeight="1" x14ac:dyDescent="0.2">
      <c r="A9" s="1451"/>
      <c r="B9" s="1452"/>
      <c r="C9" s="14"/>
      <c r="D9" s="14">
        <v>10</v>
      </c>
      <c r="E9" s="15" t="s">
        <v>169</v>
      </c>
      <c r="F9" s="1448"/>
      <c r="G9" s="1448"/>
      <c r="H9" s="1448"/>
      <c r="I9" s="1448"/>
      <c r="J9" s="1448"/>
      <c r="K9" s="1445">
        <f>ROUNDUP(F9/31,1)</f>
        <v>0</v>
      </c>
      <c r="L9" s="1445"/>
      <c r="M9" s="1445"/>
      <c r="N9" s="1445"/>
      <c r="O9" s="1445"/>
      <c r="P9" s="1448"/>
      <c r="Q9" s="1448"/>
      <c r="R9" s="1448"/>
      <c r="S9" s="1448"/>
      <c r="T9" s="1448"/>
      <c r="U9" s="1445">
        <f>ROUNDUP(P9/31,1)</f>
        <v>0</v>
      </c>
      <c r="V9" s="1445"/>
      <c r="W9" s="1445"/>
      <c r="X9" s="1445"/>
      <c r="Y9" s="1445"/>
      <c r="Z9" s="1445">
        <f t="shared" si="0"/>
        <v>0</v>
      </c>
      <c r="AA9" s="1445"/>
      <c r="AB9" s="1445"/>
      <c r="AC9" s="1445"/>
      <c r="AD9" s="1445"/>
      <c r="AE9" s="1445">
        <f>ROUNDUP(Z9/31,1)</f>
        <v>0</v>
      </c>
      <c r="AF9" s="1445"/>
      <c r="AG9" s="1445"/>
      <c r="AH9" s="1445"/>
      <c r="AI9" s="1445"/>
    </row>
    <row r="10" spans="1:35" s="1" customFormat="1" ht="24" customHeight="1" x14ac:dyDescent="0.2">
      <c r="A10" s="1451"/>
      <c r="B10" s="1452"/>
      <c r="C10" s="14"/>
      <c r="D10" s="14">
        <v>11</v>
      </c>
      <c r="E10" s="15" t="s">
        <v>169</v>
      </c>
      <c r="F10" s="1448"/>
      <c r="G10" s="1448"/>
      <c r="H10" s="1448"/>
      <c r="I10" s="1448"/>
      <c r="J10" s="1448"/>
      <c r="K10" s="1445">
        <f>ROUNDUP(F10/30,1)</f>
        <v>0</v>
      </c>
      <c r="L10" s="1445"/>
      <c r="M10" s="1445"/>
      <c r="N10" s="1445"/>
      <c r="O10" s="1445"/>
      <c r="P10" s="1448"/>
      <c r="Q10" s="1448"/>
      <c r="R10" s="1448"/>
      <c r="S10" s="1448"/>
      <c r="T10" s="1448"/>
      <c r="U10" s="1445">
        <f>ROUNDUP(P10/30,1)</f>
        <v>0</v>
      </c>
      <c r="V10" s="1445"/>
      <c r="W10" s="1445"/>
      <c r="X10" s="1445"/>
      <c r="Y10" s="1445"/>
      <c r="Z10" s="1445">
        <f t="shared" si="0"/>
        <v>0</v>
      </c>
      <c r="AA10" s="1445"/>
      <c r="AB10" s="1445"/>
      <c r="AC10" s="1445"/>
      <c r="AD10" s="1445"/>
      <c r="AE10" s="1445">
        <f>ROUNDUP(Z10/30,1)</f>
        <v>0</v>
      </c>
      <c r="AF10" s="1445"/>
      <c r="AG10" s="1445"/>
      <c r="AH10" s="1445"/>
      <c r="AI10" s="1445"/>
    </row>
    <row r="11" spans="1:35" s="1" customFormat="1" ht="24" customHeight="1" x14ac:dyDescent="0.2">
      <c r="A11" s="1451"/>
      <c r="B11" s="1452"/>
      <c r="C11" s="14"/>
      <c r="D11" s="14">
        <v>12</v>
      </c>
      <c r="E11" s="15" t="s">
        <v>169</v>
      </c>
      <c r="F11" s="1448"/>
      <c r="G11" s="1448"/>
      <c r="H11" s="1448"/>
      <c r="I11" s="1448"/>
      <c r="J11" s="1448"/>
      <c r="K11" s="1445">
        <f>ROUNDUP(F11/31,1)</f>
        <v>0</v>
      </c>
      <c r="L11" s="1445"/>
      <c r="M11" s="1445"/>
      <c r="N11" s="1445"/>
      <c r="O11" s="1445"/>
      <c r="P11" s="1448"/>
      <c r="Q11" s="1448"/>
      <c r="R11" s="1448"/>
      <c r="S11" s="1448"/>
      <c r="T11" s="1448"/>
      <c r="U11" s="1445">
        <f>ROUNDUP(P11/31,1)</f>
        <v>0</v>
      </c>
      <c r="V11" s="1445"/>
      <c r="W11" s="1445"/>
      <c r="X11" s="1445"/>
      <c r="Y11" s="1445"/>
      <c r="Z11" s="1445">
        <f t="shared" si="0"/>
        <v>0</v>
      </c>
      <c r="AA11" s="1445"/>
      <c r="AB11" s="1445"/>
      <c r="AC11" s="1445"/>
      <c r="AD11" s="1445"/>
      <c r="AE11" s="1445">
        <f>ROUNDUP(Z11/31,1)</f>
        <v>0</v>
      </c>
      <c r="AF11" s="1445"/>
      <c r="AG11" s="1445"/>
      <c r="AH11" s="1445"/>
      <c r="AI11" s="1445"/>
    </row>
    <row r="12" spans="1:35" s="1" customFormat="1" ht="24" customHeight="1" x14ac:dyDescent="0.2">
      <c r="A12" s="1453" t="s">
        <v>1853</v>
      </c>
      <c r="B12" s="1452"/>
      <c r="C12" s="14" t="s">
        <v>168</v>
      </c>
      <c r="D12" s="14">
        <v>1</v>
      </c>
      <c r="E12" s="15" t="s">
        <v>169</v>
      </c>
      <c r="F12" s="1448"/>
      <c r="G12" s="1448"/>
      <c r="H12" s="1448"/>
      <c r="I12" s="1448"/>
      <c r="J12" s="1448"/>
      <c r="K12" s="1445">
        <f>ROUNDUP(F12/31,1)</f>
        <v>0</v>
      </c>
      <c r="L12" s="1445"/>
      <c r="M12" s="1445"/>
      <c r="N12" s="1445"/>
      <c r="O12" s="1445"/>
      <c r="P12" s="1448"/>
      <c r="Q12" s="1448"/>
      <c r="R12" s="1448"/>
      <c r="S12" s="1448"/>
      <c r="T12" s="1448"/>
      <c r="U12" s="1445">
        <f>ROUNDUP(P12/31,1)</f>
        <v>0</v>
      </c>
      <c r="V12" s="1445"/>
      <c r="W12" s="1445"/>
      <c r="X12" s="1445"/>
      <c r="Y12" s="1445"/>
      <c r="Z12" s="1445">
        <f t="shared" si="0"/>
        <v>0</v>
      </c>
      <c r="AA12" s="1445"/>
      <c r="AB12" s="1445"/>
      <c r="AC12" s="1445"/>
      <c r="AD12" s="1445"/>
      <c r="AE12" s="1445">
        <f>ROUNDUP(Z12/31,1)</f>
        <v>0</v>
      </c>
      <c r="AF12" s="1445"/>
      <c r="AG12" s="1445"/>
      <c r="AH12" s="1445"/>
      <c r="AI12" s="1445"/>
    </row>
    <row r="13" spans="1:35" s="1" customFormat="1" ht="24" customHeight="1" x14ac:dyDescent="0.2">
      <c r="A13" s="1451"/>
      <c r="B13" s="1452"/>
      <c r="C13" s="14"/>
      <c r="D13" s="14">
        <v>2</v>
      </c>
      <c r="E13" s="15" t="s">
        <v>169</v>
      </c>
      <c r="F13" s="1448"/>
      <c r="G13" s="1448"/>
      <c r="H13" s="1448"/>
      <c r="I13" s="1448"/>
      <c r="J13" s="1448"/>
      <c r="K13" s="1445">
        <f>ROUNDUP(F13/28,1)</f>
        <v>0</v>
      </c>
      <c r="L13" s="1445"/>
      <c r="M13" s="1445"/>
      <c r="N13" s="1445"/>
      <c r="O13" s="1445"/>
      <c r="P13" s="1448"/>
      <c r="Q13" s="1448"/>
      <c r="R13" s="1448"/>
      <c r="S13" s="1448"/>
      <c r="T13" s="1448"/>
      <c r="U13" s="1445">
        <f>ROUNDUP(P13/28,1)</f>
        <v>0</v>
      </c>
      <c r="V13" s="1445"/>
      <c r="W13" s="1445"/>
      <c r="X13" s="1445"/>
      <c r="Y13" s="1445"/>
      <c r="Z13" s="1445">
        <f t="shared" si="0"/>
        <v>0</v>
      </c>
      <c r="AA13" s="1445"/>
      <c r="AB13" s="1445"/>
      <c r="AC13" s="1445"/>
      <c r="AD13" s="1445"/>
      <c r="AE13" s="1445">
        <f>ROUNDUP(Z13/28,1)</f>
        <v>0</v>
      </c>
      <c r="AF13" s="1445"/>
      <c r="AG13" s="1445"/>
      <c r="AH13" s="1445"/>
      <c r="AI13" s="1445"/>
    </row>
    <row r="14" spans="1:35" s="1" customFormat="1" ht="24" customHeight="1" x14ac:dyDescent="0.2">
      <c r="A14" s="1475"/>
      <c r="B14" s="1476"/>
      <c r="C14" s="16"/>
      <c r="D14" s="16">
        <v>3</v>
      </c>
      <c r="E14" s="17" t="s">
        <v>169</v>
      </c>
      <c r="F14" s="1448"/>
      <c r="G14" s="1448"/>
      <c r="H14" s="1448"/>
      <c r="I14" s="1448"/>
      <c r="J14" s="1448"/>
      <c r="K14" s="1445">
        <f>ROUNDUP(F14/31,1)</f>
        <v>0</v>
      </c>
      <c r="L14" s="1445"/>
      <c r="M14" s="1445"/>
      <c r="N14" s="1445"/>
      <c r="O14" s="1445"/>
      <c r="P14" s="1448"/>
      <c r="Q14" s="1448"/>
      <c r="R14" s="1448"/>
      <c r="S14" s="1448"/>
      <c r="T14" s="1448"/>
      <c r="U14" s="1445">
        <f>ROUNDUP(P14/31,1)</f>
        <v>0</v>
      </c>
      <c r="V14" s="1445"/>
      <c r="W14" s="1445"/>
      <c r="X14" s="1445"/>
      <c r="Y14" s="1445"/>
      <c r="Z14" s="1445">
        <f t="shared" si="0"/>
        <v>0</v>
      </c>
      <c r="AA14" s="1445"/>
      <c r="AB14" s="1445"/>
      <c r="AC14" s="1445"/>
      <c r="AD14" s="1445"/>
      <c r="AE14" s="1445">
        <f>ROUNDUP(Z14/31,1)</f>
        <v>0</v>
      </c>
      <c r="AF14" s="1445"/>
      <c r="AG14" s="1445"/>
      <c r="AH14" s="1445"/>
      <c r="AI14" s="1445"/>
    </row>
    <row r="15" spans="1:35" s="1" customFormat="1" ht="24" customHeight="1" x14ac:dyDescent="0.2">
      <c r="A15" s="1477" t="s">
        <v>1854</v>
      </c>
      <c r="B15" s="1478"/>
      <c r="C15" s="1478"/>
      <c r="D15" s="1478"/>
      <c r="E15" s="1479"/>
      <c r="F15" s="1447">
        <f>SUM(F3:J14)</f>
        <v>0</v>
      </c>
      <c r="G15" s="1447"/>
      <c r="H15" s="1447"/>
      <c r="I15" s="1447"/>
      <c r="J15" s="1447"/>
      <c r="K15" s="1446"/>
      <c r="L15" s="1446"/>
      <c r="M15" s="1446"/>
      <c r="N15" s="1446"/>
      <c r="O15" s="1446"/>
      <c r="P15" s="1447">
        <f>SUM(P3:T14)</f>
        <v>0</v>
      </c>
      <c r="Q15" s="1447"/>
      <c r="R15" s="1447"/>
      <c r="S15" s="1447"/>
      <c r="T15" s="1447"/>
      <c r="U15" s="1446"/>
      <c r="V15" s="1446"/>
      <c r="W15" s="1446"/>
      <c r="X15" s="1446"/>
      <c r="Y15" s="1446"/>
      <c r="Z15" s="1447">
        <f>SUM(Z3:AD14)</f>
        <v>0</v>
      </c>
      <c r="AA15" s="1447"/>
      <c r="AB15" s="1447"/>
      <c r="AC15" s="1447"/>
      <c r="AD15" s="1447"/>
      <c r="AE15" s="1446"/>
      <c r="AF15" s="1446"/>
      <c r="AG15" s="1446"/>
      <c r="AH15" s="1446"/>
      <c r="AI15" s="1446"/>
    </row>
    <row r="16" spans="1:35" x14ac:dyDescent="0.2">
      <c r="A16" s="10">
        <v>1</v>
      </c>
      <c r="B16" s="10" t="s">
        <v>170</v>
      </c>
    </row>
    <row r="17" spans="1:49" x14ac:dyDescent="0.2">
      <c r="A17" s="10">
        <v>2</v>
      </c>
      <c r="B17" s="10" t="s">
        <v>171</v>
      </c>
    </row>
    <row r="18" spans="1:49" x14ac:dyDescent="0.2">
      <c r="A18" s="10">
        <v>3</v>
      </c>
      <c r="B18" s="10" t="s">
        <v>172</v>
      </c>
    </row>
    <row r="20" spans="1:49" s="19" customFormat="1" x14ac:dyDescent="0.2">
      <c r="A20" s="9" t="s">
        <v>173</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W20" s="20"/>
    </row>
    <row r="21" spans="1:49" s="19" customFormat="1" ht="19.5" customHeight="1" x14ac:dyDescent="0.2">
      <c r="A21" s="1468" t="s">
        <v>174</v>
      </c>
      <c r="B21" s="1468"/>
      <c r="C21" s="1468"/>
      <c r="D21" s="1468"/>
      <c r="E21" s="1468"/>
      <c r="F21" s="1468"/>
      <c r="G21" s="1468"/>
      <c r="H21" s="1469" t="s">
        <v>175</v>
      </c>
      <c r="I21" s="1470"/>
      <c r="J21" s="1470"/>
      <c r="K21" s="1471"/>
      <c r="L21" s="1480" t="s">
        <v>176</v>
      </c>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244"/>
      <c r="AK21" s="10"/>
      <c r="AL21" s="10"/>
      <c r="AM21" s="10"/>
      <c r="AN21" s="10"/>
      <c r="AO21" s="10"/>
      <c r="AP21" s="10"/>
      <c r="AR21" s="20"/>
    </row>
    <row r="22" spans="1:49" s="19" customFormat="1" ht="19.5" customHeight="1" x14ac:dyDescent="0.2">
      <c r="A22" s="1468"/>
      <c r="B22" s="1468"/>
      <c r="C22" s="1468"/>
      <c r="D22" s="1468"/>
      <c r="E22" s="1468"/>
      <c r="F22" s="1468"/>
      <c r="G22" s="1468"/>
      <c r="H22" s="1472"/>
      <c r="I22" s="1473"/>
      <c r="J22" s="1473"/>
      <c r="K22" s="1474"/>
      <c r="L22" s="1464" t="s">
        <v>177</v>
      </c>
      <c r="M22" s="1465"/>
      <c r="N22" s="1465"/>
      <c r="O22" s="1465"/>
      <c r="P22" s="1466"/>
      <c r="Q22" s="1464" t="s">
        <v>178</v>
      </c>
      <c r="R22" s="1465"/>
      <c r="S22" s="1465"/>
      <c r="T22" s="1465"/>
      <c r="U22" s="1466"/>
      <c r="V22" s="1464" t="s">
        <v>179</v>
      </c>
      <c r="W22" s="1465"/>
      <c r="X22" s="1465"/>
      <c r="Y22" s="1465"/>
      <c r="Z22" s="1466"/>
      <c r="AA22" s="1464" t="s">
        <v>180</v>
      </c>
      <c r="AB22" s="1465"/>
      <c r="AC22" s="1465"/>
      <c r="AD22" s="1465"/>
      <c r="AE22" s="1466"/>
      <c r="AF22" s="1464" t="s">
        <v>181</v>
      </c>
      <c r="AG22" s="1465"/>
      <c r="AH22" s="1465"/>
      <c r="AI22" s="1465"/>
      <c r="AJ22" s="1466"/>
      <c r="AK22" s="10"/>
      <c r="AL22" s="10"/>
      <c r="AM22" s="10"/>
      <c r="AN22" s="10"/>
      <c r="AO22" s="10"/>
      <c r="AP22" s="10"/>
      <c r="AR22" s="20"/>
    </row>
    <row r="23" spans="1:49" s="19" customFormat="1" ht="19.5" customHeight="1" x14ac:dyDescent="0.2">
      <c r="A23" s="1446" t="s">
        <v>182</v>
      </c>
      <c r="B23" s="1446"/>
      <c r="C23" s="1446"/>
      <c r="D23" s="1446"/>
      <c r="E23" s="1446"/>
      <c r="F23" s="1454" t="s">
        <v>59</v>
      </c>
      <c r="G23" s="1454"/>
      <c r="H23" s="1447"/>
      <c r="I23" s="1447"/>
      <c r="J23" s="1447"/>
      <c r="K23" s="1447"/>
      <c r="L23" s="1447"/>
      <c r="M23" s="1447"/>
      <c r="N23" s="1447"/>
      <c r="O23" s="1447"/>
      <c r="P23" s="1447"/>
      <c r="Q23" s="1447"/>
      <c r="R23" s="1447"/>
      <c r="S23" s="1447"/>
      <c r="T23" s="1447"/>
      <c r="U23" s="1447"/>
      <c r="V23" s="1447"/>
      <c r="W23" s="1447"/>
      <c r="X23" s="1447"/>
      <c r="Y23" s="1447"/>
      <c r="Z23" s="1447"/>
      <c r="AA23" s="1447"/>
      <c r="AB23" s="1447"/>
      <c r="AC23" s="1447"/>
      <c r="AD23" s="1447"/>
      <c r="AE23" s="1447"/>
      <c r="AF23" s="1447"/>
      <c r="AG23" s="1447"/>
      <c r="AH23" s="1447"/>
      <c r="AI23" s="1447"/>
      <c r="AJ23" s="1447"/>
      <c r="AK23" s="10"/>
      <c r="AL23" s="10"/>
      <c r="AM23" s="10"/>
      <c r="AN23" s="10"/>
      <c r="AO23" s="10"/>
      <c r="AP23" s="10"/>
      <c r="AR23" s="20"/>
    </row>
    <row r="24" spans="1:49" s="19" customFormat="1" ht="19.5" customHeight="1" x14ac:dyDescent="0.2">
      <c r="A24" s="1446"/>
      <c r="B24" s="1446"/>
      <c r="C24" s="1446"/>
      <c r="D24" s="1446"/>
      <c r="E24" s="1446"/>
      <c r="F24" s="1459" t="s">
        <v>60</v>
      </c>
      <c r="G24" s="1460"/>
      <c r="H24" s="1447"/>
      <c r="I24" s="1447"/>
      <c r="J24" s="1447"/>
      <c r="K24" s="1447"/>
      <c r="L24" s="1447"/>
      <c r="M24" s="1447"/>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0"/>
      <c r="AL24" s="10"/>
      <c r="AM24" s="10"/>
      <c r="AN24" s="10"/>
      <c r="AO24" s="10"/>
      <c r="AP24" s="10"/>
      <c r="AR24" s="20"/>
    </row>
    <row r="25" spans="1:49" s="19" customFormat="1" ht="19.5" customHeight="1" x14ac:dyDescent="0.2">
      <c r="A25" s="1446"/>
      <c r="B25" s="1446"/>
      <c r="C25" s="1446"/>
      <c r="D25" s="1446"/>
      <c r="E25" s="1446"/>
      <c r="F25" s="1446" t="s">
        <v>183</v>
      </c>
      <c r="G25" s="1446"/>
      <c r="H25" s="1446">
        <f>SUM(H23:K24)</f>
        <v>0</v>
      </c>
      <c r="I25" s="1446"/>
      <c r="J25" s="1446"/>
      <c r="K25" s="1446"/>
      <c r="L25" s="1446">
        <f>SUM(L23:P24)</f>
        <v>0</v>
      </c>
      <c r="M25" s="1446"/>
      <c r="N25" s="1446"/>
      <c r="O25" s="1446"/>
      <c r="P25" s="1446"/>
      <c r="Q25" s="1446">
        <f>SUM(Q23:U24)</f>
        <v>0</v>
      </c>
      <c r="R25" s="1446"/>
      <c r="S25" s="1446"/>
      <c r="T25" s="1446"/>
      <c r="U25" s="1446"/>
      <c r="V25" s="1446">
        <f>SUM(V23:Z24)</f>
        <v>0</v>
      </c>
      <c r="W25" s="1446"/>
      <c r="X25" s="1446"/>
      <c r="Y25" s="1446"/>
      <c r="Z25" s="1446"/>
      <c r="AA25" s="1446">
        <f>SUM(AA23:AE24)</f>
        <v>0</v>
      </c>
      <c r="AB25" s="1446"/>
      <c r="AC25" s="1446"/>
      <c r="AD25" s="1446"/>
      <c r="AE25" s="1446"/>
      <c r="AF25" s="1446">
        <f>SUM(AF23:AJ24)</f>
        <v>0</v>
      </c>
      <c r="AG25" s="1446"/>
      <c r="AH25" s="1446"/>
      <c r="AI25" s="1446"/>
      <c r="AJ25" s="1446"/>
      <c r="AK25" s="10"/>
      <c r="AL25" s="10"/>
      <c r="AM25" s="10"/>
      <c r="AN25" s="10"/>
      <c r="AO25" s="10"/>
      <c r="AP25" s="10"/>
      <c r="AR25" s="20"/>
    </row>
    <row r="26" spans="1:49" s="19" customFormat="1" ht="19.5" customHeight="1" x14ac:dyDescent="0.2">
      <c r="A26" s="1446" t="s">
        <v>184</v>
      </c>
      <c r="B26" s="1446"/>
      <c r="C26" s="1446"/>
      <c r="D26" s="1446"/>
      <c r="E26" s="1446"/>
      <c r="F26" s="1454" t="s">
        <v>59</v>
      </c>
      <c r="G26" s="1454"/>
      <c r="H26" s="1447"/>
      <c r="I26" s="1447"/>
      <c r="J26" s="1447"/>
      <c r="K26" s="1447"/>
      <c r="L26" s="1447"/>
      <c r="M26" s="1447"/>
      <c r="N26" s="1447"/>
      <c r="O26" s="1447"/>
      <c r="P26" s="1447"/>
      <c r="Q26" s="1447"/>
      <c r="R26" s="1447"/>
      <c r="S26" s="1447"/>
      <c r="T26" s="1447"/>
      <c r="U26" s="1447"/>
      <c r="V26" s="1447"/>
      <c r="W26" s="1447"/>
      <c r="X26" s="1447"/>
      <c r="Y26" s="1447"/>
      <c r="Z26" s="1447"/>
      <c r="AA26" s="1447"/>
      <c r="AB26" s="1447"/>
      <c r="AC26" s="1447"/>
      <c r="AD26" s="1447"/>
      <c r="AE26" s="1447"/>
      <c r="AF26" s="1447"/>
      <c r="AG26" s="1447"/>
      <c r="AH26" s="1447"/>
      <c r="AI26" s="1447"/>
      <c r="AJ26" s="1447"/>
      <c r="AK26" s="10"/>
      <c r="AL26" s="10"/>
      <c r="AM26" s="10"/>
      <c r="AN26" s="10"/>
      <c r="AO26" s="10"/>
      <c r="AP26" s="10"/>
      <c r="AR26" s="20"/>
    </row>
    <row r="27" spans="1:49" s="19" customFormat="1" ht="19.5" customHeight="1" x14ac:dyDescent="0.2">
      <c r="A27" s="1446"/>
      <c r="B27" s="1446"/>
      <c r="C27" s="1446"/>
      <c r="D27" s="1446"/>
      <c r="E27" s="1446"/>
      <c r="F27" s="1459" t="s">
        <v>60</v>
      </c>
      <c r="G27" s="1460"/>
      <c r="H27" s="1447"/>
      <c r="I27" s="1447"/>
      <c r="J27" s="1447"/>
      <c r="K27" s="1447"/>
      <c r="L27" s="1447"/>
      <c r="M27" s="1447"/>
      <c r="N27" s="1447"/>
      <c r="O27" s="1447"/>
      <c r="P27" s="1447"/>
      <c r="Q27" s="1447"/>
      <c r="R27" s="1447"/>
      <c r="S27" s="1447"/>
      <c r="T27" s="1447"/>
      <c r="U27" s="1447"/>
      <c r="V27" s="1447"/>
      <c r="W27" s="1447"/>
      <c r="X27" s="1447"/>
      <c r="Y27" s="1447"/>
      <c r="Z27" s="1447"/>
      <c r="AA27" s="1447"/>
      <c r="AB27" s="1447"/>
      <c r="AC27" s="1447"/>
      <c r="AD27" s="1447"/>
      <c r="AE27" s="1447"/>
      <c r="AF27" s="1447"/>
      <c r="AG27" s="1447"/>
      <c r="AH27" s="1447"/>
      <c r="AI27" s="1447"/>
      <c r="AJ27" s="1447"/>
      <c r="AK27" s="10"/>
      <c r="AL27" s="10"/>
      <c r="AM27" s="10"/>
      <c r="AN27" s="10"/>
      <c r="AO27" s="10"/>
      <c r="AP27" s="10"/>
      <c r="AR27" s="20"/>
    </row>
    <row r="28" spans="1:49" s="19" customFormat="1" ht="19.5" customHeight="1" x14ac:dyDescent="0.2">
      <c r="A28" s="1446"/>
      <c r="B28" s="1446"/>
      <c r="C28" s="1446"/>
      <c r="D28" s="1446"/>
      <c r="E28" s="1446"/>
      <c r="F28" s="1446" t="s">
        <v>183</v>
      </c>
      <c r="G28" s="1446"/>
      <c r="H28" s="1446">
        <f>SUM(H26:K27)</f>
        <v>0</v>
      </c>
      <c r="I28" s="1446"/>
      <c r="J28" s="1446"/>
      <c r="K28" s="1446"/>
      <c r="L28" s="1446">
        <f>SUM(L26:P27)</f>
        <v>0</v>
      </c>
      <c r="M28" s="1446"/>
      <c r="N28" s="1446"/>
      <c r="O28" s="1446"/>
      <c r="P28" s="1446"/>
      <c r="Q28" s="1446">
        <f>SUM(Q26:U27)</f>
        <v>0</v>
      </c>
      <c r="R28" s="1446"/>
      <c r="S28" s="1446"/>
      <c r="T28" s="1446"/>
      <c r="U28" s="1446"/>
      <c r="V28" s="1446">
        <f>SUM(V26:Z27)</f>
        <v>0</v>
      </c>
      <c r="W28" s="1446"/>
      <c r="X28" s="1446"/>
      <c r="Y28" s="1446"/>
      <c r="Z28" s="1446"/>
      <c r="AA28" s="1446">
        <f>SUM(AA26:AE27)</f>
        <v>0</v>
      </c>
      <c r="AB28" s="1446"/>
      <c r="AC28" s="1446"/>
      <c r="AD28" s="1446"/>
      <c r="AE28" s="1446"/>
      <c r="AF28" s="1446">
        <f>SUM(AF26:AJ27)</f>
        <v>0</v>
      </c>
      <c r="AG28" s="1446"/>
      <c r="AH28" s="1446"/>
      <c r="AI28" s="1446"/>
      <c r="AJ28" s="1446"/>
      <c r="AK28" s="10"/>
      <c r="AL28" s="10"/>
      <c r="AM28" s="10"/>
      <c r="AN28" s="10"/>
      <c r="AO28" s="10"/>
      <c r="AP28" s="10"/>
      <c r="AR28" s="20"/>
    </row>
    <row r="29" spans="1:49" s="19" customFormat="1" ht="19.5" customHeight="1" x14ac:dyDescent="0.2">
      <c r="A29" s="1446" t="s">
        <v>61</v>
      </c>
      <c r="B29" s="1446"/>
      <c r="C29" s="1446"/>
      <c r="D29" s="1446"/>
      <c r="E29" s="1446"/>
      <c r="F29" s="1454" t="s">
        <v>59</v>
      </c>
      <c r="G29" s="1454"/>
      <c r="H29" s="1446">
        <f>SUM(H23,H26)</f>
        <v>0</v>
      </c>
      <c r="I29" s="1446"/>
      <c r="J29" s="1446"/>
      <c r="K29" s="1446"/>
      <c r="L29" s="1446">
        <f>SUM(L23,L26)</f>
        <v>0</v>
      </c>
      <c r="M29" s="1446"/>
      <c r="N29" s="1446"/>
      <c r="O29" s="1446"/>
      <c r="P29" s="1446"/>
      <c r="Q29" s="1446">
        <f>SUM(Q23,Q26)</f>
        <v>0</v>
      </c>
      <c r="R29" s="1446"/>
      <c r="S29" s="1446"/>
      <c r="T29" s="1446"/>
      <c r="U29" s="1446"/>
      <c r="V29" s="1446">
        <f>SUM(V23,V26)</f>
        <v>0</v>
      </c>
      <c r="W29" s="1446"/>
      <c r="X29" s="1446"/>
      <c r="Y29" s="1446"/>
      <c r="Z29" s="1446"/>
      <c r="AA29" s="1446">
        <f>SUM(AA23,AA26)</f>
        <v>0</v>
      </c>
      <c r="AB29" s="1446"/>
      <c r="AC29" s="1446"/>
      <c r="AD29" s="1446"/>
      <c r="AE29" s="1446"/>
      <c r="AF29" s="1446">
        <f>SUM(AF23,AF26)</f>
        <v>0</v>
      </c>
      <c r="AG29" s="1446"/>
      <c r="AH29" s="1446"/>
      <c r="AI29" s="1446"/>
      <c r="AJ29" s="1446"/>
      <c r="AK29" s="10"/>
      <c r="AL29" s="10"/>
      <c r="AM29" s="10"/>
      <c r="AN29" s="10"/>
      <c r="AO29" s="10"/>
      <c r="AP29" s="10"/>
      <c r="AR29" s="20"/>
    </row>
    <row r="30" spans="1:49" s="19" customFormat="1" ht="19.5" customHeight="1" x14ac:dyDescent="0.2">
      <c r="A30" s="1446"/>
      <c r="B30" s="1446"/>
      <c r="C30" s="1446"/>
      <c r="D30" s="1446"/>
      <c r="E30" s="1446"/>
      <c r="F30" s="1459" t="s">
        <v>60</v>
      </c>
      <c r="G30" s="1460"/>
      <c r="H30" s="1446">
        <f>SUM(H24,H27)</f>
        <v>0</v>
      </c>
      <c r="I30" s="1446"/>
      <c r="J30" s="1446"/>
      <c r="K30" s="1446"/>
      <c r="L30" s="1446">
        <f>SUM(L24,L27)</f>
        <v>0</v>
      </c>
      <c r="M30" s="1446"/>
      <c r="N30" s="1446"/>
      <c r="O30" s="1446"/>
      <c r="P30" s="1446"/>
      <c r="Q30" s="1446">
        <f>SUM(Q24,Q27)</f>
        <v>0</v>
      </c>
      <c r="R30" s="1446"/>
      <c r="S30" s="1446"/>
      <c r="T30" s="1446"/>
      <c r="U30" s="1446"/>
      <c r="V30" s="1446">
        <f>SUM(V24,V27)</f>
        <v>0</v>
      </c>
      <c r="W30" s="1446"/>
      <c r="X30" s="1446"/>
      <c r="Y30" s="1446"/>
      <c r="Z30" s="1446"/>
      <c r="AA30" s="1446">
        <f>SUM(AA24,AA27)</f>
        <v>0</v>
      </c>
      <c r="AB30" s="1446"/>
      <c r="AC30" s="1446"/>
      <c r="AD30" s="1446"/>
      <c r="AE30" s="1446"/>
      <c r="AF30" s="1446">
        <f>SUM(AF24,AF27)</f>
        <v>0</v>
      </c>
      <c r="AG30" s="1446"/>
      <c r="AH30" s="1446"/>
      <c r="AI30" s="1446"/>
      <c r="AJ30" s="1446"/>
      <c r="AK30" s="10"/>
      <c r="AL30" s="10"/>
      <c r="AM30" s="10"/>
      <c r="AN30" s="10"/>
      <c r="AO30" s="10"/>
      <c r="AP30" s="10"/>
      <c r="AR30" s="20"/>
    </row>
    <row r="31" spans="1:49" s="19" customFormat="1" ht="19.5" customHeight="1" x14ac:dyDescent="0.2">
      <c r="A31" s="1446"/>
      <c r="B31" s="1446"/>
      <c r="C31" s="1446"/>
      <c r="D31" s="1446"/>
      <c r="E31" s="1446"/>
      <c r="F31" s="1446" t="s">
        <v>183</v>
      </c>
      <c r="G31" s="1446"/>
      <c r="H31" s="1446">
        <f>SUM(H29:K30)</f>
        <v>0</v>
      </c>
      <c r="I31" s="1446"/>
      <c r="J31" s="1446"/>
      <c r="K31" s="1446"/>
      <c r="L31" s="1461">
        <f>SUM(L29:P30)</f>
        <v>0</v>
      </c>
      <c r="M31" s="1462"/>
      <c r="N31" s="1462"/>
      <c r="O31" s="1462"/>
      <c r="P31" s="1463"/>
      <c r="Q31" s="1461">
        <f>SUM(Q29:U30)</f>
        <v>0</v>
      </c>
      <c r="R31" s="1462"/>
      <c r="S31" s="1462"/>
      <c r="T31" s="1462"/>
      <c r="U31" s="1463"/>
      <c r="V31" s="1461">
        <f>SUM(V29:Z30)</f>
        <v>0</v>
      </c>
      <c r="W31" s="1462"/>
      <c r="X31" s="1462"/>
      <c r="Y31" s="1462"/>
      <c r="Z31" s="1463"/>
      <c r="AA31" s="1461">
        <f>SUM(AA29:AE30)</f>
        <v>0</v>
      </c>
      <c r="AB31" s="1462"/>
      <c r="AC31" s="1462"/>
      <c r="AD31" s="1462"/>
      <c r="AE31" s="1463"/>
      <c r="AF31" s="1461">
        <f>SUM(AF29:AJ30)</f>
        <v>0</v>
      </c>
      <c r="AG31" s="1462"/>
      <c r="AH31" s="1462"/>
      <c r="AI31" s="1462"/>
      <c r="AJ31" s="1463"/>
      <c r="AK31" s="10"/>
      <c r="AL31" s="10"/>
      <c r="AM31" s="10"/>
      <c r="AN31" s="10"/>
      <c r="AO31" s="10"/>
      <c r="AP31" s="10"/>
      <c r="AR31" s="20"/>
    </row>
    <row r="32" spans="1:49" s="19" customFormat="1" ht="19.5" customHeight="1" x14ac:dyDescent="0.2">
      <c r="A32" s="1454" t="s">
        <v>185</v>
      </c>
      <c r="B32" s="1454"/>
      <c r="C32" s="1454"/>
      <c r="D32" s="1454"/>
      <c r="E32" s="1454"/>
      <c r="F32" s="1454" t="s">
        <v>59</v>
      </c>
      <c r="G32" s="1454"/>
      <c r="H32" s="1455"/>
      <c r="I32" s="1456"/>
      <c r="J32" s="1467" t="s">
        <v>186</v>
      </c>
      <c r="K32" s="1460"/>
      <c r="L32" s="1459" t="s">
        <v>60</v>
      </c>
      <c r="M32" s="1460"/>
      <c r="N32" s="1455"/>
      <c r="O32" s="1456"/>
      <c r="P32" s="1467" t="s">
        <v>186</v>
      </c>
      <c r="Q32" s="1467"/>
      <c r="R32" s="1459" t="s">
        <v>187</v>
      </c>
      <c r="S32" s="1460"/>
      <c r="T32" s="1455"/>
      <c r="U32" s="1456"/>
      <c r="V32" s="1467" t="s">
        <v>186</v>
      </c>
      <c r="W32" s="1460"/>
      <c r="X32" s="2"/>
      <c r="Y32" s="2"/>
      <c r="Z32" s="2"/>
      <c r="AA32" s="2"/>
      <c r="AB32" s="2"/>
      <c r="AC32" s="2"/>
      <c r="AD32" s="2"/>
      <c r="AE32" s="2"/>
      <c r="AF32" s="2"/>
      <c r="AG32" s="2"/>
      <c r="AH32" s="2"/>
      <c r="AI32" s="2"/>
      <c r="AJ32" s="2"/>
    </row>
    <row r="33" spans="1:49" s="19" customFormat="1" ht="19.5" customHeight="1" x14ac:dyDescent="0.2">
      <c r="A33" s="1459" t="s">
        <v>188</v>
      </c>
      <c r="B33" s="1467"/>
      <c r="C33" s="1467"/>
      <c r="D33" s="1467"/>
      <c r="E33" s="1460"/>
      <c r="F33" s="1459" t="s">
        <v>59</v>
      </c>
      <c r="G33" s="1460"/>
      <c r="H33" s="1455"/>
      <c r="I33" s="1456"/>
      <c r="J33" s="1467" t="s">
        <v>189</v>
      </c>
      <c r="K33" s="1460"/>
      <c r="L33" s="1459" t="s">
        <v>60</v>
      </c>
      <c r="M33" s="1460"/>
      <c r="N33" s="1455"/>
      <c r="O33" s="1456"/>
      <c r="P33" s="1467" t="s">
        <v>189</v>
      </c>
      <c r="Q33" s="1460"/>
      <c r="R33" s="1459" t="s">
        <v>187</v>
      </c>
      <c r="S33" s="1460"/>
      <c r="T33" s="1455"/>
      <c r="U33" s="1456"/>
      <c r="V33" s="1467" t="s">
        <v>189</v>
      </c>
      <c r="W33" s="1460"/>
      <c r="X33" s="233"/>
      <c r="Y33" s="233"/>
      <c r="Z33" s="233"/>
      <c r="AA33" s="233"/>
      <c r="AB33" s="233"/>
      <c r="AC33" s="233"/>
      <c r="AD33" s="233"/>
      <c r="AE33" s="233"/>
      <c r="AF33" s="233"/>
      <c r="AG33" s="233"/>
      <c r="AH33" s="233"/>
      <c r="AI33" s="233"/>
      <c r="AJ33" s="233"/>
      <c r="AK33" s="233"/>
      <c r="AL33" s="233"/>
      <c r="AM33" s="233"/>
      <c r="AN33" s="233"/>
      <c r="AO33" s="233"/>
      <c r="AP33" s="233"/>
      <c r="AQ33" s="233"/>
      <c r="AR33" s="10"/>
      <c r="AS33" s="10"/>
      <c r="AT33" s="10"/>
      <c r="AU33" s="10"/>
      <c r="AW33" s="20"/>
    </row>
    <row r="34" spans="1:49" s="19" customFormat="1" x14ac:dyDescent="0.2">
      <c r="A34" s="10" t="s">
        <v>190</v>
      </c>
      <c r="B34" s="10"/>
      <c r="C34" s="10" t="s">
        <v>191</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W34" s="20"/>
    </row>
    <row r="35" spans="1:49" s="19" customForma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W35" s="20"/>
    </row>
  </sheetData>
  <mergeCells count="192">
    <mergeCell ref="A23:E25"/>
    <mergeCell ref="F23:G23"/>
    <mergeCell ref="H23:K23"/>
    <mergeCell ref="F24:G24"/>
    <mergeCell ref="H24:K24"/>
    <mergeCell ref="F29:G29"/>
    <mergeCell ref="H25:K25"/>
    <mergeCell ref="F25:G25"/>
    <mergeCell ref="AF24:AJ24"/>
    <mergeCell ref="AF25:AJ25"/>
    <mergeCell ref="V24:Z24"/>
    <mergeCell ref="V25:Z25"/>
    <mergeCell ref="V23:Z23"/>
    <mergeCell ref="L25:P25"/>
    <mergeCell ref="L23:P23"/>
    <mergeCell ref="L24:P24"/>
    <mergeCell ref="AF26:AJ26"/>
    <mergeCell ref="AA28:AE28"/>
    <mergeCell ref="AF28:AJ28"/>
    <mergeCell ref="AA29:AE29"/>
    <mergeCell ref="AF29:AJ29"/>
    <mergeCell ref="AF27:AJ27"/>
    <mergeCell ref="Q26:U26"/>
    <mergeCell ref="L26:P26"/>
    <mergeCell ref="AF22:AJ22"/>
    <mergeCell ref="Q22:U22"/>
    <mergeCell ref="V22:Z22"/>
    <mergeCell ref="Q24:U24"/>
    <mergeCell ref="Q25:U25"/>
    <mergeCell ref="AA23:AE23"/>
    <mergeCell ref="AF23:AJ23"/>
    <mergeCell ref="AA24:AE24"/>
    <mergeCell ref="Q23:U23"/>
    <mergeCell ref="AA25:AE25"/>
    <mergeCell ref="AF31:AJ31"/>
    <mergeCell ref="V29:Z29"/>
    <mergeCell ref="V30:Z30"/>
    <mergeCell ref="Q29:U29"/>
    <mergeCell ref="Q30:U30"/>
    <mergeCell ref="V28:Z28"/>
    <mergeCell ref="L27:P27"/>
    <mergeCell ref="Q27:U27"/>
    <mergeCell ref="AF30:AJ30"/>
    <mergeCell ref="AA27:AE27"/>
    <mergeCell ref="V26:Z26"/>
    <mergeCell ref="R33:S33"/>
    <mergeCell ref="T33:U33"/>
    <mergeCell ref="V33:W33"/>
    <mergeCell ref="T32:U32"/>
    <mergeCell ref="A4:B4"/>
    <mergeCell ref="A5:B5"/>
    <mergeCell ref="A6:B6"/>
    <mergeCell ref="P33:Q33"/>
    <mergeCell ref="P32:Q32"/>
    <mergeCell ref="J32:K32"/>
    <mergeCell ref="H28:K28"/>
    <mergeCell ref="L29:P29"/>
    <mergeCell ref="L28:P28"/>
    <mergeCell ref="L30:P30"/>
    <mergeCell ref="L31:P31"/>
    <mergeCell ref="Q28:U28"/>
    <mergeCell ref="V31:Z31"/>
    <mergeCell ref="V27:Z27"/>
    <mergeCell ref="R32:S32"/>
    <mergeCell ref="V32:W32"/>
    <mergeCell ref="Q31:U31"/>
    <mergeCell ref="A26:E28"/>
    <mergeCell ref="F26:G26"/>
    <mergeCell ref="H26:K26"/>
    <mergeCell ref="A33:E33"/>
    <mergeCell ref="F33:G33"/>
    <mergeCell ref="H33:I33"/>
    <mergeCell ref="J33:K33"/>
    <mergeCell ref="L33:M33"/>
    <mergeCell ref="N33:O33"/>
    <mergeCell ref="L22:P22"/>
    <mergeCell ref="K12:O12"/>
    <mergeCell ref="F31:G31"/>
    <mergeCell ref="H31:K31"/>
    <mergeCell ref="N32:O32"/>
    <mergeCell ref="F30:G30"/>
    <mergeCell ref="H30:K30"/>
    <mergeCell ref="A21:G22"/>
    <mergeCell ref="H21:K22"/>
    <mergeCell ref="A14:B14"/>
    <mergeCell ref="F14:J14"/>
    <mergeCell ref="A15:E15"/>
    <mergeCell ref="F15:J15"/>
    <mergeCell ref="L21:AI21"/>
    <mergeCell ref="P12:T12"/>
    <mergeCell ref="U12:Y12"/>
    <mergeCell ref="P13:T13"/>
    <mergeCell ref="U2:Y2"/>
    <mergeCell ref="P3:T3"/>
    <mergeCell ref="Z2:AD2"/>
    <mergeCell ref="A2:E2"/>
    <mergeCell ref="F2:J2"/>
    <mergeCell ref="A32:E32"/>
    <mergeCell ref="F32:G32"/>
    <mergeCell ref="H32:I32"/>
    <mergeCell ref="A29:E31"/>
    <mergeCell ref="H29:K29"/>
    <mergeCell ref="K2:O2"/>
    <mergeCell ref="A3:B3"/>
    <mergeCell ref="F3:J3"/>
    <mergeCell ref="K3:O3"/>
    <mergeCell ref="L32:M32"/>
    <mergeCell ref="U15:Y15"/>
    <mergeCell ref="A13:B13"/>
    <mergeCell ref="AA31:AE31"/>
    <mergeCell ref="AA30:AE30"/>
    <mergeCell ref="AA26:AE26"/>
    <mergeCell ref="F27:G27"/>
    <mergeCell ref="H27:K27"/>
    <mergeCell ref="F28:G28"/>
    <mergeCell ref="AA22:AE22"/>
    <mergeCell ref="F5:J5"/>
    <mergeCell ref="F4:J4"/>
    <mergeCell ref="F7:J7"/>
    <mergeCell ref="F6:J6"/>
    <mergeCell ref="U3:Y3"/>
    <mergeCell ref="K7:O7"/>
    <mergeCell ref="K4:O4"/>
    <mergeCell ref="U7:Y7"/>
    <mergeCell ref="P6:T6"/>
    <mergeCell ref="U6:Y6"/>
    <mergeCell ref="A7:B7"/>
    <mergeCell ref="A8:B8"/>
    <mergeCell ref="A9:B9"/>
    <mergeCell ref="F8:J8"/>
    <mergeCell ref="P7:T7"/>
    <mergeCell ref="A11:B11"/>
    <mergeCell ref="K6:O6"/>
    <mergeCell ref="F12:J12"/>
    <mergeCell ref="F9:J9"/>
    <mergeCell ref="K9:O9"/>
    <mergeCell ref="K11:O11"/>
    <mergeCell ref="K10:O10"/>
    <mergeCell ref="A12:B12"/>
    <mergeCell ref="A10:B10"/>
    <mergeCell ref="Z6:AD6"/>
    <mergeCell ref="AE6:AI6"/>
    <mergeCell ref="K13:O13"/>
    <mergeCell ref="AE2:AI2"/>
    <mergeCell ref="Z4:AD4"/>
    <mergeCell ref="Z9:AD9"/>
    <mergeCell ref="AE3:AI3"/>
    <mergeCell ref="AE4:AI4"/>
    <mergeCell ref="AE5:AI5"/>
    <mergeCell ref="Z5:AD5"/>
    <mergeCell ref="P4:T4"/>
    <mergeCell ref="U4:Y4"/>
    <mergeCell ref="P5:T5"/>
    <mergeCell ref="U5:Y5"/>
    <mergeCell ref="K5:O5"/>
    <mergeCell ref="P11:T11"/>
    <mergeCell ref="U11:Y11"/>
    <mergeCell ref="U8:Y8"/>
    <mergeCell ref="U9:Y9"/>
    <mergeCell ref="P9:T9"/>
    <mergeCell ref="K8:O8"/>
    <mergeCell ref="P8:T8"/>
    <mergeCell ref="Z3:AD3"/>
    <mergeCell ref="P2:T2"/>
    <mergeCell ref="F13:J13"/>
    <mergeCell ref="Z10:AD10"/>
    <mergeCell ref="Z13:AD13"/>
    <mergeCell ref="Z12:AD12"/>
    <mergeCell ref="U13:Y13"/>
    <mergeCell ref="P10:T10"/>
    <mergeCell ref="U10:Y10"/>
    <mergeCell ref="F11:J11"/>
    <mergeCell ref="F10:J10"/>
    <mergeCell ref="Z14:AD14"/>
    <mergeCell ref="AE13:AI13"/>
    <mergeCell ref="AE10:AI10"/>
    <mergeCell ref="AE14:AI14"/>
    <mergeCell ref="AE12:AI12"/>
    <mergeCell ref="AE11:AI11"/>
    <mergeCell ref="K15:O15"/>
    <mergeCell ref="K14:O14"/>
    <mergeCell ref="AE7:AI7"/>
    <mergeCell ref="AE8:AI8"/>
    <mergeCell ref="AE9:AI9"/>
    <mergeCell ref="Z15:AD15"/>
    <mergeCell ref="AE15:AI15"/>
    <mergeCell ref="Z7:AD7"/>
    <mergeCell ref="Z8:AD8"/>
    <mergeCell ref="Z11:AD11"/>
    <mergeCell ref="P15:T15"/>
    <mergeCell ref="P14:T14"/>
    <mergeCell ref="U14:Y14"/>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rowBreaks count="1" manualBreakCount="1">
    <brk id="1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37"/>
  <sheetViews>
    <sheetView view="pageBreakPreview" zoomScaleNormal="75" zoomScaleSheetLayoutView="100" workbookViewId="0"/>
  </sheetViews>
  <sheetFormatPr defaultRowHeight="13" x14ac:dyDescent="0.2"/>
  <cols>
    <col min="1" max="2" width="4.6328125" customWidth="1"/>
    <col min="3" max="57" width="3.6328125" customWidth="1"/>
  </cols>
  <sheetData>
    <row r="1" spans="1:44" ht="23.25" customHeight="1" x14ac:dyDescent="0.2">
      <c r="A1" s="86" t="s">
        <v>192</v>
      </c>
    </row>
    <row r="2" spans="1:44" s="19" customFormat="1" ht="18" customHeight="1" x14ac:dyDescent="0.2">
      <c r="A2" s="1499" t="s">
        <v>193</v>
      </c>
      <c r="B2" s="1500"/>
      <c r="C2" s="1436" t="s">
        <v>194</v>
      </c>
      <c r="D2" s="1436"/>
      <c r="E2" s="1505" t="s">
        <v>195</v>
      </c>
      <c r="F2" s="1506"/>
      <c r="G2" s="1506"/>
      <c r="H2" s="1506"/>
      <c r="I2" s="1506"/>
      <c r="J2" s="1506"/>
      <c r="K2" s="1492" t="s">
        <v>196</v>
      </c>
      <c r="L2" s="1493"/>
      <c r="M2" s="1493"/>
      <c r="N2" s="1493"/>
      <c r="O2" s="1493"/>
      <c r="P2" s="1493"/>
      <c r="Q2" s="1493"/>
      <c r="R2" s="1493"/>
      <c r="S2" s="1493"/>
      <c r="T2" s="1493"/>
      <c r="U2" s="1493"/>
      <c r="V2" s="1493"/>
      <c r="W2" s="1493"/>
      <c r="X2" s="1494"/>
      <c r="Y2" s="1492" t="s">
        <v>197</v>
      </c>
      <c r="Z2" s="1493"/>
      <c r="AA2" s="1493"/>
      <c r="AB2" s="1493"/>
      <c r="AC2" s="1493"/>
      <c r="AD2" s="1493"/>
      <c r="AE2" s="1493"/>
      <c r="AF2" s="1493"/>
      <c r="AG2" s="1493"/>
      <c r="AH2" s="1493"/>
      <c r="AI2" s="1493"/>
      <c r="AJ2" s="1493"/>
      <c r="AK2" s="1493"/>
      <c r="AL2" s="1493"/>
      <c r="AM2" s="1493"/>
      <c r="AN2" s="1494"/>
    </row>
    <row r="3" spans="1:44" s="19" customFormat="1" ht="13.5" customHeight="1" x14ac:dyDescent="0.2">
      <c r="A3" s="1501"/>
      <c r="B3" s="1502"/>
      <c r="C3" s="1436"/>
      <c r="D3" s="1436"/>
      <c r="E3" s="1506"/>
      <c r="F3" s="1506"/>
      <c r="G3" s="1506"/>
      <c r="H3" s="1506"/>
      <c r="I3" s="1506"/>
      <c r="J3" s="1506"/>
      <c r="K3" s="1495"/>
      <c r="L3" s="1496"/>
      <c r="M3" s="1496"/>
      <c r="N3" s="1496"/>
      <c r="O3" s="1496"/>
      <c r="P3" s="1496"/>
      <c r="Q3" s="1496"/>
      <c r="R3" s="1496"/>
      <c r="S3" s="1496"/>
      <c r="T3" s="1496"/>
      <c r="U3" s="1496"/>
      <c r="V3" s="1496"/>
      <c r="W3" s="1496"/>
      <c r="X3" s="1497"/>
      <c r="Y3" s="1495"/>
      <c r="Z3" s="1496"/>
      <c r="AA3" s="1496"/>
      <c r="AB3" s="1496"/>
      <c r="AC3" s="1496"/>
      <c r="AD3" s="1496"/>
      <c r="AE3" s="1496"/>
      <c r="AF3" s="1496"/>
      <c r="AG3" s="1496"/>
      <c r="AH3" s="1496"/>
      <c r="AI3" s="1496"/>
      <c r="AJ3" s="1496"/>
      <c r="AK3" s="1496"/>
      <c r="AL3" s="1496"/>
      <c r="AM3" s="1496"/>
      <c r="AN3" s="1497"/>
    </row>
    <row r="4" spans="1:44" s="19" customFormat="1" ht="13.5" customHeight="1" x14ac:dyDescent="0.2">
      <c r="A4" s="1501"/>
      <c r="B4" s="1502"/>
      <c r="C4" s="1436"/>
      <c r="D4" s="1436"/>
      <c r="E4" s="1436" t="s">
        <v>198</v>
      </c>
      <c r="F4" s="1436"/>
      <c r="G4" s="1436" t="s">
        <v>199</v>
      </c>
      <c r="H4" s="1436"/>
      <c r="I4" s="1436" t="s">
        <v>200</v>
      </c>
      <c r="J4" s="1436"/>
      <c r="K4" s="1436" t="s">
        <v>201</v>
      </c>
      <c r="L4" s="1436"/>
      <c r="M4" s="1486" t="s">
        <v>202</v>
      </c>
      <c r="N4" s="1487"/>
      <c r="O4" s="1498" t="s">
        <v>203</v>
      </c>
      <c r="P4" s="1498"/>
      <c r="Q4" s="1498" t="s">
        <v>204</v>
      </c>
      <c r="R4" s="1498"/>
      <c r="S4" s="1498" t="s">
        <v>205</v>
      </c>
      <c r="T4" s="1498"/>
      <c r="U4" s="1436" t="s">
        <v>145</v>
      </c>
      <c r="V4" s="1436"/>
      <c r="W4" s="1436" t="s">
        <v>206</v>
      </c>
      <c r="X4" s="1436"/>
      <c r="Y4" s="1436" t="s">
        <v>201</v>
      </c>
      <c r="Z4" s="1436"/>
      <c r="AA4" s="1498" t="s">
        <v>207</v>
      </c>
      <c r="AB4" s="1498"/>
      <c r="AC4" s="1498" t="s">
        <v>208</v>
      </c>
      <c r="AD4" s="1498"/>
      <c r="AE4" s="1498" t="s">
        <v>209</v>
      </c>
      <c r="AF4" s="1498"/>
      <c r="AG4" s="1486" t="s">
        <v>210</v>
      </c>
      <c r="AH4" s="1487"/>
      <c r="AI4" s="1436" t="s">
        <v>211</v>
      </c>
      <c r="AJ4" s="1436"/>
      <c r="AK4" s="1436" t="s">
        <v>145</v>
      </c>
      <c r="AL4" s="1436"/>
      <c r="AM4" s="1436" t="s">
        <v>206</v>
      </c>
      <c r="AN4" s="1436"/>
    </row>
    <row r="5" spans="1:44" s="19" customFormat="1" ht="12" x14ac:dyDescent="0.2">
      <c r="A5" s="1501"/>
      <c r="B5" s="1502"/>
      <c r="C5" s="1436"/>
      <c r="D5" s="1436"/>
      <c r="E5" s="1436"/>
      <c r="F5" s="1436"/>
      <c r="G5" s="1436"/>
      <c r="H5" s="1436"/>
      <c r="I5" s="1436"/>
      <c r="J5" s="1436"/>
      <c r="K5" s="1436"/>
      <c r="L5" s="1436"/>
      <c r="M5" s="1488"/>
      <c r="N5" s="1489"/>
      <c r="O5" s="1498"/>
      <c r="P5" s="1498"/>
      <c r="Q5" s="1498"/>
      <c r="R5" s="1498"/>
      <c r="S5" s="1498"/>
      <c r="T5" s="1498"/>
      <c r="U5" s="1436"/>
      <c r="V5" s="1436"/>
      <c r="W5" s="1436"/>
      <c r="X5" s="1436"/>
      <c r="Y5" s="1436"/>
      <c r="Z5" s="1436"/>
      <c r="AA5" s="1498"/>
      <c r="AB5" s="1498"/>
      <c r="AC5" s="1498"/>
      <c r="AD5" s="1498"/>
      <c r="AE5" s="1498"/>
      <c r="AF5" s="1498"/>
      <c r="AG5" s="1488"/>
      <c r="AH5" s="1489"/>
      <c r="AI5" s="1436"/>
      <c r="AJ5" s="1436"/>
      <c r="AK5" s="1436"/>
      <c r="AL5" s="1436"/>
      <c r="AM5" s="1436"/>
      <c r="AN5" s="1436"/>
    </row>
    <row r="6" spans="1:44" s="19" customFormat="1" ht="12" x14ac:dyDescent="0.2">
      <c r="A6" s="1501"/>
      <c r="B6" s="1502"/>
      <c r="C6" s="1436"/>
      <c r="D6" s="1436"/>
      <c r="E6" s="1436"/>
      <c r="F6" s="1436"/>
      <c r="G6" s="1436"/>
      <c r="H6" s="1436"/>
      <c r="I6" s="1436"/>
      <c r="J6" s="1436"/>
      <c r="K6" s="1436"/>
      <c r="L6" s="1436"/>
      <c r="M6" s="1488"/>
      <c r="N6" s="1489"/>
      <c r="O6" s="1498"/>
      <c r="P6" s="1498"/>
      <c r="Q6" s="1498"/>
      <c r="R6" s="1498"/>
      <c r="S6" s="1498"/>
      <c r="T6" s="1498"/>
      <c r="U6" s="1436"/>
      <c r="V6" s="1436"/>
      <c r="W6" s="1436"/>
      <c r="X6" s="1436"/>
      <c r="Y6" s="1436"/>
      <c r="Z6" s="1436"/>
      <c r="AA6" s="1498"/>
      <c r="AB6" s="1498"/>
      <c r="AC6" s="1498"/>
      <c r="AD6" s="1498"/>
      <c r="AE6" s="1498"/>
      <c r="AF6" s="1498"/>
      <c r="AG6" s="1488"/>
      <c r="AH6" s="1489"/>
      <c r="AI6" s="1436"/>
      <c r="AJ6" s="1436"/>
      <c r="AK6" s="1436"/>
      <c r="AL6" s="1436"/>
      <c r="AM6" s="1436"/>
      <c r="AN6" s="1436"/>
    </row>
    <row r="7" spans="1:44" s="19" customFormat="1" ht="12" x14ac:dyDescent="0.2">
      <c r="A7" s="1501"/>
      <c r="B7" s="1502"/>
      <c r="C7" s="1436"/>
      <c r="D7" s="1436"/>
      <c r="E7" s="1436"/>
      <c r="F7" s="1436"/>
      <c r="G7" s="1436"/>
      <c r="H7" s="1436"/>
      <c r="I7" s="1436"/>
      <c r="J7" s="1436"/>
      <c r="K7" s="1436"/>
      <c r="L7" s="1436"/>
      <c r="M7" s="1488"/>
      <c r="N7" s="1489"/>
      <c r="O7" s="1498"/>
      <c r="P7" s="1498"/>
      <c r="Q7" s="1498"/>
      <c r="R7" s="1498"/>
      <c r="S7" s="1498"/>
      <c r="T7" s="1498"/>
      <c r="U7" s="1436"/>
      <c r="V7" s="1436"/>
      <c r="W7" s="1436"/>
      <c r="X7" s="1436"/>
      <c r="Y7" s="1436"/>
      <c r="Z7" s="1436"/>
      <c r="AA7" s="1498"/>
      <c r="AB7" s="1498"/>
      <c r="AC7" s="1498"/>
      <c r="AD7" s="1498"/>
      <c r="AE7" s="1498"/>
      <c r="AF7" s="1498"/>
      <c r="AG7" s="1488"/>
      <c r="AH7" s="1489"/>
      <c r="AI7" s="1436"/>
      <c r="AJ7" s="1436"/>
      <c r="AK7" s="1436"/>
      <c r="AL7" s="1436"/>
      <c r="AM7" s="1436"/>
      <c r="AN7" s="1436"/>
    </row>
    <row r="8" spans="1:44" s="19" customFormat="1" ht="12" x14ac:dyDescent="0.2">
      <c r="A8" s="1501"/>
      <c r="B8" s="1502"/>
      <c r="C8" s="1436"/>
      <c r="D8" s="1436"/>
      <c r="E8" s="1436"/>
      <c r="F8" s="1436"/>
      <c r="G8" s="1436"/>
      <c r="H8" s="1436"/>
      <c r="I8" s="1436"/>
      <c r="J8" s="1436"/>
      <c r="K8" s="1436"/>
      <c r="L8" s="1436"/>
      <c r="M8" s="1488"/>
      <c r="N8" s="1489"/>
      <c r="O8" s="1498"/>
      <c r="P8" s="1498"/>
      <c r="Q8" s="1498"/>
      <c r="R8" s="1498"/>
      <c r="S8" s="1498"/>
      <c r="T8" s="1498"/>
      <c r="U8" s="1436"/>
      <c r="V8" s="1436"/>
      <c r="W8" s="1436"/>
      <c r="X8" s="1436"/>
      <c r="Y8" s="1436"/>
      <c r="Z8" s="1436"/>
      <c r="AA8" s="1498"/>
      <c r="AB8" s="1498"/>
      <c r="AC8" s="1498"/>
      <c r="AD8" s="1498"/>
      <c r="AE8" s="1498"/>
      <c r="AF8" s="1498"/>
      <c r="AG8" s="1488"/>
      <c r="AH8" s="1489"/>
      <c r="AI8" s="1436"/>
      <c r="AJ8" s="1436"/>
      <c r="AK8" s="1436"/>
      <c r="AL8" s="1436"/>
      <c r="AM8" s="1436"/>
      <c r="AN8" s="1436"/>
      <c r="AQ8" s="87"/>
      <c r="AR8" s="87"/>
    </row>
    <row r="9" spans="1:44" s="19" customFormat="1" ht="12" x14ac:dyDescent="0.2">
      <c r="A9" s="1503"/>
      <c r="B9" s="1504"/>
      <c r="C9" s="1436"/>
      <c r="D9" s="1436"/>
      <c r="E9" s="1436"/>
      <c r="F9" s="1436"/>
      <c r="G9" s="1436"/>
      <c r="H9" s="1436"/>
      <c r="I9" s="1436"/>
      <c r="J9" s="1436"/>
      <c r="K9" s="1436"/>
      <c r="L9" s="1436"/>
      <c r="M9" s="1490"/>
      <c r="N9" s="1491"/>
      <c r="O9" s="1498"/>
      <c r="P9" s="1498"/>
      <c r="Q9" s="1498"/>
      <c r="R9" s="1498"/>
      <c r="S9" s="1498"/>
      <c r="T9" s="1498"/>
      <c r="U9" s="1436"/>
      <c r="V9" s="1436"/>
      <c r="W9" s="1436"/>
      <c r="X9" s="1436"/>
      <c r="Y9" s="1436"/>
      <c r="Z9" s="1436"/>
      <c r="AA9" s="1498"/>
      <c r="AB9" s="1498"/>
      <c r="AC9" s="1498"/>
      <c r="AD9" s="1498"/>
      <c r="AE9" s="1498"/>
      <c r="AF9" s="1498"/>
      <c r="AG9" s="1490"/>
      <c r="AH9" s="1491"/>
      <c r="AI9" s="1436"/>
      <c r="AJ9" s="1436"/>
      <c r="AK9" s="1436"/>
      <c r="AL9" s="1436"/>
      <c r="AM9" s="1436"/>
      <c r="AN9" s="1436"/>
      <c r="AQ9" s="87"/>
      <c r="AR9" s="87"/>
    </row>
    <row r="10" spans="1:44" s="19" customFormat="1" ht="15" customHeight="1" x14ac:dyDescent="0.2">
      <c r="A10" s="1507" t="s">
        <v>1812</v>
      </c>
      <c r="B10" s="88">
        <v>4</v>
      </c>
      <c r="C10" s="1482"/>
      <c r="D10" s="1483"/>
      <c r="E10" s="1482"/>
      <c r="F10" s="1483"/>
      <c r="G10" s="1482"/>
      <c r="H10" s="1483"/>
      <c r="I10" s="1482"/>
      <c r="J10" s="1483"/>
      <c r="K10" s="1482"/>
      <c r="L10" s="1483"/>
      <c r="M10" s="1482"/>
      <c r="N10" s="1483"/>
      <c r="O10" s="1482"/>
      <c r="P10" s="1483"/>
      <c r="Q10" s="1482"/>
      <c r="R10" s="1483"/>
      <c r="S10" s="1482"/>
      <c r="T10" s="1483"/>
      <c r="U10" s="1482"/>
      <c r="V10" s="1483"/>
      <c r="W10" s="1484">
        <f>SUM(K10:V10)</f>
        <v>0</v>
      </c>
      <c r="X10" s="1485"/>
      <c r="Y10" s="1482"/>
      <c r="Z10" s="1483"/>
      <c r="AA10" s="1482"/>
      <c r="AB10" s="1483"/>
      <c r="AC10" s="1482"/>
      <c r="AD10" s="1483"/>
      <c r="AE10" s="1482"/>
      <c r="AF10" s="1483"/>
      <c r="AG10" s="1482"/>
      <c r="AH10" s="1483"/>
      <c r="AI10" s="1482"/>
      <c r="AJ10" s="1483"/>
      <c r="AK10" s="1482"/>
      <c r="AL10" s="1483"/>
      <c r="AM10" s="1484">
        <f>SUM(Y10:AL10)</f>
        <v>0</v>
      </c>
      <c r="AN10" s="1485"/>
      <c r="AQ10" s="87"/>
      <c r="AR10" s="87"/>
    </row>
    <row r="11" spans="1:44" s="19" customFormat="1" ht="15" customHeight="1" x14ac:dyDescent="0.2">
      <c r="A11" s="1507"/>
      <c r="B11" s="88">
        <v>5</v>
      </c>
      <c r="C11" s="1482"/>
      <c r="D11" s="1483"/>
      <c r="E11" s="1482"/>
      <c r="F11" s="1483"/>
      <c r="G11" s="1482"/>
      <c r="H11" s="1483"/>
      <c r="I11" s="1482"/>
      <c r="J11" s="1483"/>
      <c r="K11" s="1482"/>
      <c r="L11" s="1483"/>
      <c r="M11" s="1482"/>
      <c r="N11" s="1483"/>
      <c r="O11" s="1482"/>
      <c r="P11" s="1483"/>
      <c r="Q11" s="1482"/>
      <c r="R11" s="1483"/>
      <c r="S11" s="1482"/>
      <c r="T11" s="1483"/>
      <c r="U11" s="1482"/>
      <c r="V11" s="1483"/>
      <c r="W11" s="1484">
        <f t="shared" ref="W11:W34" si="0">SUM(K11:V11)</f>
        <v>0</v>
      </c>
      <c r="X11" s="1485"/>
      <c r="Y11" s="1482"/>
      <c r="Z11" s="1483"/>
      <c r="AA11" s="1482"/>
      <c r="AB11" s="1483"/>
      <c r="AC11" s="1482"/>
      <c r="AD11" s="1483"/>
      <c r="AE11" s="1482"/>
      <c r="AF11" s="1483"/>
      <c r="AG11" s="1482"/>
      <c r="AH11" s="1483"/>
      <c r="AI11" s="1482"/>
      <c r="AJ11" s="1483"/>
      <c r="AK11" s="1482"/>
      <c r="AL11" s="1483"/>
      <c r="AM11" s="1484">
        <f t="shared" ref="AM11:AM21" si="1">SUM(Y11:AL11)</f>
        <v>0</v>
      </c>
      <c r="AN11" s="1485"/>
      <c r="AQ11" s="87"/>
      <c r="AR11" s="87"/>
    </row>
    <row r="12" spans="1:44" s="19" customFormat="1" ht="15" customHeight="1" x14ac:dyDescent="0.2">
      <c r="A12" s="1507"/>
      <c r="B12" s="88">
        <v>6</v>
      </c>
      <c r="C12" s="1482"/>
      <c r="D12" s="1483"/>
      <c r="E12" s="1482"/>
      <c r="F12" s="1483"/>
      <c r="G12" s="1482"/>
      <c r="H12" s="1483"/>
      <c r="I12" s="1482"/>
      <c r="J12" s="1483"/>
      <c r="K12" s="1482"/>
      <c r="L12" s="1483"/>
      <c r="M12" s="1482"/>
      <c r="N12" s="1483"/>
      <c r="O12" s="1482"/>
      <c r="P12" s="1483"/>
      <c r="Q12" s="1482"/>
      <c r="R12" s="1483"/>
      <c r="S12" s="1482"/>
      <c r="T12" s="1483"/>
      <c r="U12" s="1482"/>
      <c r="V12" s="1483"/>
      <c r="W12" s="1484">
        <f t="shared" si="0"/>
        <v>0</v>
      </c>
      <c r="X12" s="1485"/>
      <c r="Y12" s="1482"/>
      <c r="Z12" s="1483"/>
      <c r="AA12" s="1482"/>
      <c r="AB12" s="1483"/>
      <c r="AC12" s="1482"/>
      <c r="AD12" s="1483"/>
      <c r="AE12" s="1482"/>
      <c r="AF12" s="1483"/>
      <c r="AG12" s="1482"/>
      <c r="AH12" s="1483"/>
      <c r="AI12" s="1482"/>
      <c r="AJ12" s="1483"/>
      <c r="AK12" s="1482"/>
      <c r="AL12" s="1483"/>
      <c r="AM12" s="1484">
        <f t="shared" si="1"/>
        <v>0</v>
      </c>
      <c r="AN12" s="1485"/>
      <c r="AQ12" s="87"/>
      <c r="AR12" s="87"/>
    </row>
    <row r="13" spans="1:44" s="19" customFormat="1" ht="15" customHeight="1" x14ac:dyDescent="0.2">
      <c r="A13" s="1507"/>
      <c r="B13" s="88">
        <v>7</v>
      </c>
      <c r="C13" s="1482"/>
      <c r="D13" s="1483"/>
      <c r="E13" s="1482"/>
      <c r="F13" s="1483"/>
      <c r="G13" s="1482"/>
      <c r="H13" s="1483"/>
      <c r="I13" s="1482"/>
      <c r="J13" s="1483"/>
      <c r="K13" s="1482"/>
      <c r="L13" s="1483"/>
      <c r="M13" s="1482"/>
      <c r="N13" s="1483"/>
      <c r="O13" s="1482"/>
      <c r="P13" s="1483"/>
      <c r="Q13" s="1482"/>
      <c r="R13" s="1483"/>
      <c r="S13" s="1482"/>
      <c r="T13" s="1483"/>
      <c r="U13" s="1482"/>
      <c r="V13" s="1483"/>
      <c r="W13" s="1484">
        <f t="shared" si="0"/>
        <v>0</v>
      </c>
      <c r="X13" s="1485"/>
      <c r="Y13" s="1482"/>
      <c r="Z13" s="1483"/>
      <c r="AA13" s="1482"/>
      <c r="AB13" s="1483"/>
      <c r="AC13" s="1482"/>
      <c r="AD13" s="1483"/>
      <c r="AE13" s="1482"/>
      <c r="AF13" s="1483"/>
      <c r="AG13" s="1482"/>
      <c r="AH13" s="1483"/>
      <c r="AI13" s="1482"/>
      <c r="AJ13" s="1483"/>
      <c r="AK13" s="1482"/>
      <c r="AL13" s="1483"/>
      <c r="AM13" s="1484">
        <f t="shared" si="1"/>
        <v>0</v>
      </c>
      <c r="AN13" s="1485"/>
      <c r="AQ13" s="87"/>
      <c r="AR13" s="87"/>
    </row>
    <row r="14" spans="1:44" s="19" customFormat="1" ht="15" customHeight="1" x14ac:dyDescent="0.2">
      <c r="A14" s="1507"/>
      <c r="B14" s="88">
        <v>8</v>
      </c>
      <c r="C14" s="1482"/>
      <c r="D14" s="1483"/>
      <c r="E14" s="1482"/>
      <c r="F14" s="1483"/>
      <c r="G14" s="1482"/>
      <c r="H14" s="1483"/>
      <c r="I14" s="1482"/>
      <c r="J14" s="1483"/>
      <c r="K14" s="1482"/>
      <c r="L14" s="1483"/>
      <c r="M14" s="1482"/>
      <c r="N14" s="1483"/>
      <c r="O14" s="1482"/>
      <c r="P14" s="1483"/>
      <c r="Q14" s="1482"/>
      <c r="R14" s="1483"/>
      <c r="S14" s="1482"/>
      <c r="T14" s="1483"/>
      <c r="U14" s="1482"/>
      <c r="V14" s="1483"/>
      <c r="W14" s="1484">
        <f t="shared" si="0"/>
        <v>0</v>
      </c>
      <c r="X14" s="1485"/>
      <c r="Y14" s="1482"/>
      <c r="Z14" s="1483"/>
      <c r="AA14" s="1482"/>
      <c r="AB14" s="1483"/>
      <c r="AC14" s="1482"/>
      <c r="AD14" s="1483"/>
      <c r="AE14" s="1482"/>
      <c r="AF14" s="1483"/>
      <c r="AG14" s="1482"/>
      <c r="AH14" s="1483"/>
      <c r="AI14" s="1482"/>
      <c r="AJ14" s="1483"/>
      <c r="AK14" s="1482"/>
      <c r="AL14" s="1483"/>
      <c r="AM14" s="1484">
        <f t="shared" si="1"/>
        <v>0</v>
      </c>
      <c r="AN14" s="1485"/>
    </row>
    <row r="15" spans="1:44" s="19" customFormat="1" ht="15" customHeight="1" x14ac:dyDescent="0.2">
      <c r="A15" s="1507"/>
      <c r="B15" s="88">
        <v>9</v>
      </c>
      <c r="C15" s="1482"/>
      <c r="D15" s="1483"/>
      <c r="E15" s="1482"/>
      <c r="F15" s="1483"/>
      <c r="G15" s="1482"/>
      <c r="H15" s="1483"/>
      <c r="I15" s="1482"/>
      <c r="J15" s="1483"/>
      <c r="K15" s="1482"/>
      <c r="L15" s="1483"/>
      <c r="M15" s="1482"/>
      <c r="N15" s="1483"/>
      <c r="O15" s="1482"/>
      <c r="P15" s="1483"/>
      <c r="Q15" s="1482"/>
      <c r="R15" s="1483"/>
      <c r="S15" s="1482"/>
      <c r="T15" s="1483"/>
      <c r="U15" s="1482"/>
      <c r="V15" s="1483"/>
      <c r="W15" s="1484">
        <f t="shared" si="0"/>
        <v>0</v>
      </c>
      <c r="X15" s="1485"/>
      <c r="Y15" s="1482"/>
      <c r="Z15" s="1483"/>
      <c r="AA15" s="1482"/>
      <c r="AB15" s="1483"/>
      <c r="AC15" s="1482"/>
      <c r="AD15" s="1483"/>
      <c r="AE15" s="1482"/>
      <c r="AF15" s="1483"/>
      <c r="AG15" s="1482"/>
      <c r="AH15" s="1483"/>
      <c r="AI15" s="1482"/>
      <c r="AJ15" s="1483"/>
      <c r="AK15" s="1482"/>
      <c r="AL15" s="1483"/>
      <c r="AM15" s="1484">
        <f t="shared" si="1"/>
        <v>0</v>
      </c>
      <c r="AN15" s="1485"/>
    </row>
    <row r="16" spans="1:44" s="19" customFormat="1" ht="15" customHeight="1" x14ac:dyDescent="0.2">
      <c r="A16" s="1507"/>
      <c r="B16" s="88">
        <v>10</v>
      </c>
      <c r="C16" s="1482"/>
      <c r="D16" s="1483"/>
      <c r="E16" s="1482"/>
      <c r="F16" s="1483"/>
      <c r="G16" s="1482"/>
      <c r="H16" s="1483"/>
      <c r="I16" s="1482"/>
      <c r="J16" s="1483"/>
      <c r="K16" s="1482"/>
      <c r="L16" s="1483"/>
      <c r="M16" s="1482"/>
      <c r="N16" s="1483"/>
      <c r="O16" s="1482"/>
      <c r="P16" s="1483"/>
      <c r="Q16" s="1482"/>
      <c r="R16" s="1483"/>
      <c r="S16" s="1482"/>
      <c r="T16" s="1483"/>
      <c r="U16" s="1482"/>
      <c r="V16" s="1483"/>
      <c r="W16" s="1484">
        <f t="shared" si="0"/>
        <v>0</v>
      </c>
      <c r="X16" s="1485"/>
      <c r="Y16" s="1482"/>
      <c r="Z16" s="1483"/>
      <c r="AA16" s="1482"/>
      <c r="AB16" s="1483"/>
      <c r="AC16" s="1482"/>
      <c r="AD16" s="1483"/>
      <c r="AE16" s="1482"/>
      <c r="AF16" s="1483"/>
      <c r="AG16" s="1482"/>
      <c r="AH16" s="1483"/>
      <c r="AI16" s="1482"/>
      <c r="AJ16" s="1483"/>
      <c r="AK16" s="1482"/>
      <c r="AL16" s="1483"/>
      <c r="AM16" s="1484">
        <f t="shared" si="1"/>
        <v>0</v>
      </c>
      <c r="AN16" s="1485"/>
    </row>
    <row r="17" spans="1:40" s="19" customFormat="1" ht="15" customHeight="1" x14ac:dyDescent="0.2">
      <c r="A17" s="1507"/>
      <c r="B17" s="88">
        <v>11</v>
      </c>
      <c r="C17" s="1482"/>
      <c r="D17" s="1483"/>
      <c r="E17" s="1482"/>
      <c r="F17" s="1483"/>
      <c r="G17" s="1482"/>
      <c r="H17" s="1483"/>
      <c r="I17" s="1482"/>
      <c r="J17" s="1483"/>
      <c r="K17" s="1482"/>
      <c r="L17" s="1483"/>
      <c r="M17" s="1482"/>
      <c r="N17" s="1483"/>
      <c r="O17" s="1482"/>
      <c r="P17" s="1483"/>
      <c r="Q17" s="1482"/>
      <c r="R17" s="1483"/>
      <c r="S17" s="1482"/>
      <c r="T17" s="1483"/>
      <c r="U17" s="1482"/>
      <c r="V17" s="1483"/>
      <c r="W17" s="1484">
        <f t="shared" si="0"/>
        <v>0</v>
      </c>
      <c r="X17" s="1485"/>
      <c r="Y17" s="1482"/>
      <c r="Z17" s="1483"/>
      <c r="AA17" s="1482"/>
      <c r="AB17" s="1483"/>
      <c r="AC17" s="1482"/>
      <c r="AD17" s="1483"/>
      <c r="AE17" s="1482"/>
      <c r="AF17" s="1483"/>
      <c r="AG17" s="1482"/>
      <c r="AH17" s="1483"/>
      <c r="AI17" s="1482"/>
      <c r="AJ17" s="1483"/>
      <c r="AK17" s="1482"/>
      <c r="AL17" s="1483"/>
      <c r="AM17" s="1484">
        <f t="shared" si="1"/>
        <v>0</v>
      </c>
      <c r="AN17" s="1485"/>
    </row>
    <row r="18" spans="1:40" s="19" customFormat="1" ht="15" customHeight="1" x14ac:dyDescent="0.2">
      <c r="A18" s="1507"/>
      <c r="B18" s="88">
        <v>12</v>
      </c>
      <c r="C18" s="1482"/>
      <c r="D18" s="1483"/>
      <c r="E18" s="1482"/>
      <c r="F18" s="1483"/>
      <c r="G18" s="1482"/>
      <c r="H18" s="1483"/>
      <c r="I18" s="1482"/>
      <c r="J18" s="1483"/>
      <c r="K18" s="1482"/>
      <c r="L18" s="1483"/>
      <c r="M18" s="1482"/>
      <c r="N18" s="1483"/>
      <c r="O18" s="1482"/>
      <c r="P18" s="1483"/>
      <c r="Q18" s="1482"/>
      <c r="R18" s="1483"/>
      <c r="S18" s="1482"/>
      <c r="T18" s="1483"/>
      <c r="U18" s="1482"/>
      <c r="V18" s="1483"/>
      <c r="W18" s="1484">
        <f t="shared" si="0"/>
        <v>0</v>
      </c>
      <c r="X18" s="1485"/>
      <c r="Y18" s="1482"/>
      <c r="Z18" s="1483"/>
      <c r="AA18" s="1482"/>
      <c r="AB18" s="1483"/>
      <c r="AC18" s="1482"/>
      <c r="AD18" s="1483"/>
      <c r="AE18" s="1482"/>
      <c r="AF18" s="1483"/>
      <c r="AG18" s="1482"/>
      <c r="AH18" s="1483"/>
      <c r="AI18" s="1482"/>
      <c r="AJ18" s="1483"/>
      <c r="AK18" s="1482"/>
      <c r="AL18" s="1483"/>
      <c r="AM18" s="1484">
        <f t="shared" si="1"/>
        <v>0</v>
      </c>
      <c r="AN18" s="1485"/>
    </row>
    <row r="19" spans="1:40" s="19" customFormat="1" ht="15" customHeight="1" x14ac:dyDescent="0.2">
      <c r="A19" s="1507"/>
      <c r="B19" s="88">
        <v>1</v>
      </c>
      <c r="C19" s="1482"/>
      <c r="D19" s="1483"/>
      <c r="E19" s="1482"/>
      <c r="F19" s="1483"/>
      <c r="G19" s="1482"/>
      <c r="H19" s="1483"/>
      <c r="I19" s="1482"/>
      <c r="J19" s="1483"/>
      <c r="K19" s="1482"/>
      <c r="L19" s="1483"/>
      <c r="M19" s="1482"/>
      <c r="N19" s="1483"/>
      <c r="O19" s="1482"/>
      <c r="P19" s="1483"/>
      <c r="Q19" s="1482"/>
      <c r="R19" s="1483"/>
      <c r="S19" s="1482"/>
      <c r="T19" s="1483"/>
      <c r="U19" s="1482"/>
      <c r="V19" s="1483"/>
      <c r="W19" s="1484">
        <f t="shared" si="0"/>
        <v>0</v>
      </c>
      <c r="X19" s="1485"/>
      <c r="Y19" s="1482"/>
      <c r="Z19" s="1483"/>
      <c r="AA19" s="1482"/>
      <c r="AB19" s="1483"/>
      <c r="AC19" s="1482"/>
      <c r="AD19" s="1483"/>
      <c r="AE19" s="1482"/>
      <c r="AF19" s="1483"/>
      <c r="AG19" s="1482"/>
      <c r="AH19" s="1483"/>
      <c r="AI19" s="1482"/>
      <c r="AJ19" s="1483"/>
      <c r="AK19" s="1482"/>
      <c r="AL19" s="1483"/>
      <c r="AM19" s="1484">
        <f t="shared" si="1"/>
        <v>0</v>
      </c>
      <c r="AN19" s="1485"/>
    </row>
    <row r="20" spans="1:40" s="19" customFormat="1" ht="15" customHeight="1" x14ac:dyDescent="0.2">
      <c r="A20" s="1507"/>
      <c r="B20" s="88">
        <v>2</v>
      </c>
      <c r="C20" s="1482"/>
      <c r="D20" s="1483"/>
      <c r="E20" s="1482"/>
      <c r="F20" s="1483"/>
      <c r="G20" s="1482"/>
      <c r="H20" s="1483"/>
      <c r="I20" s="1482"/>
      <c r="J20" s="1483"/>
      <c r="K20" s="1482"/>
      <c r="L20" s="1483"/>
      <c r="M20" s="1482"/>
      <c r="N20" s="1483"/>
      <c r="O20" s="1482"/>
      <c r="P20" s="1483"/>
      <c r="Q20" s="1482"/>
      <c r="R20" s="1483"/>
      <c r="S20" s="1482"/>
      <c r="T20" s="1483"/>
      <c r="U20" s="1482"/>
      <c r="V20" s="1483"/>
      <c r="W20" s="1484">
        <f t="shared" si="0"/>
        <v>0</v>
      </c>
      <c r="X20" s="1485"/>
      <c r="Y20" s="1482"/>
      <c r="Z20" s="1483"/>
      <c r="AA20" s="1482"/>
      <c r="AB20" s="1483"/>
      <c r="AC20" s="1482"/>
      <c r="AD20" s="1483"/>
      <c r="AE20" s="1482"/>
      <c r="AF20" s="1483"/>
      <c r="AG20" s="1482"/>
      <c r="AH20" s="1483"/>
      <c r="AI20" s="1482"/>
      <c r="AJ20" s="1483"/>
      <c r="AK20" s="1482"/>
      <c r="AL20" s="1483"/>
      <c r="AM20" s="1484">
        <f t="shared" si="1"/>
        <v>0</v>
      </c>
      <c r="AN20" s="1485"/>
    </row>
    <row r="21" spans="1:40" s="19" customFormat="1" ht="15" customHeight="1" x14ac:dyDescent="0.2">
      <c r="A21" s="1507"/>
      <c r="B21" s="88">
        <v>3</v>
      </c>
      <c r="C21" s="1482"/>
      <c r="D21" s="1483"/>
      <c r="E21" s="1482"/>
      <c r="F21" s="1483"/>
      <c r="G21" s="1482"/>
      <c r="H21" s="1483"/>
      <c r="I21" s="1482"/>
      <c r="J21" s="1483"/>
      <c r="K21" s="1482"/>
      <c r="L21" s="1483"/>
      <c r="M21" s="1482"/>
      <c r="N21" s="1483"/>
      <c r="O21" s="1482"/>
      <c r="P21" s="1483"/>
      <c r="Q21" s="1482"/>
      <c r="R21" s="1483"/>
      <c r="S21" s="1482"/>
      <c r="T21" s="1483"/>
      <c r="U21" s="1482"/>
      <c r="V21" s="1483"/>
      <c r="W21" s="1484">
        <f t="shared" si="0"/>
        <v>0</v>
      </c>
      <c r="X21" s="1485"/>
      <c r="Y21" s="1482"/>
      <c r="Z21" s="1483"/>
      <c r="AA21" s="1482"/>
      <c r="AB21" s="1483"/>
      <c r="AC21" s="1482"/>
      <c r="AD21" s="1483"/>
      <c r="AE21" s="1482"/>
      <c r="AF21" s="1483"/>
      <c r="AG21" s="1482"/>
      <c r="AH21" s="1483"/>
      <c r="AI21" s="1482"/>
      <c r="AJ21" s="1483"/>
      <c r="AK21" s="1482"/>
      <c r="AL21" s="1483"/>
      <c r="AM21" s="1484">
        <f t="shared" si="1"/>
        <v>0</v>
      </c>
      <c r="AN21" s="1485"/>
    </row>
    <row r="22" spans="1:40" s="19" customFormat="1" ht="15" customHeight="1" x14ac:dyDescent="0.2">
      <c r="A22" s="1508" t="s">
        <v>212</v>
      </c>
      <c r="B22" s="1509"/>
      <c r="C22" s="1484">
        <f>SUM(C10:D21)</f>
        <v>0</v>
      </c>
      <c r="D22" s="1485"/>
      <c r="E22" s="1484">
        <f>SUM(E10:F21)</f>
        <v>0</v>
      </c>
      <c r="F22" s="1485"/>
      <c r="G22" s="1484">
        <f>SUM(G10:H21)</f>
        <v>0</v>
      </c>
      <c r="H22" s="1485"/>
      <c r="I22" s="1484">
        <f>SUM(I10:J21)</f>
        <v>0</v>
      </c>
      <c r="J22" s="1485"/>
      <c r="K22" s="1484">
        <f>SUM(K10:L21)</f>
        <v>0</v>
      </c>
      <c r="L22" s="1485"/>
      <c r="M22" s="1484">
        <f>SUM(M10:N21)</f>
        <v>0</v>
      </c>
      <c r="N22" s="1485"/>
      <c r="O22" s="1484">
        <f>SUM(O10:P21)</f>
        <v>0</v>
      </c>
      <c r="P22" s="1485"/>
      <c r="Q22" s="1484">
        <f>SUM(Q10:R21)</f>
        <v>0</v>
      </c>
      <c r="R22" s="1485"/>
      <c r="S22" s="1484">
        <f>SUM(S10:T21)</f>
        <v>0</v>
      </c>
      <c r="T22" s="1485"/>
      <c r="U22" s="1484">
        <f>SUM(U10:V21)</f>
        <v>0</v>
      </c>
      <c r="V22" s="1485"/>
      <c r="W22" s="1484">
        <f>SUM(W10:X21)</f>
        <v>0</v>
      </c>
      <c r="X22" s="1485"/>
      <c r="Y22" s="1484">
        <f>SUM(Y10:Z21)</f>
        <v>0</v>
      </c>
      <c r="Z22" s="1485"/>
      <c r="AA22" s="1484">
        <f>SUM(AA10:AB21)</f>
        <v>0</v>
      </c>
      <c r="AB22" s="1485"/>
      <c r="AC22" s="1484">
        <f>SUM(AC10:AD21)</f>
        <v>0</v>
      </c>
      <c r="AD22" s="1485"/>
      <c r="AE22" s="1484">
        <f>SUM(AE10:AF21)</f>
        <v>0</v>
      </c>
      <c r="AF22" s="1485"/>
      <c r="AG22" s="1484">
        <f>SUM(AG10:AH21)</f>
        <v>0</v>
      </c>
      <c r="AH22" s="1485"/>
      <c r="AI22" s="1484">
        <f>SUM(AI10:AJ21)</f>
        <v>0</v>
      </c>
      <c r="AJ22" s="1485"/>
      <c r="AK22" s="1484">
        <f>SUM(AK10:AL21)</f>
        <v>0</v>
      </c>
      <c r="AL22" s="1485"/>
      <c r="AM22" s="1484">
        <f>SUM(AM10:AN21)</f>
        <v>0</v>
      </c>
      <c r="AN22" s="1485"/>
    </row>
    <row r="23" spans="1:40" s="19" customFormat="1" ht="15" customHeight="1" x14ac:dyDescent="0.2">
      <c r="A23" s="1507" t="s">
        <v>1855</v>
      </c>
      <c r="B23" s="88">
        <v>4</v>
      </c>
      <c r="C23" s="1482"/>
      <c r="D23" s="1483"/>
      <c r="E23" s="1482"/>
      <c r="F23" s="1483"/>
      <c r="G23" s="1482"/>
      <c r="H23" s="1483"/>
      <c r="I23" s="1482"/>
      <c r="J23" s="1483"/>
      <c r="K23" s="1482"/>
      <c r="L23" s="1483"/>
      <c r="M23" s="1482"/>
      <c r="N23" s="1483"/>
      <c r="O23" s="1482"/>
      <c r="P23" s="1483"/>
      <c r="Q23" s="1482"/>
      <c r="R23" s="1483"/>
      <c r="S23" s="1482"/>
      <c r="T23" s="1483"/>
      <c r="U23" s="1482"/>
      <c r="V23" s="1483"/>
      <c r="W23" s="1484">
        <f t="shared" si="0"/>
        <v>0</v>
      </c>
      <c r="X23" s="1485"/>
      <c r="Y23" s="1482"/>
      <c r="Z23" s="1483"/>
      <c r="AA23" s="1482"/>
      <c r="AB23" s="1483"/>
      <c r="AC23" s="1482"/>
      <c r="AD23" s="1483"/>
      <c r="AE23" s="1482"/>
      <c r="AF23" s="1483"/>
      <c r="AG23" s="1482"/>
      <c r="AH23" s="1483"/>
      <c r="AI23" s="1482"/>
      <c r="AJ23" s="1483"/>
      <c r="AK23" s="1482"/>
      <c r="AL23" s="1483"/>
      <c r="AM23" s="1484">
        <f>SUM(Y23:AL23)</f>
        <v>0</v>
      </c>
      <c r="AN23" s="1485"/>
    </row>
    <row r="24" spans="1:40" s="19" customFormat="1" ht="15" customHeight="1" x14ac:dyDescent="0.2">
      <c r="A24" s="1507"/>
      <c r="B24" s="88">
        <v>5</v>
      </c>
      <c r="C24" s="1482"/>
      <c r="D24" s="1483"/>
      <c r="E24" s="1482"/>
      <c r="F24" s="1483"/>
      <c r="G24" s="1482"/>
      <c r="H24" s="1483"/>
      <c r="I24" s="1482"/>
      <c r="J24" s="1483"/>
      <c r="K24" s="1482"/>
      <c r="L24" s="1483"/>
      <c r="M24" s="1482"/>
      <c r="N24" s="1483"/>
      <c r="O24" s="1482"/>
      <c r="P24" s="1483"/>
      <c r="Q24" s="1482"/>
      <c r="R24" s="1483"/>
      <c r="S24" s="1482"/>
      <c r="T24" s="1483"/>
      <c r="U24" s="1482"/>
      <c r="V24" s="1483"/>
      <c r="W24" s="1484">
        <f t="shared" si="0"/>
        <v>0</v>
      </c>
      <c r="X24" s="1485"/>
      <c r="Y24" s="1482"/>
      <c r="Z24" s="1483"/>
      <c r="AA24" s="1482"/>
      <c r="AB24" s="1483"/>
      <c r="AC24" s="1482"/>
      <c r="AD24" s="1483"/>
      <c r="AE24" s="1482"/>
      <c r="AF24" s="1483"/>
      <c r="AG24" s="1482"/>
      <c r="AH24" s="1483"/>
      <c r="AI24" s="1482"/>
      <c r="AJ24" s="1483"/>
      <c r="AK24" s="1482"/>
      <c r="AL24" s="1483"/>
      <c r="AM24" s="1484">
        <f t="shared" ref="AM24:AM34" si="2">SUM(Y24:AL24)</f>
        <v>0</v>
      </c>
      <c r="AN24" s="1485"/>
    </row>
    <row r="25" spans="1:40" s="19" customFormat="1" ht="15" customHeight="1" x14ac:dyDescent="0.2">
      <c r="A25" s="1507"/>
      <c r="B25" s="88">
        <v>6</v>
      </c>
      <c r="C25" s="1482"/>
      <c r="D25" s="1483"/>
      <c r="E25" s="1482"/>
      <c r="F25" s="1483"/>
      <c r="G25" s="1482"/>
      <c r="H25" s="1483"/>
      <c r="I25" s="1482"/>
      <c r="J25" s="1483"/>
      <c r="K25" s="1482"/>
      <c r="L25" s="1483"/>
      <c r="M25" s="1482"/>
      <c r="N25" s="1483"/>
      <c r="O25" s="1482"/>
      <c r="P25" s="1483"/>
      <c r="Q25" s="1482"/>
      <c r="R25" s="1483"/>
      <c r="S25" s="1482"/>
      <c r="T25" s="1483"/>
      <c r="U25" s="1482"/>
      <c r="V25" s="1483"/>
      <c r="W25" s="1484">
        <f t="shared" si="0"/>
        <v>0</v>
      </c>
      <c r="X25" s="1485"/>
      <c r="Y25" s="1482"/>
      <c r="Z25" s="1483"/>
      <c r="AA25" s="1482"/>
      <c r="AB25" s="1483"/>
      <c r="AC25" s="1482"/>
      <c r="AD25" s="1483"/>
      <c r="AE25" s="1482"/>
      <c r="AF25" s="1483"/>
      <c r="AG25" s="1482"/>
      <c r="AH25" s="1483"/>
      <c r="AI25" s="1482"/>
      <c r="AJ25" s="1483"/>
      <c r="AK25" s="1482"/>
      <c r="AL25" s="1483"/>
      <c r="AM25" s="1484">
        <f t="shared" si="2"/>
        <v>0</v>
      </c>
      <c r="AN25" s="1485"/>
    </row>
    <row r="26" spans="1:40" s="19" customFormat="1" ht="15" customHeight="1" x14ac:dyDescent="0.2">
      <c r="A26" s="1507"/>
      <c r="B26" s="88">
        <v>7</v>
      </c>
      <c r="C26" s="1482"/>
      <c r="D26" s="1483"/>
      <c r="E26" s="1482"/>
      <c r="F26" s="1483"/>
      <c r="G26" s="1482"/>
      <c r="H26" s="1483"/>
      <c r="I26" s="1482"/>
      <c r="J26" s="1483"/>
      <c r="K26" s="1482"/>
      <c r="L26" s="1483"/>
      <c r="M26" s="1482"/>
      <c r="N26" s="1483"/>
      <c r="O26" s="1482"/>
      <c r="P26" s="1483"/>
      <c r="Q26" s="1482"/>
      <c r="R26" s="1483"/>
      <c r="S26" s="1482"/>
      <c r="T26" s="1483"/>
      <c r="U26" s="1482"/>
      <c r="V26" s="1483"/>
      <c r="W26" s="1484">
        <f t="shared" si="0"/>
        <v>0</v>
      </c>
      <c r="X26" s="1485"/>
      <c r="Y26" s="1482"/>
      <c r="Z26" s="1483"/>
      <c r="AA26" s="1482"/>
      <c r="AB26" s="1483"/>
      <c r="AC26" s="1482"/>
      <c r="AD26" s="1483"/>
      <c r="AE26" s="1482"/>
      <c r="AF26" s="1483"/>
      <c r="AG26" s="1482"/>
      <c r="AH26" s="1483"/>
      <c r="AI26" s="1482"/>
      <c r="AJ26" s="1483"/>
      <c r="AK26" s="1482"/>
      <c r="AL26" s="1483"/>
      <c r="AM26" s="1484">
        <f t="shared" si="2"/>
        <v>0</v>
      </c>
      <c r="AN26" s="1485"/>
    </row>
    <row r="27" spans="1:40" s="19" customFormat="1" ht="15" customHeight="1" x14ac:dyDescent="0.2">
      <c r="A27" s="1507"/>
      <c r="B27" s="88">
        <v>8</v>
      </c>
      <c r="C27" s="1482"/>
      <c r="D27" s="1483"/>
      <c r="E27" s="1482"/>
      <c r="F27" s="1483"/>
      <c r="G27" s="1482"/>
      <c r="H27" s="1483"/>
      <c r="I27" s="1482"/>
      <c r="J27" s="1483"/>
      <c r="K27" s="1482"/>
      <c r="L27" s="1483"/>
      <c r="M27" s="1482"/>
      <c r="N27" s="1483"/>
      <c r="O27" s="1482"/>
      <c r="P27" s="1483"/>
      <c r="Q27" s="1482"/>
      <c r="R27" s="1483"/>
      <c r="S27" s="1482"/>
      <c r="T27" s="1483"/>
      <c r="U27" s="1482"/>
      <c r="V27" s="1483"/>
      <c r="W27" s="1484">
        <f t="shared" si="0"/>
        <v>0</v>
      </c>
      <c r="X27" s="1485"/>
      <c r="Y27" s="1482"/>
      <c r="Z27" s="1483"/>
      <c r="AA27" s="1482"/>
      <c r="AB27" s="1483"/>
      <c r="AC27" s="1482"/>
      <c r="AD27" s="1483"/>
      <c r="AE27" s="1482"/>
      <c r="AF27" s="1483"/>
      <c r="AG27" s="1482"/>
      <c r="AH27" s="1483"/>
      <c r="AI27" s="1482"/>
      <c r="AJ27" s="1483"/>
      <c r="AK27" s="1482"/>
      <c r="AL27" s="1483"/>
      <c r="AM27" s="1484">
        <f t="shared" si="2"/>
        <v>0</v>
      </c>
      <c r="AN27" s="1485"/>
    </row>
    <row r="28" spans="1:40" s="19" customFormat="1" ht="15" customHeight="1" x14ac:dyDescent="0.2">
      <c r="A28" s="1507"/>
      <c r="B28" s="88">
        <v>9</v>
      </c>
      <c r="C28" s="1482"/>
      <c r="D28" s="1483"/>
      <c r="E28" s="1482"/>
      <c r="F28" s="1483"/>
      <c r="G28" s="1482"/>
      <c r="H28" s="1483"/>
      <c r="I28" s="1482"/>
      <c r="J28" s="1483"/>
      <c r="K28" s="1482"/>
      <c r="L28" s="1483"/>
      <c r="M28" s="1482"/>
      <c r="N28" s="1483"/>
      <c r="O28" s="1482"/>
      <c r="P28" s="1483"/>
      <c r="Q28" s="1482"/>
      <c r="R28" s="1483"/>
      <c r="S28" s="1482"/>
      <c r="T28" s="1483"/>
      <c r="U28" s="1482"/>
      <c r="V28" s="1483"/>
      <c r="W28" s="1484">
        <f t="shared" si="0"/>
        <v>0</v>
      </c>
      <c r="X28" s="1485"/>
      <c r="Y28" s="1482"/>
      <c r="Z28" s="1483"/>
      <c r="AA28" s="1482"/>
      <c r="AB28" s="1483"/>
      <c r="AC28" s="1482"/>
      <c r="AD28" s="1483"/>
      <c r="AE28" s="1482"/>
      <c r="AF28" s="1483"/>
      <c r="AG28" s="1482"/>
      <c r="AH28" s="1483"/>
      <c r="AI28" s="1482"/>
      <c r="AJ28" s="1483"/>
      <c r="AK28" s="1482"/>
      <c r="AL28" s="1483"/>
      <c r="AM28" s="1484">
        <f t="shared" si="2"/>
        <v>0</v>
      </c>
      <c r="AN28" s="1485"/>
    </row>
    <row r="29" spans="1:40" s="19" customFormat="1" ht="15" customHeight="1" x14ac:dyDescent="0.2">
      <c r="A29" s="1507"/>
      <c r="B29" s="88">
        <v>10</v>
      </c>
      <c r="C29" s="1482"/>
      <c r="D29" s="1483"/>
      <c r="E29" s="1482"/>
      <c r="F29" s="1483"/>
      <c r="G29" s="1482"/>
      <c r="H29" s="1483"/>
      <c r="I29" s="1482"/>
      <c r="J29" s="1483"/>
      <c r="K29" s="1482"/>
      <c r="L29" s="1483"/>
      <c r="M29" s="1482"/>
      <c r="N29" s="1483"/>
      <c r="O29" s="1482"/>
      <c r="P29" s="1483"/>
      <c r="Q29" s="1482"/>
      <c r="R29" s="1483"/>
      <c r="S29" s="1482"/>
      <c r="T29" s="1483"/>
      <c r="U29" s="1482"/>
      <c r="V29" s="1483"/>
      <c r="W29" s="1484">
        <f t="shared" si="0"/>
        <v>0</v>
      </c>
      <c r="X29" s="1485"/>
      <c r="Y29" s="1482"/>
      <c r="Z29" s="1483"/>
      <c r="AA29" s="1482"/>
      <c r="AB29" s="1483"/>
      <c r="AC29" s="1482"/>
      <c r="AD29" s="1483"/>
      <c r="AE29" s="1482"/>
      <c r="AF29" s="1483"/>
      <c r="AG29" s="1482"/>
      <c r="AH29" s="1483"/>
      <c r="AI29" s="1482"/>
      <c r="AJ29" s="1483"/>
      <c r="AK29" s="1482"/>
      <c r="AL29" s="1483"/>
      <c r="AM29" s="1484">
        <f t="shared" si="2"/>
        <v>0</v>
      </c>
      <c r="AN29" s="1485"/>
    </row>
    <row r="30" spans="1:40" s="19" customFormat="1" ht="15" customHeight="1" x14ac:dyDescent="0.2">
      <c r="A30" s="1507"/>
      <c r="B30" s="88">
        <v>11</v>
      </c>
      <c r="C30" s="1482"/>
      <c r="D30" s="1483"/>
      <c r="E30" s="1482"/>
      <c r="F30" s="1483"/>
      <c r="G30" s="1482"/>
      <c r="H30" s="1483"/>
      <c r="I30" s="1482"/>
      <c r="J30" s="1483"/>
      <c r="K30" s="1482"/>
      <c r="L30" s="1483"/>
      <c r="M30" s="1482"/>
      <c r="N30" s="1483"/>
      <c r="O30" s="1482"/>
      <c r="P30" s="1483"/>
      <c r="Q30" s="1482"/>
      <c r="R30" s="1483"/>
      <c r="S30" s="1482"/>
      <c r="T30" s="1483"/>
      <c r="U30" s="1482"/>
      <c r="V30" s="1483"/>
      <c r="W30" s="1484">
        <f t="shared" si="0"/>
        <v>0</v>
      </c>
      <c r="X30" s="1485"/>
      <c r="Y30" s="1482"/>
      <c r="Z30" s="1483"/>
      <c r="AA30" s="1482"/>
      <c r="AB30" s="1483"/>
      <c r="AC30" s="1482"/>
      <c r="AD30" s="1483"/>
      <c r="AE30" s="1482"/>
      <c r="AF30" s="1483"/>
      <c r="AG30" s="1482"/>
      <c r="AH30" s="1483"/>
      <c r="AI30" s="1482"/>
      <c r="AJ30" s="1483"/>
      <c r="AK30" s="1482"/>
      <c r="AL30" s="1483"/>
      <c r="AM30" s="1484">
        <f t="shared" si="2"/>
        <v>0</v>
      </c>
      <c r="AN30" s="1485"/>
    </row>
    <row r="31" spans="1:40" s="19" customFormat="1" ht="15" customHeight="1" x14ac:dyDescent="0.2">
      <c r="A31" s="1507"/>
      <c r="B31" s="88">
        <v>12</v>
      </c>
      <c r="C31" s="1482"/>
      <c r="D31" s="1483"/>
      <c r="E31" s="1482"/>
      <c r="F31" s="1483"/>
      <c r="G31" s="1482"/>
      <c r="H31" s="1483"/>
      <c r="I31" s="1482"/>
      <c r="J31" s="1483"/>
      <c r="K31" s="1482"/>
      <c r="L31" s="1483"/>
      <c r="M31" s="1482"/>
      <c r="N31" s="1483"/>
      <c r="O31" s="1482"/>
      <c r="P31" s="1483"/>
      <c r="Q31" s="1482"/>
      <c r="R31" s="1483"/>
      <c r="S31" s="1482"/>
      <c r="T31" s="1483"/>
      <c r="U31" s="1482"/>
      <c r="V31" s="1483"/>
      <c r="W31" s="1484">
        <f t="shared" si="0"/>
        <v>0</v>
      </c>
      <c r="X31" s="1485"/>
      <c r="Y31" s="1482"/>
      <c r="Z31" s="1483"/>
      <c r="AA31" s="1482"/>
      <c r="AB31" s="1483"/>
      <c r="AC31" s="1482"/>
      <c r="AD31" s="1483"/>
      <c r="AE31" s="1482"/>
      <c r="AF31" s="1483"/>
      <c r="AG31" s="1482"/>
      <c r="AH31" s="1483"/>
      <c r="AI31" s="1482"/>
      <c r="AJ31" s="1483"/>
      <c r="AK31" s="1482"/>
      <c r="AL31" s="1483"/>
      <c r="AM31" s="1484">
        <f t="shared" si="2"/>
        <v>0</v>
      </c>
      <c r="AN31" s="1485"/>
    </row>
    <row r="32" spans="1:40" s="19" customFormat="1" ht="15" customHeight="1" x14ac:dyDescent="0.2">
      <c r="A32" s="1507"/>
      <c r="B32" s="88">
        <v>1</v>
      </c>
      <c r="C32" s="1482"/>
      <c r="D32" s="1483"/>
      <c r="E32" s="1482"/>
      <c r="F32" s="1483"/>
      <c r="G32" s="1482"/>
      <c r="H32" s="1483"/>
      <c r="I32" s="1482"/>
      <c r="J32" s="1483"/>
      <c r="K32" s="1482"/>
      <c r="L32" s="1483"/>
      <c r="M32" s="1482"/>
      <c r="N32" s="1483"/>
      <c r="O32" s="1482"/>
      <c r="P32" s="1483"/>
      <c r="Q32" s="1482"/>
      <c r="R32" s="1483"/>
      <c r="S32" s="1482"/>
      <c r="T32" s="1483"/>
      <c r="U32" s="1482"/>
      <c r="V32" s="1483"/>
      <c r="W32" s="1484">
        <f t="shared" si="0"/>
        <v>0</v>
      </c>
      <c r="X32" s="1485"/>
      <c r="Y32" s="1482"/>
      <c r="Z32" s="1483"/>
      <c r="AA32" s="1482"/>
      <c r="AB32" s="1483"/>
      <c r="AC32" s="1482"/>
      <c r="AD32" s="1483"/>
      <c r="AE32" s="1482"/>
      <c r="AF32" s="1483"/>
      <c r="AG32" s="1482"/>
      <c r="AH32" s="1483"/>
      <c r="AI32" s="1482"/>
      <c r="AJ32" s="1483"/>
      <c r="AK32" s="1482"/>
      <c r="AL32" s="1483"/>
      <c r="AM32" s="1484">
        <f t="shared" si="2"/>
        <v>0</v>
      </c>
      <c r="AN32" s="1485"/>
    </row>
    <row r="33" spans="1:40" s="19" customFormat="1" ht="15" customHeight="1" x14ac:dyDescent="0.2">
      <c r="A33" s="1507"/>
      <c r="B33" s="88">
        <v>2</v>
      </c>
      <c r="C33" s="1482"/>
      <c r="D33" s="1483"/>
      <c r="E33" s="1482"/>
      <c r="F33" s="1483"/>
      <c r="G33" s="1482"/>
      <c r="H33" s="1483"/>
      <c r="I33" s="1482"/>
      <c r="J33" s="1483"/>
      <c r="K33" s="1482"/>
      <c r="L33" s="1483"/>
      <c r="M33" s="1482"/>
      <c r="N33" s="1483"/>
      <c r="O33" s="1482"/>
      <c r="P33" s="1483"/>
      <c r="Q33" s="1482"/>
      <c r="R33" s="1483"/>
      <c r="S33" s="1482"/>
      <c r="T33" s="1483"/>
      <c r="U33" s="1482"/>
      <c r="V33" s="1483"/>
      <c r="W33" s="1484">
        <f t="shared" si="0"/>
        <v>0</v>
      </c>
      <c r="X33" s="1485"/>
      <c r="Y33" s="1482"/>
      <c r="Z33" s="1483"/>
      <c r="AA33" s="1482"/>
      <c r="AB33" s="1483"/>
      <c r="AC33" s="1482"/>
      <c r="AD33" s="1483"/>
      <c r="AE33" s="1482"/>
      <c r="AF33" s="1483"/>
      <c r="AG33" s="1482"/>
      <c r="AH33" s="1483"/>
      <c r="AI33" s="1482"/>
      <c r="AJ33" s="1483"/>
      <c r="AK33" s="1482"/>
      <c r="AL33" s="1483"/>
      <c r="AM33" s="1484">
        <f t="shared" si="2"/>
        <v>0</v>
      </c>
      <c r="AN33" s="1485"/>
    </row>
    <row r="34" spans="1:40" s="19" customFormat="1" ht="15" customHeight="1" x14ac:dyDescent="0.2">
      <c r="A34" s="1507"/>
      <c r="B34" s="88">
        <v>3</v>
      </c>
      <c r="C34" s="1482"/>
      <c r="D34" s="1483"/>
      <c r="E34" s="1482"/>
      <c r="F34" s="1483"/>
      <c r="G34" s="1482"/>
      <c r="H34" s="1483"/>
      <c r="I34" s="1482"/>
      <c r="J34" s="1483"/>
      <c r="K34" s="1482"/>
      <c r="L34" s="1483"/>
      <c r="M34" s="1482"/>
      <c r="N34" s="1483"/>
      <c r="O34" s="1482"/>
      <c r="P34" s="1483"/>
      <c r="Q34" s="1482"/>
      <c r="R34" s="1483"/>
      <c r="S34" s="1482"/>
      <c r="T34" s="1483"/>
      <c r="U34" s="1482"/>
      <c r="V34" s="1483"/>
      <c r="W34" s="1484">
        <f t="shared" si="0"/>
        <v>0</v>
      </c>
      <c r="X34" s="1485"/>
      <c r="Y34" s="1482"/>
      <c r="Z34" s="1483"/>
      <c r="AA34" s="1482"/>
      <c r="AB34" s="1483"/>
      <c r="AC34" s="1482"/>
      <c r="AD34" s="1483"/>
      <c r="AE34" s="1482"/>
      <c r="AF34" s="1483"/>
      <c r="AG34" s="1482"/>
      <c r="AH34" s="1483"/>
      <c r="AI34" s="1482"/>
      <c r="AJ34" s="1483"/>
      <c r="AK34" s="1482"/>
      <c r="AL34" s="1483"/>
      <c r="AM34" s="1484">
        <f t="shared" si="2"/>
        <v>0</v>
      </c>
      <c r="AN34" s="1485"/>
    </row>
    <row r="35" spans="1:40" s="19" customFormat="1" ht="15" customHeight="1" x14ac:dyDescent="0.2">
      <c r="A35" s="1506" t="s">
        <v>212</v>
      </c>
      <c r="B35" s="1506"/>
      <c r="C35" s="1510">
        <f>SUM(C23:D34)</f>
        <v>0</v>
      </c>
      <c r="D35" s="1510"/>
      <c r="E35" s="1510">
        <f>SUM(E23:F34)</f>
        <v>0</v>
      </c>
      <c r="F35" s="1510"/>
      <c r="G35" s="1510">
        <f>SUM(G23:H34)</f>
        <v>0</v>
      </c>
      <c r="H35" s="1510"/>
      <c r="I35" s="1510">
        <f>SUM(I23:J34)</f>
        <v>0</v>
      </c>
      <c r="J35" s="1510"/>
      <c r="K35" s="1510">
        <f>SUM(K23:L34)</f>
        <v>0</v>
      </c>
      <c r="L35" s="1510"/>
      <c r="M35" s="1510">
        <f>SUM(M23:N34)</f>
        <v>0</v>
      </c>
      <c r="N35" s="1510"/>
      <c r="O35" s="1510">
        <f>SUM(O23:P34)</f>
        <v>0</v>
      </c>
      <c r="P35" s="1510"/>
      <c r="Q35" s="1510">
        <f>SUM(Q23:R34)</f>
        <v>0</v>
      </c>
      <c r="R35" s="1510"/>
      <c r="S35" s="1510">
        <f>SUM(S23:T34)</f>
        <v>0</v>
      </c>
      <c r="T35" s="1510"/>
      <c r="U35" s="1510">
        <f>SUM(U23:V34)</f>
        <v>0</v>
      </c>
      <c r="V35" s="1510"/>
      <c r="W35" s="1510">
        <f>SUM(W23:X34)</f>
        <v>0</v>
      </c>
      <c r="X35" s="1510"/>
      <c r="Y35" s="1510">
        <f>SUM(Y23:Z34)</f>
        <v>0</v>
      </c>
      <c r="Z35" s="1510"/>
      <c r="AA35" s="1510">
        <f>SUM(AA23:AB34)</f>
        <v>0</v>
      </c>
      <c r="AB35" s="1510"/>
      <c r="AC35" s="1510">
        <f>SUM(AC23:AD34)</f>
        <v>0</v>
      </c>
      <c r="AD35" s="1510"/>
      <c r="AE35" s="1510">
        <f>SUM(AE23:AF34)</f>
        <v>0</v>
      </c>
      <c r="AF35" s="1510"/>
      <c r="AG35" s="1510">
        <f>SUM(AG23:AH34)</f>
        <v>0</v>
      </c>
      <c r="AH35" s="1510"/>
      <c r="AI35" s="1510">
        <f>SUM(AI23:AJ34)</f>
        <v>0</v>
      </c>
      <c r="AJ35" s="1510"/>
      <c r="AK35" s="1510">
        <f>SUM(AK23:AL34)</f>
        <v>0</v>
      </c>
      <c r="AL35" s="1510"/>
      <c r="AM35" s="1510">
        <f>SUM(AM23:AN34)</f>
        <v>0</v>
      </c>
      <c r="AN35" s="1510"/>
    </row>
    <row r="36" spans="1:40" s="19" customFormat="1" ht="12" x14ac:dyDescent="0.2">
      <c r="A36" s="19" t="s">
        <v>213</v>
      </c>
      <c r="C36" s="19">
        <v>1</v>
      </c>
      <c r="D36" s="19" t="s">
        <v>214</v>
      </c>
    </row>
    <row r="37" spans="1:40" s="19" customFormat="1" ht="12" x14ac:dyDescent="0.2">
      <c r="C37" s="19">
        <v>2</v>
      </c>
      <c r="D37" s="19" t="s">
        <v>215</v>
      </c>
    </row>
  </sheetData>
  <mergeCells count="521">
    <mergeCell ref="AM35:AN35"/>
    <mergeCell ref="AC35:AD35"/>
    <mergeCell ref="AE35:AF35"/>
    <mergeCell ref="AI35:AJ35"/>
    <mergeCell ref="AK35:AL35"/>
    <mergeCell ref="I35:J35"/>
    <mergeCell ref="K35:L35"/>
    <mergeCell ref="M35:N35"/>
    <mergeCell ref="O35:P35"/>
    <mergeCell ref="W35:X35"/>
    <mergeCell ref="AA35:AB35"/>
    <mergeCell ref="A35:B35"/>
    <mergeCell ref="C35:D35"/>
    <mergeCell ref="E35:F35"/>
    <mergeCell ref="G35:H35"/>
    <mergeCell ref="Q35:R35"/>
    <mergeCell ref="U35:V35"/>
    <mergeCell ref="Y35:Z35"/>
    <mergeCell ref="S35:T35"/>
    <mergeCell ref="AM34:AN34"/>
    <mergeCell ref="C34:D34"/>
    <mergeCell ref="E34:F34"/>
    <mergeCell ref="G34:H34"/>
    <mergeCell ref="I34:J34"/>
    <mergeCell ref="M34:N34"/>
    <mergeCell ref="K34:L34"/>
    <mergeCell ref="O34:P34"/>
    <mergeCell ref="AI34:AJ34"/>
    <mergeCell ref="AK34:AL34"/>
    <mergeCell ref="AC34:AD34"/>
    <mergeCell ref="AE34:AF34"/>
    <mergeCell ref="Q34:R34"/>
    <mergeCell ref="U34:V34"/>
    <mergeCell ref="S34:T34"/>
    <mergeCell ref="AG35:AH35"/>
    <mergeCell ref="W34:X34"/>
    <mergeCell ref="Y34:Z34"/>
    <mergeCell ref="AA34:AB34"/>
    <mergeCell ref="AK32:AL32"/>
    <mergeCell ref="AI32:AJ32"/>
    <mergeCell ref="AM32:AN32"/>
    <mergeCell ref="AE32:AF32"/>
    <mergeCell ref="AM33:AN33"/>
    <mergeCell ref="AG34:AH34"/>
    <mergeCell ref="AC33:AD33"/>
    <mergeCell ref="AC32:AD32"/>
    <mergeCell ref="AK33:AL33"/>
    <mergeCell ref="AG32:AH32"/>
    <mergeCell ref="AG33:AH33"/>
    <mergeCell ref="G32:H32"/>
    <mergeCell ref="I32:J32"/>
    <mergeCell ref="K33:L33"/>
    <mergeCell ref="O33:P33"/>
    <mergeCell ref="C33:D33"/>
    <mergeCell ref="E33:F33"/>
    <mergeCell ref="G33:H33"/>
    <mergeCell ref="I33:J33"/>
    <mergeCell ref="K32:L32"/>
    <mergeCell ref="O32:P32"/>
    <mergeCell ref="M32:N32"/>
    <mergeCell ref="AM29:AN29"/>
    <mergeCell ref="AI30:AJ30"/>
    <mergeCell ref="AK31:AL31"/>
    <mergeCell ref="AM31:AN31"/>
    <mergeCell ref="AC31:AD31"/>
    <mergeCell ref="AK30:AL30"/>
    <mergeCell ref="K31:L31"/>
    <mergeCell ref="O31:P31"/>
    <mergeCell ref="S32:T32"/>
    <mergeCell ref="M31:N31"/>
    <mergeCell ref="W29:X29"/>
    <mergeCell ref="Y29:Z29"/>
    <mergeCell ref="AC29:AD29"/>
    <mergeCell ref="AA29:AB29"/>
    <mergeCell ref="AK29:AL29"/>
    <mergeCell ref="AA30:AB30"/>
    <mergeCell ref="AA31:AB31"/>
    <mergeCell ref="AI31:AJ31"/>
    <mergeCell ref="AE31:AF31"/>
    <mergeCell ref="AI29:AJ29"/>
    <mergeCell ref="AC30:AD30"/>
    <mergeCell ref="AE30:AF30"/>
    <mergeCell ref="AE29:AF29"/>
    <mergeCell ref="AG29:AH29"/>
    <mergeCell ref="Q33:R33"/>
    <mergeCell ref="S33:T33"/>
    <mergeCell ref="U33:V33"/>
    <mergeCell ref="W33:X33"/>
    <mergeCell ref="Y33:Z33"/>
    <mergeCell ref="AM30:AN30"/>
    <mergeCell ref="AA33:AB33"/>
    <mergeCell ref="AE33:AF33"/>
    <mergeCell ref="AI33:AJ33"/>
    <mergeCell ref="Q32:R32"/>
    <mergeCell ref="U32:V32"/>
    <mergeCell ref="AA32:AB32"/>
    <mergeCell ref="W32:X32"/>
    <mergeCell ref="Y32:Z32"/>
    <mergeCell ref="Q30:R30"/>
    <mergeCell ref="U30:V30"/>
    <mergeCell ref="S31:T31"/>
    <mergeCell ref="U31:V31"/>
    <mergeCell ref="W31:X31"/>
    <mergeCell ref="Y31:Z31"/>
    <mergeCell ref="W30:X30"/>
    <mergeCell ref="S30:T30"/>
    <mergeCell ref="Q31:R31"/>
    <mergeCell ref="I31:J31"/>
    <mergeCell ref="S29:T29"/>
    <mergeCell ref="AM28:AN28"/>
    <mergeCell ref="W28:X28"/>
    <mergeCell ref="AA28:AB28"/>
    <mergeCell ref="Y28:Z28"/>
    <mergeCell ref="AK28:AL28"/>
    <mergeCell ref="U29:V29"/>
    <mergeCell ref="U28:V28"/>
    <mergeCell ref="I30:J30"/>
    <mergeCell ref="I29:J29"/>
    <mergeCell ref="Q29:R29"/>
    <mergeCell ref="I28:J28"/>
    <mergeCell ref="S28:T28"/>
    <mergeCell ref="K28:L28"/>
    <mergeCell ref="O28:P28"/>
    <mergeCell ref="Q28:R28"/>
    <mergeCell ref="K29:L29"/>
    <mergeCell ref="O29:P29"/>
    <mergeCell ref="M30:N30"/>
    <mergeCell ref="M28:N28"/>
    <mergeCell ref="Y30:Z30"/>
    <mergeCell ref="K30:L30"/>
    <mergeCell ref="O30:P30"/>
    <mergeCell ref="AC28:AD28"/>
    <mergeCell ref="AI28:AJ28"/>
    <mergeCell ref="AG28:AH28"/>
    <mergeCell ref="W27:X27"/>
    <mergeCell ref="AM27:AN27"/>
    <mergeCell ref="Y27:Z27"/>
    <mergeCell ref="AC27:AD27"/>
    <mergeCell ref="AA27:AB27"/>
    <mergeCell ref="AK27:AL27"/>
    <mergeCell ref="AG27:AH27"/>
    <mergeCell ref="AE27:AF27"/>
    <mergeCell ref="AE28:AF28"/>
    <mergeCell ref="AM26:AN26"/>
    <mergeCell ref="K26:L26"/>
    <mergeCell ref="O26:P26"/>
    <mergeCell ref="AI26:AJ26"/>
    <mergeCell ref="AK26:AL26"/>
    <mergeCell ref="S26:T26"/>
    <mergeCell ref="AC26:AD26"/>
    <mergeCell ref="G27:H27"/>
    <mergeCell ref="I27:J27"/>
    <mergeCell ref="K27:L27"/>
    <mergeCell ref="O27:P27"/>
    <mergeCell ref="M27:N27"/>
    <mergeCell ref="Q27:R27"/>
    <mergeCell ref="AE26:AF26"/>
    <mergeCell ref="S27:T27"/>
    <mergeCell ref="U27:V27"/>
    <mergeCell ref="AI27:AJ27"/>
    <mergeCell ref="AM25:AN25"/>
    <mergeCell ref="AG25:AH25"/>
    <mergeCell ref="AE25:AF25"/>
    <mergeCell ref="AI25:AJ25"/>
    <mergeCell ref="AK25:AL25"/>
    <mergeCell ref="I25:J25"/>
    <mergeCell ref="K25:L25"/>
    <mergeCell ref="O25:P25"/>
    <mergeCell ref="Q25:R25"/>
    <mergeCell ref="S25:T25"/>
    <mergeCell ref="AA25:AB25"/>
    <mergeCell ref="Y25:Z25"/>
    <mergeCell ref="AC25:AD25"/>
    <mergeCell ref="W25:X25"/>
    <mergeCell ref="AM24:AN24"/>
    <mergeCell ref="AG24:AH24"/>
    <mergeCell ref="AA24:AB24"/>
    <mergeCell ref="AE23:AF23"/>
    <mergeCell ref="AE24:AF24"/>
    <mergeCell ref="AI23:AJ23"/>
    <mergeCell ref="AI24:AJ24"/>
    <mergeCell ref="AK24:AL24"/>
    <mergeCell ref="O24:P24"/>
    <mergeCell ref="AC24:AD24"/>
    <mergeCell ref="S24:T24"/>
    <mergeCell ref="U24:V24"/>
    <mergeCell ref="W24:X24"/>
    <mergeCell ref="Y24:Z24"/>
    <mergeCell ref="Q24:R24"/>
    <mergeCell ref="AM22:AN22"/>
    <mergeCell ref="S23:T23"/>
    <mergeCell ref="Y22:Z22"/>
    <mergeCell ref="AC22:AD22"/>
    <mergeCell ref="AA22:AB22"/>
    <mergeCell ref="U22:V22"/>
    <mergeCell ref="W22:X22"/>
    <mergeCell ref="AM23:AN23"/>
    <mergeCell ref="AK23:AL23"/>
    <mergeCell ref="W23:X23"/>
    <mergeCell ref="AI22:AJ22"/>
    <mergeCell ref="AK22:AL22"/>
    <mergeCell ref="AG22:AH22"/>
    <mergeCell ref="AE22:AF22"/>
    <mergeCell ref="S22:T22"/>
    <mergeCell ref="Y23:Z23"/>
    <mergeCell ref="AC23:AD23"/>
    <mergeCell ref="AA23:AB23"/>
    <mergeCell ref="A23:A34"/>
    <mergeCell ref="C23:D23"/>
    <mergeCell ref="E23:F23"/>
    <mergeCell ref="G23:H23"/>
    <mergeCell ref="C24:D24"/>
    <mergeCell ref="C26:D26"/>
    <mergeCell ref="E26:F26"/>
    <mergeCell ref="G26:H26"/>
    <mergeCell ref="C27:D27"/>
    <mergeCell ref="E27:F27"/>
    <mergeCell ref="C30:D30"/>
    <mergeCell ref="E30:F30"/>
    <mergeCell ref="G30:H30"/>
    <mergeCell ref="C29:D29"/>
    <mergeCell ref="E29:F29"/>
    <mergeCell ref="G29:H29"/>
    <mergeCell ref="C31:D31"/>
    <mergeCell ref="E31:F31"/>
    <mergeCell ref="G31:H31"/>
    <mergeCell ref="C28:D28"/>
    <mergeCell ref="E28:F28"/>
    <mergeCell ref="G28:H28"/>
    <mergeCell ref="C32:D32"/>
    <mergeCell ref="E32:F32"/>
    <mergeCell ref="I23:J23"/>
    <mergeCell ref="U23:V23"/>
    <mergeCell ref="U25:V25"/>
    <mergeCell ref="U26:V26"/>
    <mergeCell ref="M33:N33"/>
    <mergeCell ref="M29:N29"/>
    <mergeCell ref="W26:X26"/>
    <mergeCell ref="AA26:AB26"/>
    <mergeCell ref="C25:D25"/>
    <mergeCell ref="E25:F25"/>
    <mergeCell ref="G25:H25"/>
    <mergeCell ref="E24:F24"/>
    <mergeCell ref="G24:H24"/>
    <mergeCell ref="I24:J24"/>
    <mergeCell ref="K24:L24"/>
    <mergeCell ref="K23:L23"/>
    <mergeCell ref="O23:P23"/>
    <mergeCell ref="M25:N25"/>
    <mergeCell ref="M23:N23"/>
    <mergeCell ref="M24:N24"/>
    <mergeCell ref="I26:J26"/>
    <mergeCell ref="Q26:R26"/>
    <mergeCell ref="Y26:Z26"/>
    <mergeCell ref="M26:N26"/>
    <mergeCell ref="A22:B22"/>
    <mergeCell ref="C22:D22"/>
    <mergeCell ref="E22:F22"/>
    <mergeCell ref="G22:H22"/>
    <mergeCell ref="I22:J22"/>
    <mergeCell ref="G21:H21"/>
    <mergeCell ref="I21:J21"/>
    <mergeCell ref="K22:L22"/>
    <mergeCell ref="O22:P22"/>
    <mergeCell ref="K21:L21"/>
    <mergeCell ref="O21:P21"/>
    <mergeCell ref="C21:D21"/>
    <mergeCell ref="E21:F21"/>
    <mergeCell ref="M21:N21"/>
    <mergeCell ref="M22:N22"/>
    <mergeCell ref="AM21:AN21"/>
    <mergeCell ref="E20:F20"/>
    <mergeCell ref="G20:H20"/>
    <mergeCell ref="I20:J20"/>
    <mergeCell ref="K20:L20"/>
    <mergeCell ref="S21:T21"/>
    <mergeCell ref="AM20:AN20"/>
    <mergeCell ref="S20:T20"/>
    <mergeCell ref="Y20:Z20"/>
    <mergeCell ref="AG20:AH20"/>
    <mergeCell ref="AK21:AL21"/>
    <mergeCell ref="AG21:AH21"/>
    <mergeCell ref="AC21:AD21"/>
    <mergeCell ref="AA21:AB21"/>
    <mergeCell ref="AI21:AJ21"/>
    <mergeCell ref="AE20:AF20"/>
    <mergeCell ref="Q21:R21"/>
    <mergeCell ref="AE21:AF21"/>
    <mergeCell ref="AA20:AB20"/>
    <mergeCell ref="AI20:AJ20"/>
    <mergeCell ref="AK20:AL20"/>
    <mergeCell ref="W20:X20"/>
    <mergeCell ref="U20:V20"/>
    <mergeCell ref="AC20:AD20"/>
    <mergeCell ref="C20:D20"/>
    <mergeCell ref="AM18:AN18"/>
    <mergeCell ref="C19:D19"/>
    <mergeCell ref="E19:F19"/>
    <mergeCell ref="G19:H19"/>
    <mergeCell ref="I19:J19"/>
    <mergeCell ref="K19:L19"/>
    <mergeCell ref="O19:P19"/>
    <mergeCell ref="Q19:R19"/>
    <mergeCell ref="U19:V19"/>
    <mergeCell ref="AM19:AN19"/>
    <mergeCell ref="AG19:AH19"/>
    <mergeCell ref="W19:X19"/>
    <mergeCell ref="Y19:Z19"/>
    <mergeCell ref="AC19:AD19"/>
    <mergeCell ref="AA19:AB19"/>
    <mergeCell ref="AE19:AF19"/>
    <mergeCell ref="O20:P20"/>
    <mergeCell ref="AI19:AJ19"/>
    <mergeCell ref="AK19:AL19"/>
    <mergeCell ref="M19:N19"/>
    <mergeCell ref="M20:N20"/>
    <mergeCell ref="AC17:AD17"/>
    <mergeCell ref="AK17:AL17"/>
    <mergeCell ref="O18:P18"/>
    <mergeCell ref="C17:D17"/>
    <mergeCell ref="E17:F17"/>
    <mergeCell ref="G17:H17"/>
    <mergeCell ref="I17:J17"/>
    <mergeCell ref="K17:L17"/>
    <mergeCell ref="O17:P17"/>
    <mergeCell ref="M17:N17"/>
    <mergeCell ref="C18:D18"/>
    <mergeCell ref="E18:F18"/>
    <mergeCell ref="G18:H18"/>
    <mergeCell ref="I18:J18"/>
    <mergeCell ref="AI18:AJ18"/>
    <mergeCell ref="AA18:AB18"/>
    <mergeCell ref="AG18:AH18"/>
    <mergeCell ref="Q18:R18"/>
    <mergeCell ref="AC18:AD18"/>
    <mergeCell ref="AE18:AF18"/>
    <mergeCell ref="K18:L18"/>
    <mergeCell ref="S18:T18"/>
    <mergeCell ref="AK18:AL18"/>
    <mergeCell ref="M18:N18"/>
    <mergeCell ref="AI15:AJ15"/>
    <mergeCell ref="AK15:AL15"/>
    <mergeCell ref="AM15:AN15"/>
    <mergeCell ref="AC15:AD15"/>
    <mergeCell ref="AE15:AF15"/>
    <mergeCell ref="AG15:AH15"/>
    <mergeCell ref="Q17:R17"/>
    <mergeCell ref="U17:V17"/>
    <mergeCell ref="S17:T17"/>
    <mergeCell ref="AM16:AN16"/>
    <mergeCell ref="AC16:AD16"/>
    <mergeCell ref="AI16:AJ16"/>
    <mergeCell ref="AG16:AH16"/>
    <mergeCell ref="AE16:AF16"/>
    <mergeCell ref="S16:T16"/>
    <mergeCell ref="Q16:R16"/>
    <mergeCell ref="AK16:AL16"/>
    <mergeCell ref="AA16:AB16"/>
    <mergeCell ref="U16:V16"/>
    <mergeCell ref="AM17:AN17"/>
    <mergeCell ref="AE17:AF17"/>
    <mergeCell ref="AA17:AB17"/>
    <mergeCell ref="AG17:AH17"/>
    <mergeCell ref="AI17:AJ17"/>
    <mergeCell ref="C16:D16"/>
    <mergeCell ref="E16:F16"/>
    <mergeCell ref="AA15:AB15"/>
    <mergeCell ref="Y15:Z15"/>
    <mergeCell ref="Q15:R15"/>
    <mergeCell ref="W16:X16"/>
    <mergeCell ref="S15:T15"/>
    <mergeCell ref="M15:N15"/>
    <mergeCell ref="C15:D15"/>
    <mergeCell ref="E15:F15"/>
    <mergeCell ref="K15:L15"/>
    <mergeCell ref="O15:P15"/>
    <mergeCell ref="K16:L16"/>
    <mergeCell ref="O16:P16"/>
    <mergeCell ref="M16:N16"/>
    <mergeCell ref="G15:H15"/>
    <mergeCell ref="I15:J15"/>
    <mergeCell ref="G16:H16"/>
    <mergeCell ref="I16:J16"/>
    <mergeCell ref="AM14:AN14"/>
    <mergeCell ref="AG14:AH14"/>
    <mergeCell ref="W14:X14"/>
    <mergeCell ref="Y14:Z14"/>
    <mergeCell ref="AC14:AD14"/>
    <mergeCell ref="AE14:AF14"/>
    <mergeCell ref="AK14:AL14"/>
    <mergeCell ref="AI14:AJ14"/>
    <mergeCell ref="AA14:AB14"/>
    <mergeCell ref="AM13:AN13"/>
    <mergeCell ref="AI13:AJ13"/>
    <mergeCell ref="AG13:AH13"/>
    <mergeCell ref="AK13:AL13"/>
    <mergeCell ref="AK12:AL12"/>
    <mergeCell ref="AM12:AN12"/>
    <mergeCell ref="AI12:AJ12"/>
    <mergeCell ref="C14:D14"/>
    <mergeCell ref="E14:F14"/>
    <mergeCell ref="G14:H14"/>
    <mergeCell ref="I14:J14"/>
    <mergeCell ref="K14:L14"/>
    <mergeCell ref="W13:X13"/>
    <mergeCell ref="S14:T14"/>
    <mergeCell ref="O14:P14"/>
    <mergeCell ref="M13:N13"/>
    <mergeCell ref="S13:T13"/>
    <mergeCell ref="AE13:AF13"/>
    <mergeCell ref="G13:H13"/>
    <mergeCell ref="I13:J13"/>
    <mergeCell ref="AA13:AB13"/>
    <mergeCell ref="U14:V14"/>
    <mergeCell ref="K13:L13"/>
    <mergeCell ref="O13:P13"/>
    <mergeCell ref="AC13:AD13"/>
    <mergeCell ref="Y13:Z13"/>
    <mergeCell ref="Y12:Z12"/>
    <mergeCell ref="AC12:AD12"/>
    <mergeCell ref="C13:D13"/>
    <mergeCell ref="E13:F13"/>
    <mergeCell ref="K12:L12"/>
    <mergeCell ref="O12:P12"/>
    <mergeCell ref="S12:T12"/>
    <mergeCell ref="M12:N12"/>
    <mergeCell ref="Q13:R13"/>
    <mergeCell ref="U13:V13"/>
    <mergeCell ref="AA12:AB12"/>
    <mergeCell ref="AA11:AB11"/>
    <mergeCell ref="AE10:AF10"/>
    <mergeCell ref="AI10:AJ10"/>
    <mergeCell ref="Q12:R12"/>
    <mergeCell ref="C12:D12"/>
    <mergeCell ref="E12:F12"/>
    <mergeCell ref="G12:H12"/>
    <mergeCell ref="I12:J12"/>
    <mergeCell ref="Q10:R10"/>
    <mergeCell ref="M11:N11"/>
    <mergeCell ref="C11:D11"/>
    <mergeCell ref="E11:F11"/>
    <mergeCell ref="G11:H11"/>
    <mergeCell ref="U12:V12"/>
    <mergeCell ref="W12:X12"/>
    <mergeCell ref="AG10:AH10"/>
    <mergeCell ref="AE12:AF12"/>
    <mergeCell ref="AG12:AH12"/>
    <mergeCell ref="A2:B9"/>
    <mergeCell ref="C2:D9"/>
    <mergeCell ref="E2:J3"/>
    <mergeCell ref="AC4:AD9"/>
    <mergeCell ref="Q4:R9"/>
    <mergeCell ref="AA4:AB9"/>
    <mergeCell ref="O10:P10"/>
    <mergeCell ref="K2:X3"/>
    <mergeCell ref="O4:P9"/>
    <mergeCell ref="E4:F9"/>
    <mergeCell ref="G4:H9"/>
    <mergeCell ref="A10:A21"/>
    <mergeCell ref="C10:D10"/>
    <mergeCell ref="E10:F10"/>
    <mergeCell ref="G10:H10"/>
    <mergeCell ref="I10:J10"/>
    <mergeCell ref="AA10:AB10"/>
    <mergeCell ref="AC11:AD11"/>
    <mergeCell ref="K11:L11"/>
    <mergeCell ref="O11:P11"/>
    <mergeCell ref="W11:X11"/>
    <mergeCell ref="Y11:Z11"/>
    <mergeCell ref="M10:N10"/>
    <mergeCell ref="K10:L10"/>
    <mergeCell ref="I4:J9"/>
    <mergeCell ref="K4:L9"/>
    <mergeCell ref="M4:N9"/>
    <mergeCell ref="Y10:Z10"/>
    <mergeCell ref="Y4:Z9"/>
    <mergeCell ref="W4:X9"/>
    <mergeCell ref="U4:V9"/>
    <mergeCell ref="W10:X10"/>
    <mergeCell ref="I11:J11"/>
    <mergeCell ref="S4:T9"/>
    <mergeCell ref="U10:V10"/>
    <mergeCell ref="S10:T10"/>
    <mergeCell ref="U11:V11"/>
    <mergeCell ref="S11:T11"/>
    <mergeCell ref="Q11:R11"/>
    <mergeCell ref="Q14:R14"/>
    <mergeCell ref="Y21:Z21"/>
    <mergeCell ref="U21:V21"/>
    <mergeCell ref="W21:X21"/>
    <mergeCell ref="Y16:Z16"/>
    <mergeCell ref="U15:V15"/>
    <mergeCell ref="W15:X15"/>
    <mergeCell ref="U18:V18"/>
    <mergeCell ref="W18:X18"/>
    <mergeCell ref="W17:X17"/>
    <mergeCell ref="Y17:Z17"/>
    <mergeCell ref="M14:N14"/>
    <mergeCell ref="Q20:R20"/>
    <mergeCell ref="S19:T19"/>
    <mergeCell ref="Q22:R22"/>
    <mergeCell ref="Q23:R23"/>
    <mergeCell ref="AG4:AH9"/>
    <mergeCell ref="Y2:AN3"/>
    <mergeCell ref="AG30:AH30"/>
    <mergeCell ref="AG31:AH31"/>
    <mergeCell ref="AG23:AH23"/>
    <mergeCell ref="Y18:Z18"/>
    <mergeCell ref="AI4:AJ9"/>
    <mergeCell ref="AG26:AH26"/>
    <mergeCell ref="AC10:AD10"/>
    <mergeCell ref="AM4:AN9"/>
    <mergeCell ref="AE4:AF9"/>
    <mergeCell ref="AK4:AL9"/>
    <mergeCell ref="AK11:AL11"/>
    <mergeCell ref="AM11:AN11"/>
    <mergeCell ref="AG11:AH11"/>
    <mergeCell ref="AE11:AF11"/>
    <mergeCell ref="AI11:AJ11"/>
    <mergeCell ref="AM10:AN10"/>
    <mergeCell ref="AK10:AL10"/>
  </mergeCells>
  <phoneticPr fontId="3"/>
  <pageMargins left="0.39370078740157483" right="0.39370078740157483" top="0.78740157480314965" bottom="0.39370078740157483"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7"/>
  <sheetViews>
    <sheetView view="pageBreakPreview" zoomScaleNormal="75" zoomScaleSheetLayoutView="100" workbookViewId="0"/>
  </sheetViews>
  <sheetFormatPr defaultRowHeight="13" x14ac:dyDescent="0.2"/>
  <cols>
    <col min="1" max="60" width="2.6328125" customWidth="1"/>
  </cols>
  <sheetData>
    <row r="1" spans="1:49" s="234" customFormat="1" ht="13.5" thickBot="1" x14ac:dyDescent="0.25">
      <c r="A1" s="86" t="s">
        <v>216</v>
      </c>
      <c r="B1"/>
      <c r="C1"/>
      <c r="D1"/>
      <c r="E1"/>
      <c r="F1"/>
      <c r="G1"/>
      <c r="H1"/>
      <c r="I1"/>
      <c r="J1"/>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49" s="19" customFormat="1" ht="18" customHeight="1" x14ac:dyDescent="0.2">
      <c r="A2" s="1571" t="s">
        <v>217</v>
      </c>
      <c r="B2" s="1572"/>
      <c r="C2" s="1572"/>
      <c r="D2" s="1572"/>
      <c r="E2" s="1572"/>
      <c r="F2" s="1572"/>
      <c r="G2" s="1572"/>
      <c r="H2" s="1572"/>
      <c r="I2" s="1572"/>
      <c r="J2" s="1573"/>
      <c r="K2" s="1508" t="s">
        <v>218</v>
      </c>
      <c r="L2" s="1555"/>
      <c r="M2" s="1555"/>
      <c r="N2" s="1555"/>
      <c r="O2" s="1555"/>
      <c r="P2" s="1555"/>
      <c r="Q2" s="1555"/>
      <c r="R2" s="1555"/>
      <c r="S2" s="1555"/>
      <c r="T2" s="1555"/>
      <c r="U2" s="1555"/>
      <c r="V2" s="1555"/>
      <c r="W2" s="1555"/>
      <c r="X2" s="1555"/>
      <c r="Y2" s="1555"/>
      <c r="Z2" s="1555"/>
      <c r="AA2" s="1555"/>
      <c r="AB2" s="1555"/>
      <c r="AC2" s="1555"/>
      <c r="AD2" s="1509"/>
      <c r="AE2" s="1582" t="s">
        <v>219</v>
      </c>
      <c r="AF2" s="1582"/>
      <c r="AG2" s="1582"/>
      <c r="AH2" s="1582"/>
      <c r="AI2" s="1582" t="s">
        <v>220</v>
      </c>
      <c r="AJ2" s="1582"/>
      <c r="AK2" s="1582"/>
      <c r="AL2" s="1582"/>
      <c r="AN2" s="1565" t="s">
        <v>221</v>
      </c>
      <c r="AO2" s="1566"/>
      <c r="AP2" s="1566"/>
      <c r="AQ2" s="1566"/>
      <c r="AR2" s="1566"/>
      <c r="AS2" s="1566"/>
      <c r="AT2" s="1566"/>
      <c r="AU2" s="1566"/>
      <c r="AV2" s="1566"/>
      <c r="AW2" s="1567"/>
    </row>
    <row r="3" spans="1:49" s="19" customFormat="1" ht="18" customHeight="1" x14ac:dyDescent="0.2">
      <c r="A3" s="1574"/>
      <c r="B3" s="1575"/>
      <c r="C3" s="1575"/>
      <c r="D3" s="1575"/>
      <c r="E3" s="1575"/>
      <c r="F3" s="1575"/>
      <c r="G3" s="1575"/>
      <c r="H3" s="1575"/>
      <c r="I3" s="1575"/>
      <c r="J3" s="1576"/>
      <c r="K3" s="1506" t="s">
        <v>222</v>
      </c>
      <c r="L3" s="1506"/>
      <c r="M3" s="1506"/>
      <c r="N3" s="1506"/>
      <c r="O3" s="1508" t="s">
        <v>223</v>
      </c>
      <c r="P3" s="1555"/>
      <c r="Q3" s="1555"/>
      <c r="R3" s="1509"/>
      <c r="S3" s="1556" t="s">
        <v>224</v>
      </c>
      <c r="T3" s="1557"/>
      <c r="U3" s="1557"/>
      <c r="V3" s="1558"/>
      <c r="W3" s="1508" t="s">
        <v>81</v>
      </c>
      <c r="X3" s="1555"/>
      <c r="Y3" s="1555"/>
      <c r="Z3" s="1509"/>
      <c r="AA3" s="1508" t="s">
        <v>61</v>
      </c>
      <c r="AB3" s="1555"/>
      <c r="AC3" s="1555"/>
      <c r="AD3" s="1509"/>
      <c r="AE3" s="1582"/>
      <c r="AF3" s="1582"/>
      <c r="AG3" s="1582"/>
      <c r="AH3" s="1582"/>
      <c r="AI3" s="1582"/>
      <c r="AJ3" s="1582"/>
      <c r="AK3" s="1582"/>
      <c r="AL3" s="1582"/>
      <c r="AN3" s="1568"/>
      <c r="AO3" s="1569"/>
      <c r="AP3" s="1569"/>
      <c r="AQ3" s="1569"/>
      <c r="AR3" s="1569"/>
      <c r="AS3" s="1569"/>
      <c r="AT3" s="1569"/>
      <c r="AU3" s="1569"/>
      <c r="AV3" s="1569"/>
      <c r="AW3" s="1570"/>
    </row>
    <row r="4" spans="1:49" s="19" customFormat="1" ht="18" customHeight="1" x14ac:dyDescent="0.2">
      <c r="A4" s="1520" t="s">
        <v>225</v>
      </c>
      <c r="B4" s="1520"/>
      <c r="C4" s="1520"/>
      <c r="D4" s="1520"/>
      <c r="E4" s="1520"/>
      <c r="F4" s="1520"/>
      <c r="G4" s="1520"/>
      <c r="H4" s="1511" t="s">
        <v>226</v>
      </c>
      <c r="I4" s="1511"/>
      <c r="J4" s="1511"/>
      <c r="K4" s="1512"/>
      <c r="L4" s="1512"/>
      <c r="M4" s="1512"/>
      <c r="N4" s="1512"/>
      <c r="O4" s="1512"/>
      <c r="P4" s="1512"/>
      <c r="Q4" s="1512"/>
      <c r="R4" s="1512"/>
      <c r="S4" s="1512"/>
      <c r="T4" s="1512"/>
      <c r="U4" s="1512"/>
      <c r="V4" s="1512"/>
      <c r="W4" s="1512"/>
      <c r="X4" s="1512"/>
      <c r="Y4" s="1512"/>
      <c r="Z4" s="1512"/>
      <c r="AA4" s="1535"/>
      <c r="AB4" s="1536"/>
      <c r="AC4" s="1536"/>
      <c r="AD4" s="1537"/>
      <c r="AE4" s="1512"/>
      <c r="AF4" s="1512"/>
      <c r="AG4" s="1512"/>
      <c r="AH4" s="1512"/>
      <c r="AI4" s="1512"/>
      <c r="AJ4" s="1512"/>
      <c r="AK4" s="1512"/>
      <c r="AL4" s="1512"/>
      <c r="AN4" s="1559"/>
      <c r="AO4" s="1560"/>
      <c r="AP4" s="1560"/>
      <c r="AQ4" s="1560"/>
      <c r="AR4" s="1560"/>
      <c r="AS4" s="1560"/>
      <c r="AT4" s="1560"/>
      <c r="AU4" s="1560"/>
      <c r="AV4" s="1560"/>
      <c r="AW4" s="1561"/>
    </row>
    <row r="5" spans="1:49" s="19" customFormat="1" ht="18" customHeight="1" x14ac:dyDescent="0.2">
      <c r="A5" s="1520"/>
      <c r="B5" s="1520"/>
      <c r="C5" s="1520"/>
      <c r="D5" s="1520"/>
      <c r="E5" s="1520"/>
      <c r="F5" s="1520"/>
      <c r="G5" s="1520"/>
      <c r="H5" s="1511" t="s">
        <v>227</v>
      </c>
      <c r="I5" s="1511"/>
      <c r="J5" s="1511"/>
      <c r="K5" s="1512"/>
      <c r="L5" s="1512"/>
      <c r="M5" s="1512"/>
      <c r="N5" s="1512"/>
      <c r="O5" s="1512"/>
      <c r="P5" s="1512"/>
      <c r="Q5" s="1512"/>
      <c r="R5" s="1512"/>
      <c r="S5" s="1512"/>
      <c r="T5" s="1512"/>
      <c r="U5" s="1512"/>
      <c r="V5" s="1512"/>
      <c r="W5" s="1512"/>
      <c r="X5" s="1512"/>
      <c r="Y5" s="1512"/>
      <c r="Z5" s="1512"/>
      <c r="AA5" s="1535"/>
      <c r="AB5" s="1536"/>
      <c r="AC5" s="1536"/>
      <c r="AD5" s="1537"/>
      <c r="AE5" s="1512"/>
      <c r="AF5" s="1512"/>
      <c r="AG5" s="1512"/>
      <c r="AH5" s="1512"/>
      <c r="AI5" s="1512"/>
      <c r="AJ5" s="1512"/>
      <c r="AK5" s="1512"/>
      <c r="AL5" s="1512"/>
      <c r="AN5" s="1559"/>
      <c r="AO5" s="1560"/>
      <c r="AP5" s="1560"/>
      <c r="AQ5" s="1560"/>
      <c r="AR5" s="1560"/>
      <c r="AS5" s="1560"/>
      <c r="AT5" s="1560"/>
      <c r="AU5" s="1560"/>
      <c r="AV5" s="1560"/>
      <c r="AW5" s="1561"/>
    </row>
    <row r="6" spans="1:49" s="19" customFormat="1" ht="18" customHeight="1" x14ac:dyDescent="0.2">
      <c r="A6" s="1520" t="s">
        <v>228</v>
      </c>
      <c r="B6" s="1520"/>
      <c r="C6" s="1520"/>
      <c r="D6" s="1520"/>
      <c r="E6" s="1520"/>
      <c r="F6" s="1520"/>
      <c r="G6" s="1520"/>
      <c r="H6" s="1511" t="s">
        <v>226</v>
      </c>
      <c r="I6" s="1511"/>
      <c r="J6" s="1511"/>
      <c r="K6" s="1512"/>
      <c r="L6" s="1512"/>
      <c r="M6" s="1512"/>
      <c r="N6" s="1512"/>
      <c r="O6" s="1512"/>
      <c r="P6" s="1512"/>
      <c r="Q6" s="1512"/>
      <c r="R6" s="1512"/>
      <c r="S6" s="1512"/>
      <c r="T6" s="1512"/>
      <c r="U6" s="1512"/>
      <c r="V6" s="1512"/>
      <c r="W6" s="1512"/>
      <c r="X6" s="1512"/>
      <c r="Y6" s="1512"/>
      <c r="Z6" s="1512"/>
      <c r="AA6" s="1535"/>
      <c r="AB6" s="1536"/>
      <c r="AC6" s="1536"/>
      <c r="AD6" s="1537"/>
      <c r="AE6" s="1512"/>
      <c r="AF6" s="1512"/>
      <c r="AG6" s="1512"/>
      <c r="AH6" s="1512"/>
      <c r="AI6" s="1512"/>
      <c r="AJ6" s="1512"/>
      <c r="AK6" s="1512"/>
      <c r="AL6" s="1512"/>
      <c r="AN6" s="1559"/>
      <c r="AO6" s="1560"/>
      <c r="AP6" s="1560"/>
      <c r="AQ6" s="1560"/>
      <c r="AR6" s="1560"/>
      <c r="AS6" s="1560"/>
      <c r="AT6" s="1560"/>
      <c r="AU6" s="1560"/>
      <c r="AV6" s="1560"/>
      <c r="AW6" s="1561"/>
    </row>
    <row r="7" spans="1:49" s="19" customFormat="1" ht="18" customHeight="1" x14ac:dyDescent="0.2">
      <c r="A7" s="1520"/>
      <c r="B7" s="1520"/>
      <c r="C7" s="1520"/>
      <c r="D7" s="1520"/>
      <c r="E7" s="1520"/>
      <c r="F7" s="1520"/>
      <c r="G7" s="1520"/>
      <c r="H7" s="1511" t="s">
        <v>227</v>
      </c>
      <c r="I7" s="1511"/>
      <c r="J7" s="1511"/>
      <c r="K7" s="1512"/>
      <c r="L7" s="1512"/>
      <c r="M7" s="1512"/>
      <c r="N7" s="1512"/>
      <c r="O7" s="1512"/>
      <c r="P7" s="1512"/>
      <c r="Q7" s="1512"/>
      <c r="R7" s="1512"/>
      <c r="S7" s="1512"/>
      <c r="T7" s="1512"/>
      <c r="U7" s="1512"/>
      <c r="V7" s="1512"/>
      <c r="W7" s="1512"/>
      <c r="X7" s="1512"/>
      <c r="Y7" s="1512"/>
      <c r="Z7" s="1512"/>
      <c r="AA7" s="1535"/>
      <c r="AB7" s="1536"/>
      <c r="AC7" s="1536"/>
      <c r="AD7" s="1537"/>
      <c r="AE7" s="1512"/>
      <c r="AF7" s="1512"/>
      <c r="AG7" s="1512"/>
      <c r="AH7" s="1512"/>
      <c r="AI7" s="1512"/>
      <c r="AJ7" s="1512"/>
      <c r="AK7" s="1512"/>
      <c r="AL7" s="1512"/>
      <c r="AN7" s="1559"/>
      <c r="AO7" s="1560"/>
      <c r="AP7" s="1560"/>
      <c r="AQ7" s="1560"/>
      <c r="AR7" s="1560"/>
      <c r="AS7" s="1560"/>
      <c r="AT7" s="1560"/>
      <c r="AU7" s="1560"/>
      <c r="AV7" s="1560"/>
      <c r="AW7" s="1561"/>
    </row>
    <row r="8" spans="1:49" s="19" customFormat="1" ht="18" customHeight="1" x14ac:dyDescent="0.2">
      <c r="A8" s="1520" t="s">
        <v>229</v>
      </c>
      <c r="B8" s="1520"/>
      <c r="C8" s="1520"/>
      <c r="D8" s="1520"/>
      <c r="E8" s="1520"/>
      <c r="F8" s="1520"/>
      <c r="G8" s="1520"/>
      <c r="H8" s="1511" t="s">
        <v>226</v>
      </c>
      <c r="I8" s="1511"/>
      <c r="J8" s="1511"/>
      <c r="K8" s="1512"/>
      <c r="L8" s="1512"/>
      <c r="M8" s="1512"/>
      <c r="N8" s="1512"/>
      <c r="O8" s="1512"/>
      <c r="P8" s="1512"/>
      <c r="Q8" s="1512"/>
      <c r="R8" s="1512"/>
      <c r="S8" s="1512"/>
      <c r="T8" s="1512"/>
      <c r="U8" s="1512"/>
      <c r="V8" s="1512"/>
      <c r="W8" s="1512"/>
      <c r="X8" s="1512"/>
      <c r="Y8" s="1512"/>
      <c r="Z8" s="1512"/>
      <c r="AA8" s="1535"/>
      <c r="AB8" s="1536"/>
      <c r="AC8" s="1536"/>
      <c r="AD8" s="1537"/>
      <c r="AE8" s="1512"/>
      <c r="AF8" s="1512"/>
      <c r="AG8" s="1512"/>
      <c r="AH8" s="1512"/>
      <c r="AI8" s="1512"/>
      <c r="AJ8" s="1512"/>
      <c r="AK8" s="1512"/>
      <c r="AL8" s="1512"/>
      <c r="AN8" s="1559"/>
      <c r="AO8" s="1560"/>
      <c r="AP8" s="1560"/>
      <c r="AQ8" s="1560"/>
      <c r="AR8" s="1560"/>
      <c r="AS8" s="1560"/>
      <c r="AT8" s="1560"/>
      <c r="AU8" s="1560"/>
      <c r="AV8" s="1560"/>
      <c r="AW8" s="1561"/>
    </row>
    <row r="9" spans="1:49" s="19" customFormat="1" ht="18" customHeight="1" x14ac:dyDescent="0.2">
      <c r="A9" s="1520"/>
      <c r="B9" s="1520"/>
      <c r="C9" s="1520"/>
      <c r="D9" s="1520"/>
      <c r="E9" s="1520"/>
      <c r="F9" s="1520"/>
      <c r="G9" s="1520"/>
      <c r="H9" s="1511" t="s">
        <v>227</v>
      </c>
      <c r="I9" s="1511"/>
      <c r="J9" s="1511"/>
      <c r="K9" s="1512"/>
      <c r="L9" s="1512"/>
      <c r="M9" s="1512"/>
      <c r="N9" s="1512"/>
      <c r="O9" s="1512"/>
      <c r="P9" s="1512"/>
      <c r="Q9" s="1512"/>
      <c r="R9" s="1512"/>
      <c r="S9" s="1512"/>
      <c r="T9" s="1512"/>
      <c r="U9" s="1512"/>
      <c r="V9" s="1512"/>
      <c r="W9" s="1512"/>
      <c r="X9" s="1512"/>
      <c r="Y9" s="1512"/>
      <c r="Z9" s="1512"/>
      <c r="AA9" s="1535"/>
      <c r="AB9" s="1536"/>
      <c r="AC9" s="1536"/>
      <c r="AD9" s="1537"/>
      <c r="AE9" s="1512"/>
      <c r="AF9" s="1512"/>
      <c r="AG9" s="1512"/>
      <c r="AH9" s="1512"/>
      <c r="AI9" s="1512"/>
      <c r="AJ9" s="1512"/>
      <c r="AK9" s="1512"/>
      <c r="AL9" s="1512"/>
      <c r="AN9" s="1559"/>
      <c r="AO9" s="1560"/>
      <c r="AP9" s="1560"/>
      <c r="AQ9" s="1560"/>
      <c r="AR9" s="1560"/>
      <c r="AS9" s="1560"/>
      <c r="AT9" s="1560"/>
      <c r="AU9" s="1560"/>
      <c r="AV9" s="1560"/>
      <c r="AW9" s="1561"/>
    </row>
    <row r="10" spans="1:49" s="19" customFormat="1" ht="18" customHeight="1" x14ac:dyDescent="0.2">
      <c r="A10" s="1520" t="s">
        <v>230</v>
      </c>
      <c r="B10" s="1520"/>
      <c r="C10" s="1520"/>
      <c r="D10" s="1520"/>
      <c r="E10" s="1520"/>
      <c r="F10" s="1520"/>
      <c r="G10" s="1520"/>
      <c r="H10" s="1511" t="s">
        <v>226</v>
      </c>
      <c r="I10" s="1511"/>
      <c r="J10" s="1511"/>
      <c r="K10" s="1512"/>
      <c r="L10" s="1512"/>
      <c r="M10" s="1512"/>
      <c r="N10" s="1512"/>
      <c r="O10" s="1512"/>
      <c r="P10" s="1512"/>
      <c r="Q10" s="1512"/>
      <c r="R10" s="1512"/>
      <c r="S10" s="1512"/>
      <c r="T10" s="1512"/>
      <c r="U10" s="1512"/>
      <c r="V10" s="1512"/>
      <c r="W10" s="1512"/>
      <c r="X10" s="1512"/>
      <c r="Y10" s="1512"/>
      <c r="Z10" s="1512"/>
      <c r="AA10" s="1535"/>
      <c r="AB10" s="1536"/>
      <c r="AC10" s="1536"/>
      <c r="AD10" s="1537"/>
      <c r="AE10" s="1512"/>
      <c r="AF10" s="1512"/>
      <c r="AG10" s="1512"/>
      <c r="AH10" s="1512"/>
      <c r="AI10" s="1512"/>
      <c r="AJ10" s="1512"/>
      <c r="AK10" s="1512"/>
      <c r="AL10" s="1512"/>
      <c r="AN10" s="1559"/>
      <c r="AO10" s="1560"/>
      <c r="AP10" s="1560"/>
      <c r="AQ10" s="1560"/>
      <c r="AR10" s="1560"/>
      <c r="AS10" s="1560"/>
      <c r="AT10" s="1560"/>
      <c r="AU10" s="1560"/>
      <c r="AV10" s="1560"/>
      <c r="AW10" s="1561"/>
    </row>
    <row r="11" spans="1:49" s="19" customFormat="1" ht="18" customHeight="1" x14ac:dyDescent="0.2">
      <c r="A11" s="1520"/>
      <c r="B11" s="1520"/>
      <c r="C11" s="1520"/>
      <c r="D11" s="1520"/>
      <c r="E11" s="1520"/>
      <c r="F11" s="1520"/>
      <c r="G11" s="1520"/>
      <c r="H11" s="1511" t="s">
        <v>227</v>
      </c>
      <c r="I11" s="1511"/>
      <c r="J11" s="1511"/>
      <c r="K11" s="1512"/>
      <c r="L11" s="1512"/>
      <c r="M11" s="1512"/>
      <c r="N11" s="1512"/>
      <c r="O11" s="1512"/>
      <c r="P11" s="1512"/>
      <c r="Q11" s="1512"/>
      <c r="R11" s="1512"/>
      <c r="S11" s="1512"/>
      <c r="T11" s="1512"/>
      <c r="U11" s="1512"/>
      <c r="V11" s="1512"/>
      <c r="W11" s="1512"/>
      <c r="X11" s="1512"/>
      <c r="Y11" s="1512"/>
      <c r="Z11" s="1512"/>
      <c r="AA11" s="1535"/>
      <c r="AB11" s="1536"/>
      <c r="AC11" s="1536"/>
      <c r="AD11" s="1537"/>
      <c r="AE11" s="1512"/>
      <c r="AF11" s="1512"/>
      <c r="AG11" s="1512"/>
      <c r="AH11" s="1512"/>
      <c r="AI11" s="1512"/>
      <c r="AJ11" s="1512"/>
      <c r="AK11" s="1512"/>
      <c r="AL11" s="1512"/>
      <c r="AN11" s="1559"/>
      <c r="AO11" s="1560"/>
      <c r="AP11" s="1560"/>
      <c r="AQ11" s="1560"/>
      <c r="AR11" s="1560"/>
      <c r="AS11" s="1560"/>
      <c r="AT11" s="1560"/>
      <c r="AU11" s="1560"/>
      <c r="AV11" s="1560"/>
      <c r="AW11" s="1561"/>
    </row>
    <row r="12" spans="1:49" s="19" customFormat="1" ht="18" customHeight="1" x14ac:dyDescent="0.2">
      <c r="A12" s="1520" t="s">
        <v>231</v>
      </c>
      <c r="B12" s="1520"/>
      <c r="C12" s="1520"/>
      <c r="D12" s="1520"/>
      <c r="E12" s="1520"/>
      <c r="F12" s="1520"/>
      <c r="G12" s="1520"/>
      <c r="H12" s="1511" t="s">
        <v>226</v>
      </c>
      <c r="I12" s="1511"/>
      <c r="J12" s="1511"/>
      <c r="K12" s="1512"/>
      <c r="L12" s="1512"/>
      <c r="M12" s="1512"/>
      <c r="N12" s="1512"/>
      <c r="O12" s="1512"/>
      <c r="P12" s="1512"/>
      <c r="Q12" s="1512"/>
      <c r="R12" s="1512"/>
      <c r="S12" s="1512"/>
      <c r="T12" s="1512"/>
      <c r="U12" s="1512"/>
      <c r="V12" s="1512"/>
      <c r="W12" s="1512"/>
      <c r="X12" s="1512"/>
      <c r="Y12" s="1512"/>
      <c r="Z12" s="1512"/>
      <c r="AA12" s="1535"/>
      <c r="AB12" s="1536"/>
      <c r="AC12" s="1536"/>
      <c r="AD12" s="1537"/>
      <c r="AE12" s="1512"/>
      <c r="AF12" s="1512"/>
      <c r="AG12" s="1512"/>
      <c r="AH12" s="1512"/>
      <c r="AI12" s="1512"/>
      <c r="AJ12" s="1512"/>
      <c r="AK12" s="1512"/>
      <c r="AL12" s="1512"/>
      <c r="AN12" s="1559"/>
      <c r="AO12" s="1560"/>
      <c r="AP12" s="1560"/>
      <c r="AQ12" s="1560"/>
      <c r="AR12" s="1560"/>
      <c r="AS12" s="1560"/>
      <c r="AT12" s="1560"/>
      <c r="AU12" s="1560"/>
      <c r="AV12" s="1560"/>
      <c r="AW12" s="1561"/>
    </row>
    <row r="13" spans="1:49" s="19" customFormat="1" ht="18" customHeight="1" x14ac:dyDescent="0.2">
      <c r="A13" s="1520"/>
      <c r="B13" s="1520"/>
      <c r="C13" s="1520"/>
      <c r="D13" s="1520"/>
      <c r="E13" s="1520"/>
      <c r="F13" s="1520"/>
      <c r="G13" s="1520"/>
      <c r="H13" s="1511" t="s">
        <v>227</v>
      </c>
      <c r="I13" s="1511"/>
      <c r="J13" s="1511"/>
      <c r="K13" s="1512"/>
      <c r="L13" s="1512"/>
      <c r="M13" s="1512"/>
      <c r="N13" s="1512"/>
      <c r="O13" s="1512"/>
      <c r="P13" s="1512"/>
      <c r="Q13" s="1512"/>
      <c r="R13" s="1512"/>
      <c r="S13" s="1512"/>
      <c r="T13" s="1512"/>
      <c r="U13" s="1512"/>
      <c r="V13" s="1512"/>
      <c r="W13" s="1512"/>
      <c r="X13" s="1512"/>
      <c r="Y13" s="1512"/>
      <c r="Z13" s="1512"/>
      <c r="AA13" s="1535"/>
      <c r="AB13" s="1536"/>
      <c r="AC13" s="1536"/>
      <c r="AD13" s="1537"/>
      <c r="AE13" s="1512"/>
      <c r="AF13" s="1512"/>
      <c r="AG13" s="1512"/>
      <c r="AH13" s="1512"/>
      <c r="AI13" s="1512"/>
      <c r="AJ13" s="1512"/>
      <c r="AK13" s="1512"/>
      <c r="AL13" s="1512"/>
      <c r="AN13" s="1559"/>
      <c r="AO13" s="1560"/>
      <c r="AP13" s="1560"/>
      <c r="AQ13" s="1560"/>
      <c r="AR13" s="1560"/>
      <c r="AS13" s="1560"/>
      <c r="AT13" s="1560"/>
      <c r="AU13" s="1560"/>
      <c r="AV13" s="1560"/>
      <c r="AW13" s="1561"/>
    </row>
    <row r="14" spans="1:49" s="19" customFormat="1" ht="18" customHeight="1" x14ac:dyDescent="0.2">
      <c r="A14" s="1520" t="s">
        <v>232</v>
      </c>
      <c r="B14" s="1520"/>
      <c r="C14" s="1520"/>
      <c r="D14" s="1520"/>
      <c r="E14" s="1520"/>
      <c r="F14" s="1520"/>
      <c r="G14" s="1520"/>
      <c r="H14" s="1511" t="s">
        <v>226</v>
      </c>
      <c r="I14" s="1511"/>
      <c r="J14" s="1511"/>
      <c r="K14" s="1512"/>
      <c r="L14" s="1512"/>
      <c r="M14" s="1512"/>
      <c r="N14" s="1512"/>
      <c r="O14" s="1512"/>
      <c r="P14" s="1512"/>
      <c r="Q14" s="1512"/>
      <c r="R14" s="1512"/>
      <c r="S14" s="1512"/>
      <c r="T14" s="1512"/>
      <c r="U14" s="1512"/>
      <c r="V14" s="1512"/>
      <c r="W14" s="1512"/>
      <c r="X14" s="1512"/>
      <c r="Y14" s="1512"/>
      <c r="Z14" s="1512"/>
      <c r="AA14" s="1535"/>
      <c r="AB14" s="1536"/>
      <c r="AC14" s="1536"/>
      <c r="AD14" s="1537"/>
      <c r="AE14" s="1512"/>
      <c r="AF14" s="1512"/>
      <c r="AG14" s="1512"/>
      <c r="AH14" s="1512"/>
      <c r="AI14" s="1512"/>
      <c r="AJ14" s="1512"/>
      <c r="AK14" s="1512"/>
      <c r="AL14" s="1512"/>
      <c r="AN14" s="1559"/>
      <c r="AO14" s="1560"/>
      <c r="AP14" s="1560"/>
      <c r="AQ14" s="1560"/>
      <c r="AR14" s="1560"/>
      <c r="AS14" s="1560"/>
      <c r="AT14" s="1560"/>
      <c r="AU14" s="1560"/>
      <c r="AV14" s="1560"/>
      <c r="AW14" s="1561"/>
    </row>
    <row r="15" spans="1:49" s="19" customFormat="1" ht="18" customHeight="1" x14ac:dyDescent="0.2">
      <c r="A15" s="1520"/>
      <c r="B15" s="1520"/>
      <c r="C15" s="1520"/>
      <c r="D15" s="1520"/>
      <c r="E15" s="1520"/>
      <c r="F15" s="1520"/>
      <c r="G15" s="1520"/>
      <c r="H15" s="1511" t="s">
        <v>227</v>
      </c>
      <c r="I15" s="1511"/>
      <c r="J15" s="1511"/>
      <c r="K15" s="1512"/>
      <c r="L15" s="1512"/>
      <c r="M15" s="1512"/>
      <c r="N15" s="1512"/>
      <c r="O15" s="1512"/>
      <c r="P15" s="1512"/>
      <c r="Q15" s="1512"/>
      <c r="R15" s="1512"/>
      <c r="S15" s="1512"/>
      <c r="T15" s="1512"/>
      <c r="U15" s="1512"/>
      <c r="V15" s="1512"/>
      <c r="W15" s="1512"/>
      <c r="X15" s="1512"/>
      <c r="Y15" s="1512"/>
      <c r="Z15" s="1512"/>
      <c r="AA15" s="1535"/>
      <c r="AB15" s="1536"/>
      <c r="AC15" s="1536"/>
      <c r="AD15" s="1537"/>
      <c r="AE15" s="1512"/>
      <c r="AF15" s="1512"/>
      <c r="AG15" s="1512"/>
      <c r="AH15" s="1512"/>
      <c r="AI15" s="1512"/>
      <c r="AJ15" s="1512"/>
      <c r="AK15" s="1512"/>
      <c r="AL15" s="1512"/>
      <c r="AN15" s="1559"/>
      <c r="AO15" s="1560"/>
      <c r="AP15" s="1560"/>
      <c r="AQ15" s="1560"/>
      <c r="AR15" s="1560"/>
      <c r="AS15" s="1560"/>
      <c r="AT15" s="1560"/>
      <c r="AU15" s="1560"/>
      <c r="AV15" s="1560"/>
      <c r="AW15" s="1561"/>
    </row>
    <row r="16" spans="1:49" s="19" customFormat="1" ht="18" customHeight="1" x14ac:dyDescent="0.2">
      <c r="A16" s="1520" t="s">
        <v>233</v>
      </c>
      <c r="B16" s="1520"/>
      <c r="C16" s="1520"/>
      <c r="D16" s="1520"/>
      <c r="E16" s="1520"/>
      <c r="F16" s="1520"/>
      <c r="G16" s="1520"/>
      <c r="H16" s="1511" t="s">
        <v>226</v>
      </c>
      <c r="I16" s="1511"/>
      <c r="J16" s="1511"/>
      <c r="K16" s="1512"/>
      <c r="L16" s="1512"/>
      <c r="M16" s="1512"/>
      <c r="N16" s="1512"/>
      <c r="O16" s="1512"/>
      <c r="P16" s="1512"/>
      <c r="Q16" s="1512"/>
      <c r="R16" s="1512"/>
      <c r="S16" s="1512"/>
      <c r="T16" s="1512"/>
      <c r="U16" s="1512"/>
      <c r="V16" s="1512"/>
      <c r="W16" s="1512"/>
      <c r="X16" s="1512"/>
      <c r="Y16" s="1512"/>
      <c r="Z16" s="1512"/>
      <c r="AA16" s="1535"/>
      <c r="AB16" s="1536"/>
      <c r="AC16" s="1536"/>
      <c r="AD16" s="1537"/>
      <c r="AE16" s="1512"/>
      <c r="AF16" s="1512"/>
      <c r="AG16" s="1512"/>
      <c r="AH16" s="1512"/>
      <c r="AI16" s="1512"/>
      <c r="AJ16" s="1512"/>
      <c r="AK16" s="1512"/>
      <c r="AL16" s="1512"/>
      <c r="AN16" s="1559"/>
      <c r="AO16" s="1560"/>
      <c r="AP16" s="1560"/>
      <c r="AQ16" s="1560"/>
      <c r="AR16" s="1560"/>
      <c r="AS16" s="1560"/>
      <c r="AT16" s="1560"/>
      <c r="AU16" s="1560"/>
      <c r="AV16" s="1560"/>
      <c r="AW16" s="1561"/>
    </row>
    <row r="17" spans="1:49" s="19" customFormat="1" ht="18" customHeight="1" x14ac:dyDescent="0.2">
      <c r="A17" s="1520"/>
      <c r="B17" s="1520"/>
      <c r="C17" s="1520"/>
      <c r="D17" s="1520"/>
      <c r="E17" s="1520"/>
      <c r="F17" s="1520"/>
      <c r="G17" s="1520"/>
      <c r="H17" s="1511" t="s">
        <v>227</v>
      </c>
      <c r="I17" s="1511"/>
      <c r="J17" s="1511"/>
      <c r="K17" s="1512"/>
      <c r="L17" s="1512"/>
      <c r="M17" s="1512"/>
      <c r="N17" s="1512"/>
      <c r="O17" s="1512"/>
      <c r="P17" s="1512"/>
      <c r="Q17" s="1512"/>
      <c r="R17" s="1512"/>
      <c r="S17" s="1512"/>
      <c r="T17" s="1512"/>
      <c r="U17" s="1512"/>
      <c r="V17" s="1512"/>
      <c r="W17" s="1512"/>
      <c r="X17" s="1512"/>
      <c r="Y17" s="1512"/>
      <c r="Z17" s="1512"/>
      <c r="AA17" s="1535"/>
      <c r="AB17" s="1536"/>
      <c r="AC17" s="1536"/>
      <c r="AD17" s="1537"/>
      <c r="AE17" s="1512"/>
      <c r="AF17" s="1512"/>
      <c r="AG17" s="1512"/>
      <c r="AH17" s="1512"/>
      <c r="AI17" s="1512"/>
      <c r="AJ17" s="1512"/>
      <c r="AK17" s="1512"/>
      <c r="AL17" s="1512"/>
      <c r="AN17" s="1559"/>
      <c r="AO17" s="1560"/>
      <c r="AP17" s="1560"/>
      <c r="AQ17" s="1560"/>
      <c r="AR17" s="1560"/>
      <c r="AS17" s="1560"/>
      <c r="AT17" s="1560"/>
      <c r="AU17" s="1560"/>
      <c r="AV17" s="1560"/>
      <c r="AW17" s="1561"/>
    </row>
    <row r="18" spans="1:49" s="19" customFormat="1" ht="18" customHeight="1" x14ac:dyDescent="0.2">
      <c r="A18" s="1520" t="s">
        <v>234</v>
      </c>
      <c r="B18" s="1520"/>
      <c r="C18" s="1520"/>
      <c r="D18" s="1520"/>
      <c r="E18" s="1520"/>
      <c r="F18" s="1520"/>
      <c r="G18" s="1520"/>
      <c r="H18" s="1511" t="s">
        <v>226</v>
      </c>
      <c r="I18" s="1511"/>
      <c r="J18" s="1511"/>
      <c r="K18" s="1512"/>
      <c r="L18" s="1512"/>
      <c r="M18" s="1512"/>
      <c r="N18" s="1512"/>
      <c r="O18" s="1512"/>
      <c r="P18" s="1512"/>
      <c r="Q18" s="1512"/>
      <c r="R18" s="1512"/>
      <c r="S18" s="1512"/>
      <c r="T18" s="1512"/>
      <c r="U18" s="1512"/>
      <c r="V18" s="1512"/>
      <c r="W18" s="1512"/>
      <c r="X18" s="1512"/>
      <c r="Y18" s="1512"/>
      <c r="Z18" s="1512"/>
      <c r="AA18" s="1535"/>
      <c r="AB18" s="1536"/>
      <c r="AC18" s="1536"/>
      <c r="AD18" s="1537"/>
      <c r="AE18" s="1512"/>
      <c r="AF18" s="1512"/>
      <c r="AG18" s="1512"/>
      <c r="AH18" s="1512"/>
      <c r="AI18" s="1512"/>
      <c r="AJ18" s="1512"/>
      <c r="AK18" s="1512"/>
      <c r="AL18" s="1512"/>
      <c r="AN18" s="1559"/>
      <c r="AO18" s="1560"/>
      <c r="AP18" s="1560"/>
      <c r="AQ18" s="1560"/>
      <c r="AR18" s="1560"/>
      <c r="AS18" s="1560"/>
      <c r="AT18" s="1560"/>
      <c r="AU18" s="1560"/>
      <c r="AV18" s="1560"/>
      <c r="AW18" s="1561"/>
    </row>
    <row r="19" spans="1:49" s="19" customFormat="1" ht="18" customHeight="1" thickBot="1" x14ac:dyDescent="0.25">
      <c r="A19" s="1544"/>
      <c r="B19" s="1544"/>
      <c r="C19" s="1544"/>
      <c r="D19" s="1544"/>
      <c r="E19" s="1544"/>
      <c r="F19" s="1544"/>
      <c r="G19" s="1544"/>
      <c r="H19" s="1523" t="s">
        <v>227</v>
      </c>
      <c r="I19" s="1523"/>
      <c r="J19" s="1523"/>
      <c r="K19" s="1525"/>
      <c r="L19" s="1525"/>
      <c r="M19" s="1525"/>
      <c r="N19" s="1525"/>
      <c r="O19" s="1525"/>
      <c r="P19" s="1525"/>
      <c r="Q19" s="1525"/>
      <c r="R19" s="1525"/>
      <c r="S19" s="1525"/>
      <c r="T19" s="1525"/>
      <c r="U19" s="1525"/>
      <c r="V19" s="1525"/>
      <c r="W19" s="1525"/>
      <c r="X19" s="1525"/>
      <c r="Y19" s="1525"/>
      <c r="Z19" s="1525"/>
      <c r="AA19" s="1546"/>
      <c r="AB19" s="1547"/>
      <c r="AC19" s="1547"/>
      <c r="AD19" s="1548"/>
      <c r="AE19" s="1525"/>
      <c r="AF19" s="1525"/>
      <c r="AG19" s="1525"/>
      <c r="AH19" s="1525"/>
      <c r="AI19" s="1525"/>
      <c r="AJ19" s="1525"/>
      <c r="AK19" s="1525"/>
      <c r="AL19" s="1525"/>
      <c r="AN19" s="1559"/>
      <c r="AO19" s="1560"/>
      <c r="AP19" s="1560"/>
      <c r="AQ19" s="1560"/>
      <c r="AR19" s="1560"/>
      <c r="AS19" s="1560"/>
      <c r="AT19" s="1560"/>
      <c r="AU19" s="1560"/>
      <c r="AV19" s="1560"/>
      <c r="AW19" s="1561"/>
    </row>
    <row r="20" spans="1:49" s="19" customFormat="1" ht="18" customHeight="1" x14ac:dyDescent="0.2">
      <c r="A20" s="1540" t="s">
        <v>81</v>
      </c>
      <c r="B20" s="1541"/>
      <c r="C20" s="1541"/>
      <c r="D20" s="1541"/>
      <c r="E20" s="1541"/>
      <c r="F20" s="1541"/>
      <c r="G20" s="1541"/>
      <c r="H20" s="1521" t="s">
        <v>226</v>
      </c>
      <c r="I20" s="1521"/>
      <c r="J20" s="1521"/>
      <c r="K20" s="1524"/>
      <c r="L20" s="1524"/>
      <c r="M20" s="1524"/>
      <c r="N20" s="1524"/>
      <c r="O20" s="1524"/>
      <c r="P20" s="1524"/>
      <c r="Q20" s="1524"/>
      <c r="R20" s="1524"/>
      <c r="S20" s="1524"/>
      <c r="T20" s="1524"/>
      <c r="U20" s="1524"/>
      <c r="V20" s="1524"/>
      <c r="W20" s="1524"/>
      <c r="X20" s="1524"/>
      <c r="Y20" s="1524"/>
      <c r="Z20" s="1524"/>
      <c r="AA20" s="1549"/>
      <c r="AB20" s="1550"/>
      <c r="AC20" s="1550"/>
      <c r="AD20" s="1551"/>
      <c r="AE20" s="1524"/>
      <c r="AF20" s="1524"/>
      <c r="AG20" s="1524"/>
      <c r="AH20" s="1524"/>
      <c r="AI20" s="1524"/>
      <c r="AJ20" s="1524"/>
      <c r="AK20" s="1524"/>
      <c r="AL20" s="1580"/>
      <c r="AN20" s="1559"/>
      <c r="AO20" s="1560"/>
      <c r="AP20" s="1560"/>
      <c r="AQ20" s="1560"/>
      <c r="AR20" s="1560"/>
      <c r="AS20" s="1560"/>
      <c r="AT20" s="1560"/>
      <c r="AU20" s="1560"/>
      <c r="AV20" s="1560"/>
      <c r="AW20" s="1561"/>
    </row>
    <row r="21" spans="1:49" s="19" customFormat="1" ht="18" customHeight="1" thickBot="1" x14ac:dyDescent="0.25">
      <c r="A21" s="1542"/>
      <c r="B21" s="1543"/>
      <c r="C21" s="1543"/>
      <c r="D21" s="1543"/>
      <c r="E21" s="1543"/>
      <c r="F21" s="1543"/>
      <c r="G21" s="1543"/>
      <c r="H21" s="1522" t="s">
        <v>227</v>
      </c>
      <c r="I21" s="1522"/>
      <c r="J21" s="1522"/>
      <c r="K21" s="1539"/>
      <c r="L21" s="1539"/>
      <c r="M21" s="1539"/>
      <c r="N21" s="1539"/>
      <c r="O21" s="1539"/>
      <c r="P21" s="1539"/>
      <c r="Q21" s="1539"/>
      <c r="R21" s="1539"/>
      <c r="S21" s="1539"/>
      <c r="T21" s="1539"/>
      <c r="U21" s="1539"/>
      <c r="V21" s="1539"/>
      <c r="W21" s="1539"/>
      <c r="X21" s="1539"/>
      <c r="Y21" s="1539"/>
      <c r="Z21" s="1539"/>
      <c r="AA21" s="1552"/>
      <c r="AB21" s="1553"/>
      <c r="AC21" s="1553"/>
      <c r="AD21" s="1554"/>
      <c r="AE21" s="1539"/>
      <c r="AF21" s="1539"/>
      <c r="AG21" s="1539"/>
      <c r="AH21" s="1539"/>
      <c r="AI21" s="1539"/>
      <c r="AJ21" s="1539"/>
      <c r="AK21" s="1539"/>
      <c r="AL21" s="1581"/>
      <c r="AN21" s="1562"/>
      <c r="AO21" s="1563"/>
      <c r="AP21" s="1563"/>
      <c r="AQ21" s="1563"/>
      <c r="AR21" s="1563"/>
      <c r="AS21" s="1563"/>
      <c r="AT21" s="1563"/>
      <c r="AU21" s="1563"/>
      <c r="AV21" s="1563"/>
      <c r="AW21" s="1564"/>
    </row>
    <row r="22" spans="1:49" ht="18" customHeight="1" x14ac:dyDescent="0.2">
      <c r="A22" s="1526" t="s">
        <v>61</v>
      </c>
      <c r="B22" s="1527"/>
      <c r="C22" s="1527"/>
      <c r="D22" s="1527"/>
      <c r="E22" s="1527"/>
      <c r="F22" s="1527"/>
      <c r="G22" s="1528"/>
      <c r="H22" s="1538" t="s">
        <v>226</v>
      </c>
      <c r="I22" s="1538"/>
      <c r="J22" s="1538"/>
      <c r="K22" s="1532"/>
      <c r="L22" s="1533"/>
      <c r="M22" s="1533"/>
      <c r="N22" s="1534"/>
      <c r="O22" s="1532"/>
      <c r="P22" s="1533"/>
      <c r="Q22" s="1533"/>
      <c r="R22" s="1534"/>
      <c r="S22" s="1532"/>
      <c r="T22" s="1533"/>
      <c r="U22" s="1533"/>
      <c r="V22" s="1534"/>
      <c r="W22" s="1532"/>
      <c r="X22" s="1533"/>
      <c r="Y22" s="1533"/>
      <c r="Z22" s="1534"/>
      <c r="AA22" s="1532"/>
      <c r="AB22" s="1533"/>
      <c r="AC22" s="1533"/>
      <c r="AD22" s="1534"/>
      <c r="AE22" s="1545"/>
      <c r="AF22" s="1545"/>
      <c r="AG22" s="1545"/>
      <c r="AH22" s="1545"/>
      <c r="AI22" s="1545"/>
      <c r="AJ22" s="1545"/>
      <c r="AK22" s="1545"/>
      <c r="AL22" s="1545"/>
    </row>
    <row r="23" spans="1:49" ht="18" customHeight="1" x14ac:dyDescent="0.2">
      <c r="A23" s="1529"/>
      <c r="B23" s="1530"/>
      <c r="C23" s="1530"/>
      <c r="D23" s="1530"/>
      <c r="E23" s="1530"/>
      <c r="F23" s="1530"/>
      <c r="G23" s="1531"/>
      <c r="H23" s="1511" t="s">
        <v>227</v>
      </c>
      <c r="I23" s="1511"/>
      <c r="J23" s="1511"/>
      <c r="K23" s="1535"/>
      <c r="L23" s="1536"/>
      <c r="M23" s="1536"/>
      <c r="N23" s="1537"/>
      <c r="O23" s="1535"/>
      <c r="P23" s="1536"/>
      <c r="Q23" s="1536"/>
      <c r="R23" s="1537"/>
      <c r="S23" s="1535"/>
      <c r="T23" s="1536"/>
      <c r="U23" s="1536"/>
      <c r="V23" s="1537"/>
      <c r="W23" s="1535"/>
      <c r="X23" s="1536"/>
      <c r="Y23" s="1536"/>
      <c r="Z23" s="1537"/>
      <c r="AA23" s="1535"/>
      <c r="AB23" s="1536"/>
      <c r="AC23" s="1536"/>
      <c r="AD23" s="1537"/>
      <c r="AE23" s="1512"/>
      <c r="AF23" s="1512"/>
      <c r="AG23" s="1512"/>
      <c r="AH23" s="1512"/>
      <c r="AI23" s="1512"/>
      <c r="AJ23" s="1512"/>
      <c r="AK23" s="1512"/>
      <c r="AL23" s="1512"/>
    </row>
    <row r="25" spans="1:49" s="19" customFormat="1" ht="33.75" customHeight="1" x14ac:dyDescent="0.2">
      <c r="A25" s="1577" t="s">
        <v>235</v>
      </c>
      <c r="B25" s="1578"/>
      <c r="C25" s="1578"/>
      <c r="D25" s="1578"/>
      <c r="E25" s="1578"/>
      <c r="F25" s="1578"/>
      <c r="G25" s="1579"/>
      <c r="H25" s="1517"/>
      <c r="I25" s="1518"/>
      <c r="J25" s="1518"/>
      <c r="K25" s="1518"/>
      <c r="L25" s="1518" t="s">
        <v>236</v>
      </c>
      <c r="M25" s="1519"/>
      <c r="N25" s="1514" t="s">
        <v>237</v>
      </c>
      <c r="O25" s="1515"/>
      <c r="P25" s="1515"/>
      <c r="Q25" s="1515"/>
      <c r="R25" s="1515"/>
      <c r="S25" s="1515"/>
      <c r="T25" s="1515"/>
      <c r="U25" s="1515"/>
      <c r="V25" s="1515"/>
      <c r="W25" s="1516"/>
      <c r="X25" s="1517"/>
      <c r="Y25" s="1518"/>
      <c r="Z25" s="1518"/>
      <c r="AA25" s="1518"/>
      <c r="AB25" s="1518" t="s">
        <v>236</v>
      </c>
      <c r="AC25" s="1519"/>
    </row>
    <row r="26" spans="1:49" ht="36" customHeight="1" x14ac:dyDescent="0.2">
      <c r="A26" s="1513" t="s">
        <v>238</v>
      </c>
      <c r="B26" s="1513"/>
      <c r="C26" s="1513"/>
      <c r="D26" s="1513"/>
      <c r="E26" s="1513"/>
      <c r="F26" s="1513"/>
      <c r="G26" s="1513"/>
      <c r="H26" s="1513"/>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513"/>
      <c r="AM26" s="1513"/>
      <c r="AN26" s="1513"/>
      <c r="AO26" s="1513"/>
      <c r="AP26" s="1513"/>
      <c r="AQ26" s="1513"/>
      <c r="AR26" s="1513"/>
      <c r="AS26" s="1513"/>
      <c r="AT26" s="1513"/>
      <c r="AU26" s="1513"/>
      <c r="AV26" s="1513"/>
      <c r="AW26" s="1513"/>
    </row>
    <row r="27" spans="1:49" ht="36" customHeight="1" x14ac:dyDescent="0.2">
      <c r="A27" s="1513" t="s">
        <v>238</v>
      </c>
      <c r="B27" s="1513"/>
      <c r="C27" s="1513"/>
      <c r="D27" s="1513"/>
      <c r="E27" s="1513"/>
      <c r="F27" s="1513"/>
      <c r="G27" s="1513"/>
      <c r="H27" s="1513"/>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1513"/>
      <c r="AI27" s="1513"/>
      <c r="AJ27" s="1513"/>
      <c r="AK27" s="1513"/>
      <c r="AL27" s="1513"/>
      <c r="AM27" s="1513"/>
      <c r="AN27" s="1513"/>
      <c r="AO27" s="1513"/>
      <c r="AP27" s="1513"/>
      <c r="AQ27" s="1513"/>
      <c r="AR27" s="1513"/>
      <c r="AS27" s="1513"/>
      <c r="AT27" s="1513"/>
      <c r="AU27" s="1513"/>
      <c r="AV27" s="1513"/>
      <c r="AW27" s="1513"/>
    </row>
  </sheetData>
  <mergeCells count="189">
    <mergeCell ref="AN4:AW21"/>
    <mergeCell ref="AN2:AW3"/>
    <mergeCell ref="AI7:AL7"/>
    <mergeCell ref="AI6:AL6"/>
    <mergeCell ref="AI16:AL16"/>
    <mergeCell ref="AI17:AL17"/>
    <mergeCell ref="AI9:AL9"/>
    <mergeCell ref="A2:J3"/>
    <mergeCell ref="A25:G25"/>
    <mergeCell ref="AI19:AL19"/>
    <mergeCell ref="AI20:AL20"/>
    <mergeCell ref="AI21:AL21"/>
    <mergeCell ref="AI22:AL22"/>
    <mergeCell ref="AI15:AL15"/>
    <mergeCell ref="AI23:AL23"/>
    <mergeCell ref="AI18:AL18"/>
    <mergeCell ref="AI11:AL11"/>
    <mergeCell ref="K2:AD2"/>
    <mergeCell ref="AI2:AL3"/>
    <mergeCell ref="AI4:AL4"/>
    <mergeCell ref="AI5:AL5"/>
    <mergeCell ref="AE2:AH3"/>
    <mergeCell ref="AE4:AH4"/>
    <mergeCell ref="AE5:AH5"/>
    <mergeCell ref="W8:Z8"/>
    <mergeCell ref="S3:V3"/>
    <mergeCell ref="O4:R4"/>
    <mergeCell ref="S4:V4"/>
    <mergeCell ref="O3:R3"/>
    <mergeCell ref="AI14:AL14"/>
    <mergeCell ref="AI8:AL8"/>
    <mergeCell ref="AA3:AD3"/>
    <mergeCell ref="AA4:AD4"/>
    <mergeCell ref="AA5:AD5"/>
    <mergeCell ref="AA6:AD6"/>
    <mergeCell ref="AA7:AD7"/>
    <mergeCell ref="AA14:AD14"/>
    <mergeCell ref="AE8:AH8"/>
    <mergeCell ref="AE9:AH9"/>
    <mergeCell ref="AI13:AL13"/>
    <mergeCell ref="AA9:AD9"/>
    <mergeCell ref="AA8:AD8"/>
    <mergeCell ref="K3:N3"/>
    <mergeCell ref="K4:N4"/>
    <mergeCell ref="AI10:AL10"/>
    <mergeCell ref="AE6:AH6"/>
    <mergeCell ref="AE7:AH7"/>
    <mergeCell ref="AI12:AL12"/>
    <mergeCell ref="W14:Z14"/>
    <mergeCell ref="W15:Z15"/>
    <mergeCell ref="S10:V10"/>
    <mergeCell ref="AA13:AD13"/>
    <mergeCell ref="W13:Z13"/>
    <mergeCell ref="W12:Z12"/>
    <mergeCell ref="W11:Z11"/>
    <mergeCell ref="K7:N7"/>
    <mergeCell ref="O5:R5"/>
    <mergeCell ref="S5:V5"/>
    <mergeCell ref="W3:Z3"/>
    <mergeCell ref="O6:R6"/>
    <mergeCell ref="S6:V6"/>
    <mergeCell ref="W4:Z4"/>
    <mergeCell ref="W5:Z5"/>
    <mergeCell ref="W6:Z6"/>
    <mergeCell ref="W7:Z7"/>
    <mergeCell ref="W9:Z9"/>
    <mergeCell ref="W23:Z23"/>
    <mergeCell ref="S23:V23"/>
    <mergeCell ref="S11:V11"/>
    <mergeCell ref="S12:V12"/>
    <mergeCell ref="AA15:AD15"/>
    <mergeCell ref="AA10:AD10"/>
    <mergeCell ref="AA21:AD21"/>
    <mergeCell ref="W22:Z22"/>
    <mergeCell ref="W16:Z16"/>
    <mergeCell ref="W17:Z17"/>
    <mergeCell ref="W18:Z18"/>
    <mergeCell ref="W19:Z19"/>
    <mergeCell ref="S18:V18"/>
    <mergeCell ref="S16:V16"/>
    <mergeCell ref="S22:V22"/>
    <mergeCell ref="S19:V19"/>
    <mergeCell ref="S21:V21"/>
    <mergeCell ref="W21:Z21"/>
    <mergeCell ref="W20:Z20"/>
    <mergeCell ref="S20:V20"/>
    <mergeCell ref="W10:Z10"/>
    <mergeCell ref="AE23:AH23"/>
    <mergeCell ref="AE10:AH10"/>
    <mergeCell ref="AE21:AH21"/>
    <mergeCell ref="AA12:AD12"/>
    <mergeCell ref="AE11:AH11"/>
    <mergeCell ref="AE12:AH12"/>
    <mergeCell ref="AE13:AH13"/>
    <mergeCell ref="AE14:AH14"/>
    <mergeCell ref="AE22:AH22"/>
    <mergeCell ref="AA19:AD19"/>
    <mergeCell ref="AA20:AD20"/>
    <mergeCell ref="AE15:AH15"/>
    <mergeCell ref="AE16:AH16"/>
    <mergeCell ref="AE18:AH18"/>
    <mergeCell ref="AE19:AH19"/>
    <mergeCell ref="AA17:AD17"/>
    <mergeCell ref="AA16:AD16"/>
    <mergeCell ref="AE20:AH20"/>
    <mergeCell ref="AE17:AH17"/>
    <mergeCell ref="AA22:AD22"/>
    <mergeCell ref="AA18:AD18"/>
    <mergeCell ref="AA11:AD11"/>
    <mergeCell ref="AA23:AD23"/>
    <mergeCell ref="H21:J21"/>
    <mergeCell ref="H17:J17"/>
    <mergeCell ref="H18:J18"/>
    <mergeCell ref="H19:J19"/>
    <mergeCell ref="K18:N18"/>
    <mergeCell ref="K20:N20"/>
    <mergeCell ref="O19:R19"/>
    <mergeCell ref="O18:R18"/>
    <mergeCell ref="A22:G23"/>
    <mergeCell ref="H23:J23"/>
    <mergeCell ref="K22:N22"/>
    <mergeCell ref="K23:N23"/>
    <mergeCell ref="H22:J22"/>
    <mergeCell ref="O21:R21"/>
    <mergeCell ref="A20:G21"/>
    <mergeCell ref="K21:N21"/>
    <mergeCell ref="O20:R20"/>
    <mergeCell ref="O23:R23"/>
    <mergeCell ref="O22:R22"/>
    <mergeCell ref="A16:G17"/>
    <mergeCell ref="A18:G19"/>
    <mergeCell ref="K19:N19"/>
    <mergeCell ref="A8:G9"/>
    <mergeCell ref="H9:J9"/>
    <mergeCell ref="H5:J5"/>
    <mergeCell ref="H6:J6"/>
    <mergeCell ref="H7:J7"/>
    <mergeCell ref="H8:J8"/>
    <mergeCell ref="O7:R7"/>
    <mergeCell ref="S7:V7"/>
    <mergeCell ref="O9:R9"/>
    <mergeCell ref="S9:V9"/>
    <mergeCell ref="O8:R8"/>
    <mergeCell ref="S8:V8"/>
    <mergeCell ref="K8:N8"/>
    <mergeCell ref="K9:N9"/>
    <mergeCell ref="A4:G5"/>
    <mergeCell ref="A6:G7"/>
    <mergeCell ref="H4:J4"/>
    <mergeCell ref="K5:N5"/>
    <mergeCell ref="K6:N6"/>
    <mergeCell ref="A27:AW27"/>
    <mergeCell ref="N25:W25"/>
    <mergeCell ref="X25:AA25"/>
    <mergeCell ref="AB25:AC25"/>
    <mergeCell ref="A26:AW26"/>
    <mergeCell ref="H25:K25"/>
    <mergeCell ref="H11:J11"/>
    <mergeCell ref="H12:J12"/>
    <mergeCell ref="H13:J13"/>
    <mergeCell ref="L25:M25"/>
    <mergeCell ref="A10:G11"/>
    <mergeCell ref="A12:G13"/>
    <mergeCell ref="A14:G15"/>
    <mergeCell ref="H20:J20"/>
    <mergeCell ref="H14:J14"/>
    <mergeCell ref="H15:J15"/>
    <mergeCell ref="H16:J16"/>
    <mergeCell ref="K14:N14"/>
    <mergeCell ref="O14:R14"/>
    <mergeCell ref="O17:R17"/>
    <mergeCell ref="K15:N15"/>
    <mergeCell ref="O15:R15"/>
    <mergeCell ref="K16:N16"/>
    <mergeCell ref="O16:R16"/>
    <mergeCell ref="H10:J10"/>
    <mergeCell ref="S14:V14"/>
    <mergeCell ref="S17:V17"/>
    <mergeCell ref="S15:V15"/>
    <mergeCell ref="K11:N11"/>
    <mergeCell ref="O10:R10"/>
    <mergeCell ref="K13:N13"/>
    <mergeCell ref="O13:R13"/>
    <mergeCell ref="K12:N12"/>
    <mergeCell ref="O12:R12"/>
    <mergeCell ref="K10:N10"/>
    <mergeCell ref="O11:R11"/>
    <mergeCell ref="K17:N17"/>
    <mergeCell ref="S13:V13"/>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Z24"/>
  <sheetViews>
    <sheetView view="pageBreakPreview" zoomScaleNormal="75" zoomScaleSheetLayoutView="100" workbookViewId="0"/>
  </sheetViews>
  <sheetFormatPr defaultColWidth="7.6328125" defaultRowHeight="27" customHeight="1" x14ac:dyDescent="0.2"/>
  <cols>
    <col min="1" max="1" width="9.08984375" style="235" customWidth="1"/>
    <col min="2" max="2" width="7.6328125" style="235" customWidth="1"/>
    <col min="3" max="5" width="5.6328125" style="2" customWidth="1"/>
    <col min="6" max="9" width="7.08984375" style="2" customWidth="1"/>
    <col min="10" max="12" width="5.6328125" style="2" customWidth="1"/>
    <col min="13" max="16" width="7.08984375" style="2" customWidth="1"/>
    <col min="17" max="17" width="2" style="2" customWidth="1"/>
    <col min="18" max="18" width="6.6328125" style="2" customWidth="1"/>
    <col min="19" max="19" width="9.6328125" style="2" customWidth="1"/>
    <col min="20" max="20" width="6.6328125" style="2" customWidth="1"/>
    <col min="21" max="21" width="9.6328125" style="2" customWidth="1"/>
    <col min="22" max="22" width="6.6328125" style="2" customWidth="1"/>
    <col min="23" max="23" width="9.6328125" style="2" customWidth="1"/>
    <col min="24" max="26" width="5.08984375" style="2" customWidth="1"/>
    <col min="27" max="16384" width="7.6328125" style="2"/>
  </cols>
  <sheetData>
    <row r="1" spans="1:26" s="99" customFormat="1" ht="27" customHeight="1" thickBot="1" x14ac:dyDescent="0.25">
      <c r="A1" s="432"/>
      <c r="B1" s="98"/>
      <c r="E1" s="100" t="s">
        <v>239</v>
      </c>
      <c r="U1" s="1602" t="s">
        <v>240</v>
      </c>
      <c r="V1" s="1604"/>
      <c r="W1" s="1605"/>
      <c r="X1" s="1606"/>
      <c r="Y1" s="1606"/>
      <c r="Z1" s="1607"/>
    </row>
    <row r="2" spans="1:26" ht="15" customHeight="1" thickBot="1" x14ac:dyDescent="0.25">
      <c r="A2" s="98"/>
      <c r="B2" s="98"/>
    </row>
    <row r="3" spans="1:26" s="106" customFormat="1" ht="27" customHeight="1" thickBot="1" x14ac:dyDescent="0.25">
      <c r="A3" s="1599" t="s">
        <v>241</v>
      </c>
      <c r="B3" s="1600"/>
      <c r="C3" s="1601"/>
      <c r="D3" s="1597"/>
      <c r="E3" s="1597"/>
      <c r="F3" s="1597"/>
      <c r="G3" s="1597"/>
      <c r="H3" s="1598"/>
      <c r="I3" s="1602" t="s">
        <v>242</v>
      </c>
      <c r="J3" s="1603"/>
      <c r="K3" s="1604"/>
      <c r="L3" s="1601"/>
      <c r="M3" s="1597"/>
      <c r="N3" s="1597"/>
      <c r="O3" s="1597"/>
      <c r="P3" s="1597"/>
      <c r="Q3" s="1597"/>
      <c r="R3" s="1597"/>
      <c r="S3" s="1598"/>
      <c r="T3" s="101" t="s">
        <v>243</v>
      </c>
      <c r="U3" s="102" t="s">
        <v>244</v>
      </c>
      <c r="V3" s="103"/>
      <c r="W3" s="102" t="s">
        <v>115</v>
      </c>
      <c r="X3" s="103"/>
      <c r="Y3" s="104" t="s">
        <v>206</v>
      </c>
      <c r="Z3" s="105">
        <f>V3+X3</f>
        <v>0</v>
      </c>
    </row>
    <row r="4" spans="1:26" ht="15" customHeight="1" thickBot="1" x14ac:dyDescent="0.25">
      <c r="A4" s="98"/>
      <c r="B4" s="98"/>
      <c r="D4" s="56"/>
      <c r="F4" s="56"/>
      <c r="G4" s="56"/>
      <c r="K4" s="56"/>
      <c r="M4" s="56"/>
      <c r="N4" s="56"/>
    </row>
    <row r="5" spans="1:26" s="235" customFormat="1" ht="30" customHeight="1" thickBot="1" x14ac:dyDescent="0.25">
      <c r="A5" s="107"/>
      <c r="B5" s="108"/>
      <c r="C5" s="1591" t="s">
        <v>245</v>
      </c>
      <c r="D5" s="1592"/>
      <c r="E5" s="1592"/>
      <c r="F5" s="1592"/>
      <c r="G5" s="1592"/>
      <c r="H5" s="1592"/>
      <c r="I5" s="1593"/>
      <c r="J5" s="1591" t="s">
        <v>246</v>
      </c>
      <c r="K5" s="1592"/>
      <c r="L5" s="1592"/>
      <c r="M5" s="1592"/>
      <c r="N5" s="1592"/>
      <c r="O5" s="1592"/>
      <c r="P5" s="1593"/>
      <c r="Q5" s="98"/>
      <c r="R5" s="1629" t="s">
        <v>247</v>
      </c>
      <c r="S5" s="1638"/>
      <c r="T5" s="1638"/>
      <c r="U5" s="1638"/>
      <c r="V5" s="1638"/>
      <c r="W5" s="1638"/>
      <c r="X5" s="1638"/>
      <c r="Y5" s="1638"/>
      <c r="Z5" s="1630"/>
    </row>
    <row r="6" spans="1:26" s="235" customFormat="1" ht="30" customHeight="1" x14ac:dyDescent="0.2">
      <c r="A6" s="109"/>
      <c r="B6" s="110"/>
      <c r="C6" s="1596" t="s">
        <v>248</v>
      </c>
      <c r="D6" s="1594"/>
      <c r="E6" s="1594"/>
      <c r="F6" s="1594" t="s">
        <v>249</v>
      </c>
      <c r="G6" s="1594"/>
      <c r="H6" s="1594"/>
      <c r="I6" s="1595"/>
      <c r="J6" s="1596" t="s">
        <v>248</v>
      </c>
      <c r="K6" s="1594"/>
      <c r="L6" s="1594"/>
      <c r="M6" s="1594" t="s">
        <v>249</v>
      </c>
      <c r="N6" s="1594"/>
      <c r="O6" s="1594"/>
      <c r="P6" s="1595"/>
      <c r="Q6" s="98"/>
      <c r="R6" s="1591" t="s">
        <v>250</v>
      </c>
      <c r="S6" s="1637"/>
      <c r="T6" s="1639" t="s">
        <v>251</v>
      </c>
      <c r="U6" s="1584"/>
      <c r="V6" s="1591" t="s">
        <v>252</v>
      </c>
      <c r="W6" s="1592"/>
      <c r="X6" s="1592"/>
      <c r="Y6" s="1592"/>
      <c r="Z6" s="1593"/>
    </row>
    <row r="7" spans="1:26" s="235" customFormat="1" ht="30" customHeight="1" thickBot="1" x14ac:dyDescent="0.25">
      <c r="A7" s="111"/>
      <c r="B7" s="112"/>
      <c r="C7" s="113" t="s">
        <v>253</v>
      </c>
      <c r="D7" s="114" t="s">
        <v>254</v>
      </c>
      <c r="E7" s="115" t="s">
        <v>243</v>
      </c>
      <c r="F7" s="114" t="s">
        <v>255</v>
      </c>
      <c r="G7" s="114" t="s">
        <v>256</v>
      </c>
      <c r="H7" s="114" t="s">
        <v>257</v>
      </c>
      <c r="I7" s="116" t="s">
        <v>256</v>
      </c>
      <c r="J7" s="113" t="s">
        <v>253</v>
      </c>
      <c r="K7" s="114" t="s">
        <v>254</v>
      </c>
      <c r="L7" s="115" t="s">
        <v>243</v>
      </c>
      <c r="M7" s="114" t="s">
        <v>255</v>
      </c>
      <c r="N7" s="114" t="s">
        <v>256</v>
      </c>
      <c r="O7" s="114" t="s">
        <v>257</v>
      </c>
      <c r="P7" s="116" t="s">
        <v>256</v>
      </c>
      <c r="Q7" s="98"/>
      <c r="R7" s="117" t="s">
        <v>258</v>
      </c>
      <c r="S7" s="118" t="s">
        <v>259</v>
      </c>
      <c r="T7" s="119" t="s">
        <v>258</v>
      </c>
      <c r="U7" s="120" t="s">
        <v>259</v>
      </c>
      <c r="V7" s="121" t="s">
        <v>258</v>
      </c>
      <c r="W7" s="122" t="s">
        <v>259</v>
      </c>
      <c r="X7" s="123" t="s">
        <v>260</v>
      </c>
      <c r="Y7" s="124" t="s">
        <v>261</v>
      </c>
      <c r="Z7" s="125" t="s">
        <v>262</v>
      </c>
    </row>
    <row r="8" spans="1:26" ht="31.5" customHeight="1" x14ac:dyDescent="0.2">
      <c r="A8" s="1583" t="s">
        <v>263</v>
      </c>
      <c r="B8" s="1584"/>
      <c r="C8" s="126">
        <v>1</v>
      </c>
      <c r="D8" s="127"/>
      <c r="E8" s="128">
        <f>C8*D8</f>
        <v>0</v>
      </c>
      <c r="F8" s="129"/>
      <c r="G8" s="130">
        <f>ROUNDDOWN(F8/$C8,2)</f>
        <v>0</v>
      </c>
      <c r="H8" s="129"/>
      <c r="I8" s="131">
        <f>ROUNDDOWN(H8/$C8,2)</f>
        <v>0</v>
      </c>
      <c r="J8" s="132">
        <v>1</v>
      </c>
      <c r="K8" s="127"/>
      <c r="L8" s="128">
        <f>J8*K8</f>
        <v>0</v>
      </c>
      <c r="M8" s="129"/>
      <c r="N8" s="130">
        <f>ROUNDDOWN(M8/$J8,2)</f>
        <v>0</v>
      </c>
      <c r="O8" s="129"/>
      <c r="P8" s="131">
        <f>ROUNDDOWN(O8/$J8,2)</f>
        <v>0</v>
      </c>
      <c r="R8" s="133"/>
      <c r="S8" s="134">
        <f>ROUNDDOWN(R8*30.4,0)</f>
        <v>0</v>
      </c>
      <c r="T8" s="135"/>
      <c r="U8" s="136">
        <f>ROUNDDOWN(T8*30.4,0)</f>
        <v>0</v>
      </c>
      <c r="V8" s="137" t="s">
        <v>264</v>
      </c>
      <c r="W8" s="138"/>
      <c r="X8" s="138"/>
      <c r="Y8" s="138"/>
      <c r="Z8" s="139"/>
    </row>
    <row r="9" spans="1:26" ht="31.5" customHeight="1" thickBot="1" x14ac:dyDescent="0.25">
      <c r="A9" s="1585"/>
      <c r="B9" s="1586"/>
      <c r="C9" s="140">
        <v>2</v>
      </c>
      <c r="D9" s="141"/>
      <c r="E9" s="142">
        <f>C9*D9</f>
        <v>0</v>
      </c>
      <c r="F9" s="143"/>
      <c r="G9" s="144">
        <f>ROUNDDOWN(F9/$C9,2)</f>
        <v>0</v>
      </c>
      <c r="H9" s="143"/>
      <c r="I9" s="145">
        <f>ROUNDDOWN(H9/$C9,2)</f>
        <v>0</v>
      </c>
      <c r="J9" s="146">
        <v>2</v>
      </c>
      <c r="K9" s="141"/>
      <c r="L9" s="142">
        <f>J9*K9</f>
        <v>0</v>
      </c>
      <c r="M9" s="143"/>
      <c r="N9" s="144">
        <f>ROUNDDOWN(M9/$J9,2)</f>
        <v>0</v>
      </c>
      <c r="O9" s="143"/>
      <c r="P9" s="145">
        <f>ROUNDDOWN(O9/$J9,2)</f>
        <v>0</v>
      </c>
      <c r="R9" s="147"/>
      <c r="S9" s="148">
        <f>ROUNDDOWN(R9*30.4,0)</f>
        <v>0</v>
      </c>
      <c r="T9" s="149"/>
      <c r="U9" s="150">
        <f>ROUNDDOWN(T9*30.4,0)</f>
        <v>0</v>
      </c>
      <c r="V9" s="151"/>
      <c r="W9" s="152">
        <f>ROUNDDOWN(V9*30.4,0)</f>
        <v>0</v>
      </c>
      <c r="X9" s="153"/>
      <c r="Y9" s="154"/>
      <c r="Z9" s="155"/>
    </row>
    <row r="10" spans="1:26" ht="31.5" customHeight="1" thickBot="1" x14ac:dyDescent="0.25">
      <c r="A10" s="111"/>
      <c r="B10" s="156" t="s">
        <v>265</v>
      </c>
      <c r="C10" s="157"/>
      <c r="D10" s="158">
        <f>SUM(D8:D9)</f>
        <v>0</v>
      </c>
      <c r="E10" s="158">
        <f>SUM(E8:E9)</f>
        <v>0</v>
      </c>
      <c r="F10" s="1589" t="s">
        <v>266</v>
      </c>
      <c r="G10" s="1589"/>
      <c r="H10" s="1589"/>
      <c r="I10" s="1590"/>
      <c r="J10" s="157"/>
      <c r="K10" s="158">
        <f>SUM(K8:K9)</f>
        <v>0</v>
      </c>
      <c r="L10" s="158">
        <f>SUM(L8:L9)</f>
        <v>0</v>
      </c>
      <c r="M10" s="1589" t="s">
        <v>267</v>
      </c>
      <c r="N10" s="1589"/>
      <c r="O10" s="1589"/>
      <c r="P10" s="1590"/>
      <c r="R10" s="1640"/>
      <c r="S10" s="1641"/>
      <c r="T10" s="1641"/>
      <c r="U10" s="1642"/>
      <c r="V10" s="137" t="s">
        <v>268</v>
      </c>
      <c r="W10" s="138"/>
      <c r="X10" s="159"/>
      <c r="Y10" s="159"/>
      <c r="Z10" s="160"/>
    </row>
    <row r="11" spans="1:26" ht="31.5" customHeight="1" thickBot="1" x14ac:dyDescent="0.25">
      <c r="A11" s="1587" t="s">
        <v>269</v>
      </c>
      <c r="B11" s="161" t="s">
        <v>270</v>
      </c>
      <c r="C11" s="132">
        <v>1</v>
      </c>
      <c r="D11" s="127"/>
      <c r="E11" s="128">
        <f>C11*D11</f>
        <v>0</v>
      </c>
      <c r="F11" s="129"/>
      <c r="G11" s="130">
        <f>ROUNDDOWN(F11/$C11,2)</f>
        <v>0</v>
      </c>
      <c r="H11" s="129"/>
      <c r="I11" s="131">
        <f>ROUNDDOWN(H11/$C11,2)</f>
        <v>0</v>
      </c>
      <c r="J11" s="132">
        <v>1</v>
      </c>
      <c r="K11" s="127"/>
      <c r="L11" s="128">
        <f>J11*K11</f>
        <v>0</v>
      </c>
      <c r="M11" s="129"/>
      <c r="N11" s="130">
        <f>ROUNDDOWN(M11/$J11,2)</f>
        <v>0</v>
      </c>
      <c r="O11" s="129"/>
      <c r="P11" s="131">
        <f>ROUNDDOWN(O11/$J11,2)</f>
        <v>0</v>
      </c>
      <c r="R11" s="133"/>
      <c r="S11" s="134">
        <f>ROUNDDOWN(R11*30.4,0)</f>
        <v>0</v>
      </c>
      <c r="T11" s="135"/>
      <c r="U11" s="136">
        <f>ROUNDDOWN(T11*30.4,0)</f>
        <v>0</v>
      </c>
      <c r="V11" s="151"/>
      <c r="W11" s="152">
        <f>ROUNDDOWN(V11*30.4,0)</f>
        <v>0</v>
      </c>
      <c r="X11" s="153"/>
      <c r="Y11" s="154"/>
      <c r="Z11" s="155"/>
    </row>
    <row r="12" spans="1:26" ht="31.5" customHeight="1" x14ac:dyDescent="0.2">
      <c r="A12" s="1588"/>
      <c r="B12" s="162" t="s">
        <v>271</v>
      </c>
      <c r="C12" s="146">
        <v>1</v>
      </c>
      <c r="D12" s="141"/>
      <c r="E12" s="142">
        <f>C12*D12</f>
        <v>0</v>
      </c>
      <c r="F12" s="143"/>
      <c r="G12" s="144">
        <f>ROUNDDOWN(F12/$C12,2)</f>
        <v>0</v>
      </c>
      <c r="H12" s="143"/>
      <c r="I12" s="145">
        <f>ROUNDDOWN(H12/$C12,2)</f>
        <v>0</v>
      </c>
      <c r="J12" s="146">
        <v>1</v>
      </c>
      <c r="K12" s="141"/>
      <c r="L12" s="142">
        <f>J12*K12</f>
        <v>0</v>
      </c>
      <c r="M12" s="143"/>
      <c r="N12" s="144">
        <f>ROUNDDOWN(M12/$J12,2)</f>
        <v>0</v>
      </c>
      <c r="O12" s="143"/>
      <c r="P12" s="145">
        <f>ROUNDDOWN(O12/$J12,2)</f>
        <v>0</v>
      </c>
      <c r="R12" s="147"/>
      <c r="S12" s="148">
        <f>ROUNDDOWN(R12*30.4,0)</f>
        <v>0</v>
      </c>
      <c r="T12" s="149"/>
      <c r="U12" s="150">
        <f>ROUNDDOWN(T12*30.4,0)</f>
        <v>0</v>
      </c>
    </row>
    <row r="13" spans="1:26" ht="31.5" customHeight="1" thickBot="1" x14ac:dyDescent="0.25">
      <c r="A13" s="163"/>
      <c r="B13" s="156" t="s">
        <v>265</v>
      </c>
      <c r="C13" s="157"/>
      <c r="D13" s="158">
        <f>SUM(D11:D11)</f>
        <v>0</v>
      </c>
      <c r="E13" s="158">
        <f>SUM(E11:E11)</f>
        <v>0</v>
      </c>
      <c r="F13" s="1589" t="s">
        <v>272</v>
      </c>
      <c r="G13" s="1589"/>
      <c r="H13" s="1589"/>
      <c r="I13" s="1590"/>
      <c r="J13" s="157"/>
      <c r="K13" s="158">
        <f>SUM(K11:K11)</f>
        <v>0</v>
      </c>
      <c r="L13" s="158">
        <f>SUM(L11:L11)</f>
        <v>0</v>
      </c>
      <c r="M13" s="1589" t="s">
        <v>273</v>
      </c>
      <c r="N13" s="1589"/>
      <c r="O13" s="1589"/>
      <c r="P13" s="1590"/>
      <c r="R13" s="1640"/>
      <c r="S13" s="1641"/>
      <c r="T13" s="1641"/>
      <c r="U13" s="1642"/>
      <c r="V13" s="7" t="s">
        <v>274</v>
      </c>
    </row>
    <row r="14" spans="1:26" ht="31.5" customHeight="1" thickBot="1" x14ac:dyDescent="0.25">
      <c r="A14" s="1619" t="s">
        <v>275</v>
      </c>
      <c r="B14" s="1584"/>
      <c r="C14" s="164">
        <v>2</v>
      </c>
      <c r="D14" s="165"/>
      <c r="E14" s="166">
        <f>C14*D14</f>
        <v>0</v>
      </c>
      <c r="F14" s="167"/>
      <c r="G14" s="168">
        <f>ROUNDDOWN(F14/$C14,2)</f>
        <v>0</v>
      </c>
      <c r="H14" s="167"/>
      <c r="I14" s="169">
        <f>ROUNDDOWN(H14/$C14,2)</f>
        <v>0</v>
      </c>
      <c r="J14" s="164">
        <v>2</v>
      </c>
      <c r="K14" s="165"/>
      <c r="L14" s="166">
        <f>J14*K14</f>
        <v>0</v>
      </c>
      <c r="M14" s="167"/>
      <c r="N14" s="168">
        <f>ROUNDDOWN(M14/$J14,2)</f>
        <v>0</v>
      </c>
      <c r="O14" s="167"/>
      <c r="P14" s="169">
        <f>ROUNDDOWN(O14/$J14,2)</f>
        <v>0</v>
      </c>
      <c r="R14" s="170"/>
      <c r="S14" s="171">
        <f>ROUNDDOWN(R14*30.4,0)</f>
        <v>0</v>
      </c>
      <c r="T14" s="172"/>
      <c r="U14" s="173">
        <f>ROUNDDOWN(T14*30.4,0)</f>
        <v>0</v>
      </c>
      <c r="V14" s="1613" t="s">
        <v>276</v>
      </c>
      <c r="W14" s="1614"/>
      <c r="X14" s="1610" t="s">
        <v>277</v>
      </c>
      <c r="Y14" s="1611"/>
      <c r="Z14" s="1612"/>
    </row>
    <row r="15" spans="1:26" ht="31.5" customHeight="1" x14ac:dyDescent="0.2">
      <c r="A15" s="1585"/>
      <c r="B15" s="1586"/>
      <c r="C15" s="176">
        <v>3</v>
      </c>
      <c r="D15" s="177"/>
      <c r="E15" s="178">
        <f>C15*D15</f>
        <v>0</v>
      </c>
      <c r="F15" s="179"/>
      <c r="G15" s="180">
        <f>ROUNDDOWN(F15/$C15,2)</f>
        <v>0</v>
      </c>
      <c r="H15" s="179"/>
      <c r="I15" s="181">
        <f>ROUNDDOWN(H15/$C15,2)</f>
        <v>0</v>
      </c>
      <c r="J15" s="176">
        <v>3</v>
      </c>
      <c r="K15" s="177"/>
      <c r="L15" s="178">
        <f>J15*K15</f>
        <v>0</v>
      </c>
      <c r="M15" s="179"/>
      <c r="N15" s="180">
        <f>ROUNDDOWN(M15/$J15,2)</f>
        <v>0</v>
      </c>
      <c r="O15" s="179"/>
      <c r="P15" s="181">
        <f>ROUNDDOWN(O15/$J15,2)</f>
        <v>0</v>
      </c>
      <c r="R15" s="182"/>
      <c r="S15" s="183">
        <f>ROUNDDOWN(R15*30.4,0)</f>
        <v>0</v>
      </c>
      <c r="T15" s="184"/>
      <c r="U15" s="185">
        <f>ROUNDDOWN(T15*30.4,0)</f>
        <v>0</v>
      </c>
      <c r="V15" s="186"/>
      <c r="W15" s="187"/>
      <c r="X15" s="188"/>
      <c r="Y15" s="1615"/>
      <c r="Z15" s="1616"/>
    </row>
    <row r="16" spans="1:26" ht="31.5" customHeight="1" x14ac:dyDescent="0.2">
      <c r="A16" s="1585"/>
      <c r="B16" s="1586"/>
      <c r="C16" s="176">
        <v>4</v>
      </c>
      <c r="D16" s="177"/>
      <c r="E16" s="178">
        <f>C16*D16</f>
        <v>0</v>
      </c>
      <c r="F16" s="179"/>
      <c r="G16" s="180">
        <f>ROUNDDOWN(F16/$C16,2)</f>
        <v>0</v>
      </c>
      <c r="H16" s="179"/>
      <c r="I16" s="181">
        <f>ROUNDDOWN(H16/$C16,2)</f>
        <v>0</v>
      </c>
      <c r="J16" s="176">
        <v>4</v>
      </c>
      <c r="K16" s="177"/>
      <c r="L16" s="178">
        <f>J16*K16</f>
        <v>0</v>
      </c>
      <c r="M16" s="179"/>
      <c r="N16" s="180">
        <f>ROUNDDOWN(M16/$J16,2)</f>
        <v>0</v>
      </c>
      <c r="O16" s="179"/>
      <c r="P16" s="181">
        <f>ROUNDDOWN(O16/$J16,2)</f>
        <v>0</v>
      </c>
      <c r="R16" s="182"/>
      <c r="S16" s="183">
        <f>ROUNDDOWN(R16*30.4,0)</f>
        <v>0</v>
      </c>
      <c r="T16" s="184"/>
      <c r="U16" s="185">
        <f>ROUNDDOWN(T16*30.4,0)</f>
        <v>0</v>
      </c>
      <c r="V16" s="1608"/>
      <c r="W16" s="1609"/>
      <c r="X16" s="189"/>
      <c r="Y16" s="1617"/>
      <c r="Z16" s="1618"/>
    </row>
    <row r="17" spans="1:26" ht="31.5" customHeight="1" thickBot="1" x14ac:dyDescent="0.25">
      <c r="A17" s="109"/>
      <c r="B17" s="190" t="s">
        <v>265</v>
      </c>
      <c r="C17" s="191"/>
      <c r="D17" s="192">
        <f>SUM(D14:D16)</f>
        <v>0</v>
      </c>
      <c r="E17" s="192">
        <f>SUM(E14:E16)</f>
        <v>0</v>
      </c>
      <c r="F17" s="1634" t="s">
        <v>278</v>
      </c>
      <c r="G17" s="1635"/>
      <c r="H17" s="1635"/>
      <c r="I17" s="1636"/>
      <c r="J17" s="191"/>
      <c r="K17" s="192">
        <f>SUM(K14:K16)</f>
        <v>0</v>
      </c>
      <c r="L17" s="192">
        <f>SUM(L14:L16)</f>
        <v>0</v>
      </c>
      <c r="M17" s="1634" t="s">
        <v>278</v>
      </c>
      <c r="N17" s="1635"/>
      <c r="O17" s="1635"/>
      <c r="P17" s="1636"/>
      <c r="R17" s="1640"/>
      <c r="S17" s="1641"/>
      <c r="T17" s="1641"/>
      <c r="U17" s="1642"/>
      <c r="V17" s="1608"/>
      <c r="W17" s="1609"/>
      <c r="X17" s="189"/>
      <c r="Y17" s="1617"/>
      <c r="Z17" s="1618"/>
    </row>
    <row r="18" spans="1:26" ht="31.5" customHeight="1" thickTop="1" thickBot="1" x14ac:dyDescent="0.25">
      <c r="A18" s="1627" t="s">
        <v>279</v>
      </c>
      <c r="B18" s="1628"/>
      <c r="C18" s="193"/>
      <c r="D18" s="194">
        <f>D17+D13+D10</f>
        <v>0</v>
      </c>
      <c r="E18" s="194">
        <f>E17+E13+E10</f>
        <v>0</v>
      </c>
      <c r="F18" s="1631"/>
      <c r="G18" s="1632"/>
      <c r="H18" s="1632"/>
      <c r="I18" s="1633"/>
      <c r="J18" s="193"/>
      <c r="K18" s="194">
        <f>K17+K13+K10</f>
        <v>0</v>
      </c>
      <c r="L18" s="194">
        <f>L17+L13+L10</f>
        <v>0</v>
      </c>
      <c r="M18" s="1631"/>
      <c r="N18" s="1632"/>
      <c r="O18" s="1632"/>
      <c r="P18" s="1633"/>
      <c r="R18" s="7" t="s">
        <v>280</v>
      </c>
      <c r="V18" s="1608"/>
      <c r="W18" s="1609"/>
      <c r="X18" s="189"/>
      <c r="Y18" s="1617"/>
      <c r="Z18" s="1618"/>
    </row>
    <row r="19" spans="1:26" ht="31.5" customHeight="1" thickBot="1" x14ac:dyDescent="0.25">
      <c r="A19" s="1629" t="s">
        <v>281</v>
      </c>
      <c r="B19" s="1630"/>
      <c r="C19" s="195"/>
      <c r="D19" s="196">
        <f>D18+K18</f>
        <v>0</v>
      </c>
      <c r="E19" s="197">
        <f>E18+L18</f>
        <v>0</v>
      </c>
      <c r="F19" s="198"/>
      <c r="G19" s="199"/>
      <c r="H19" s="199"/>
      <c r="I19" s="199"/>
      <c r="J19" s="98"/>
      <c r="K19" s="98"/>
      <c r="L19" s="98"/>
      <c r="M19" s="98"/>
      <c r="N19" s="98"/>
      <c r="O19" s="98"/>
      <c r="P19" s="98"/>
      <c r="R19" s="174" t="s">
        <v>253</v>
      </c>
      <c r="S19" s="200" t="s">
        <v>282</v>
      </c>
      <c r="T19" s="201" t="s">
        <v>258</v>
      </c>
      <c r="U19" s="175" t="s">
        <v>259</v>
      </c>
      <c r="V19" s="1624"/>
      <c r="W19" s="1609"/>
      <c r="X19" s="189"/>
      <c r="Y19" s="1617"/>
      <c r="Z19" s="1618"/>
    </row>
    <row r="20" spans="1:26" ht="31.5" customHeight="1" x14ac:dyDescent="0.2">
      <c r="A20" s="7"/>
      <c r="B20" s="2"/>
      <c r="E20" s="56"/>
      <c r="F20" s="202"/>
      <c r="R20" s="203"/>
      <c r="S20" s="204"/>
      <c r="T20" s="188"/>
      <c r="U20" s="205">
        <f>ROUNDDOWN(T20*30.4,0)</f>
        <v>0</v>
      </c>
      <c r="V20" s="1608"/>
      <c r="W20" s="1609"/>
      <c r="X20" s="189"/>
      <c r="Y20" s="1617"/>
      <c r="Z20" s="1618"/>
    </row>
    <row r="21" spans="1:26" ht="31.5" customHeight="1" x14ac:dyDescent="0.2">
      <c r="A21" s="206"/>
      <c r="B21" s="206"/>
      <c r="C21" s="207"/>
      <c r="D21" s="207"/>
      <c r="E21" s="207"/>
      <c r="F21" s="207"/>
      <c r="G21" s="202"/>
      <c r="H21" s="202"/>
      <c r="I21" s="202"/>
      <c r="J21" s="208"/>
      <c r="K21" s="208"/>
      <c r="L21" s="56"/>
      <c r="M21" s="202"/>
      <c r="N21" s="202"/>
      <c r="O21" s="202"/>
      <c r="P21" s="202"/>
      <c r="R21" s="209"/>
      <c r="S21" s="210"/>
      <c r="T21" s="189"/>
      <c r="U21" s="211">
        <f>ROUNDDOWN(T21*30.4,0)</f>
        <v>0</v>
      </c>
      <c r="V21" s="1625"/>
      <c r="W21" s="1626"/>
      <c r="X21" s="214"/>
      <c r="Y21" s="1617"/>
      <c r="Z21" s="1618"/>
    </row>
    <row r="22" spans="1:26" ht="31.5" customHeight="1" x14ac:dyDescent="0.2">
      <c r="A22" s="215"/>
      <c r="B22" s="215"/>
      <c r="C22" s="216"/>
      <c r="D22" s="216"/>
      <c r="E22" s="217"/>
      <c r="F22" s="217"/>
      <c r="G22" s="218"/>
      <c r="H22" s="219"/>
      <c r="I22" s="219"/>
      <c r="J22" s="220"/>
      <c r="K22" s="220"/>
      <c r="L22" s="218"/>
      <c r="M22" s="219"/>
      <c r="N22" s="219"/>
      <c r="O22" s="219"/>
      <c r="P22" s="219"/>
      <c r="R22" s="209"/>
      <c r="S22" s="210"/>
      <c r="T22" s="189"/>
      <c r="U22" s="211"/>
      <c r="V22" s="212"/>
      <c r="W22" s="213"/>
      <c r="X22" s="214"/>
      <c r="Y22" s="221"/>
      <c r="Z22" s="222"/>
    </row>
    <row r="23" spans="1:26" ht="31.5" customHeight="1" thickBot="1" x14ac:dyDescent="0.25">
      <c r="A23" s="215"/>
      <c r="B23" s="215"/>
      <c r="C23" s="223"/>
      <c r="D23" s="223"/>
      <c r="E23" s="217"/>
      <c r="F23" s="217"/>
      <c r="G23" s="218"/>
      <c r="H23" s="219"/>
      <c r="I23" s="219"/>
      <c r="J23" s="220"/>
      <c r="K23" s="220"/>
      <c r="L23" s="218"/>
      <c r="M23" s="219"/>
      <c r="N23" s="219"/>
      <c r="O23" s="219"/>
      <c r="P23" s="219"/>
      <c r="R23" s="224"/>
      <c r="S23" s="225"/>
      <c r="T23" s="226"/>
      <c r="U23" s="227">
        <f>ROUNDDOWN(T23*30.4,0)</f>
        <v>0</v>
      </c>
      <c r="V23" s="1620"/>
      <c r="W23" s="1621"/>
      <c r="X23" s="228"/>
      <c r="Y23" s="1622"/>
      <c r="Z23" s="1623"/>
    </row>
    <row r="24" spans="1:26" ht="24" customHeight="1" x14ac:dyDescent="0.2">
      <c r="A24" s="215"/>
      <c r="B24" s="215"/>
      <c r="C24" s="216"/>
      <c r="D24" s="216"/>
      <c r="E24" s="217"/>
      <c r="F24" s="217"/>
      <c r="G24" s="218"/>
      <c r="H24" s="219"/>
      <c r="I24" s="219"/>
      <c r="J24" s="229"/>
      <c r="K24" s="218"/>
      <c r="L24" s="218"/>
      <c r="M24" s="219"/>
      <c r="N24" s="219"/>
      <c r="O24" s="219"/>
      <c r="P24" s="219"/>
    </row>
  </sheetData>
  <mergeCells count="50">
    <mergeCell ref="R6:S6"/>
    <mergeCell ref="R5:Z5"/>
    <mergeCell ref="T6:U6"/>
    <mergeCell ref="V6:Z6"/>
    <mergeCell ref="Y18:Z18"/>
    <mergeCell ref="R17:U17"/>
    <mergeCell ref="R13:U13"/>
    <mergeCell ref="R10:U10"/>
    <mergeCell ref="V17:W17"/>
    <mergeCell ref="V18:W18"/>
    <mergeCell ref="Y17:Z17"/>
    <mergeCell ref="A14:B16"/>
    <mergeCell ref="Y19:Z19"/>
    <mergeCell ref="V23:W23"/>
    <mergeCell ref="Y21:Z21"/>
    <mergeCell ref="V20:W20"/>
    <mergeCell ref="Y23:Z23"/>
    <mergeCell ref="V19:W19"/>
    <mergeCell ref="Y20:Z20"/>
    <mergeCell ref="V21:W21"/>
    <mergeCell ref="A18:B18"/>
    <mergeCell ref="A19:B19"/>
    <mergeCell ref="M18:P18"/>
    <mergeCell ref="F18:I18"/>
    <mergeCell ref="F17:I17"/>
    <mergeCell ref="M17:P17"/>
    <mergeCell ref="W1:Z1"/>
    <mergeCell ref="V16:W16"/>
    <mergeCell ref="X14:Z14"/>
    <mergeCell ref="V14:W14"/>
    <mergeCell ref="Y15:Z15"/>
    <mergeCell ref="Y16:Z16"/>
    <mergeCell ref="U1:V1"/>
    <mergeCell ref="P3:S3"/>
    <mergeCell ref="A3:B3"/>
    <mergeCell ref="C3:H3"/>
    <mergeCell ref="I3:K3"/>
    <mergeCell ref="L3:O3"/>
    <mergeCell ref="A8:B9"/>
    <mergeCell ref="A11:A12"/>
    <mergeCell ref="F13:I13"/>
    <mergeCell ref="C5:I5"/>
    <mergeCell ref="J5:P5"/>
    <mergeCell ref="M10:P10"/>
    <mergeCell ref="M6:P6"/>
    <mergeCell ref="C6:E6"/>
    <mergeCell ref="F6:I6"/>
    <mergeCell ref="J6:L6"/>
    <mergeCell ref="F10:I10"/>
    <mergeCell ref="M13:P13"/>
  </mergeCells>
  <phoneticPr fontId="3"/>
  <printOptions horizontalCentered="1"/>
  <pageMargins left="0.39370078740157483" right="0.39370078740157483" top="0.78740157480314965" bottom="0.39370078740157483" header="0.51181102362204722" footer="0.51181102362204722"/>
  <pageSetup paperSize="9" scale="7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Z24"/>
  <sheetViews>
    <sheetView view="pageBreakPreview" zoomScaleNormal="75" zoomScaleSheetLayoutView="100" workbookViewId="0"/>
  </sheetViews>
  <sheetFormatPr defaultColWidth="7.6328125" defaultRowHeight="27" customHeight="1" x14ac:dyDescent="0.2"/>
  <cols>
    <col min="1" max="1" width="9.08984375" style="98" customWidth="1"/>
    <col min="2" max="2" width="7.6328125" style="98" customWidth="1"/>
    <col min="3" max="5" width="5.6328125" style="2" customWidth="1"/>
    <col min="6" max="9" width="7.08984375" style="2" customWidth="1"/>
    <col min="10" max="12" width="5.6328125" style="2" customWidth="1"/>
    <col min="13" max="16" width="7.08984375" style="2" customWidth="1"/>
    <col min="17" max="17" width="2" style="2" customWidth="1"/>
    <col min="18" max="18" width="6.6328125" style="2" customWidth="1"/>
    <col min="19" max="19" width="9.6328125" style="2" customWidth="1"/>
    <col min="20" max="20" width="6.6328125" style="2" customWidth="1"/>
    <col min="21" max="21" width="9.6328125" style="2" customWidth="1"/>
    <col min="22" max="22" width="6.6328125" style="2" customWidth="1"/>
    <col min="23" max="23" width="9.6328125" style="2" customWidth="1"/>
    <col min="24" max="26" width="5.08984375" style="2" customWidth="1"/>
    <col min="27" max="16384" width="7.6328125" style="2"/>
  </cols>
  <sheetData>
    <row r="1" spans="1:26" s="99" customFormat="1" ht="27" customHeight="1" thickBot="1" x14ac:dyDescent="0.25">
      <c r="A1" s="432"/>
      <c r="B1" s="98"/>
      <c r="E1" s="100" t="s">
        <v>239</v>
      </c>
      <c r="U1" s="1602" t="s">
        <v>240</v>
      </c>
      <c r="V1" s="1604"/>
      <c r="W1" s="1643"/>
      <c r="X1" s="1644"/>
      <c r="Y1" s="1644"/>
      <c r="Z1" s="1645"/>
    </row>
    <row r="2" spans="1:26" ht="15" customHeight="1" thickBot="1" x14ac:dyDescent="0.25"/>
    <row r="3" spans="1:26" s="106" customFormat="1" ht="27" customHeight="1" thickBot="1" x14ac:dyDescent="0.25">
      <c r="A3" s="1599" t="s">
        <v>241</v>
      </c>
      <c r="B3" s="1600"/>
      <c r="C3" s="1601" t="s">
        <v>283</v>
      </c>
      <c r="D3" s="1597"/>
      <c r="E3" s="1597"/>
      <c r="F3" s="1597"/>
      <c r="G3" s="1597"/>
      <c r="H3" s="1598"/>
      <c r="I3" s="1602" t="s">
        <v>242</v>
      </c>
      <c r="J3" s="1603"/>
      <c r="K3" s="1604"/>
      <c r="L3" s="1646" t="s">
        <v>284</v>
      </c>
      <c r="M3" s="1647"/>
      <c r="N3" s="1647"/>
      <c r="O3" s="1647"/>
      <c r="P3" s="1597" t="s">
        <v>285</v>
      </c>
      <c r="Q3" s="1597"/>
      <c r="R3" s="1597"/>
      <c r="S3" s="1598"/>
      <c r="T3" s="101" t="s">
        <v>243</v>
      </c>
      <c r="U3" s="102" t="s">
        <v>244</v>
      </c>
      <c r="V3" s="103">
        <v>100</v>
      </c>
      <c r="W3" s="102" t="s">
        <v>115</v>
      </c>
      <c r="X3" s="103">
        <v>20</v>
      </c>
      <c r="Y3" s="104" t="s">
        <v>206</v>
      </c>
      <c r="Z3" s="105">
        <f>V3+X3</f>
        <v>120</v>
      </c>
    </row>
    <row r="4" spans="1:26" ht="15" customHeight="1" thickBot="1" x14ac:dyDescent="0.25">
      <c r="D4" s="56"/>
      <c r="F4" s="56"/>
      <c r="G4" s="56"/>
      <c r="K4" s="56"/>
      <c r="M4" s="56"/>
      <c r="N4" s="56"/>
    </row>
    <row r="5" spans="1:26" s="98" customFormat="1" ht="30" customHeight="1" thickBot="1" x14ac:dyDescent="0.25">
      <c r="A5" s="107"/>
      <c r="B5" s="108"/>
      <c r="C5" s="1591" t="s">
        <v>245</v>
      </c>
      <c r="D5" s="1592"/>
      <c r="E5" s="1592"/>
      <c r="F5" s="1592"/>
      <c r="G5" s="1592"/>
      <c r="H5" s="1592"/>
      <c r="I5" s="1593"/>
      <c r="J5" s="1591" t="s">
        <v>246</v>
      </c>
      <c r="K5" s="1592"/>
      <c r="L5" s="1592"/>
      <c r="M5" s="1592"/>
      <c r="N5" s="1592"/>
      <c r="O5" s="1592"/>
      <c r="P5" s="1593"/>
      <c r="R5" s="1629" t="s">
        <v>247</v>
      </c>
      <c r="S5" s="1638"/>
      <c r="T5" s="1638"/>
      <c r="U5" s="1638"/>
      <c r="V5" s="1638"/>
      <c r="W5" s="1638"/>
      <c r="X5" s="1638"/>
      <c r="Y5" s="1638"/>
      <c r="Z5" s="1630"/>
    </row>
    <row r="6" spans="1:26" s="98" customFormat="1" ht="30" customHeight="1" x14ac:dyDescent="0.2">
      <c r="A6" s="109"/>
      <c r="B6" s="110"/>
      <c r="C6" s="1596" t="s">
        <v>248</v>
      </c>
      <c r="D6" s="1594"/>
      <c r="E6" s="1594"/>
      <c r="F6" s="1594" t="s">
        <v>249</v>
      </c>
      <c r="G6" s="1594"/>
      <c r="H6" s="1594"/>
      <c r="I6" s="1595"/>
      <c r="J6" s="1596" t="s">
        <v>248</v>
      </c>
      <c r="K6" s="1594"/>
      <c r="L6" s="1594"/>
      <c r="M6" s="1594" t="s">
        <v>249</v>
      </c>
      <c r="N6" s="1594"/>
      <c r="O6" s="1594"/>
      <c r="P6" s="1595"/>
      <c r="R6" s="1591" t="s">
        <v>250</v>
      </c>
      <c r="S6" s="1637"/>
      <c r="T6" s="1639" t="s">
        <v>251</v>
      </c>
      <c r="U6" s="1584"/>
      <c r="V6" s="1591" t="s">
        <v>252</v>
      </c>
      <c r="W6" s="1592"/>
      <c r="X6" s="1592"/>
      <c r="Y6" s="1592"/>
      <c r="Z6" s="1593"/>
    </row>
    <row r="7" spans="1:26" s="98" customFormat="1" ht="30" customHeight="1" thickBot="1" x14ac:dyDescent="0.25">
      <c r="A7" s="111"/>
      <c r="B7" s="112"/>
      <c r="C7" s="113" t="s">
        <v>253</v>
      </c>
      <c r="D7" s="114" t="s">
        <v>254</v>
      </c>
      <c r="E7" s="115" t="s">
        <v>243</v>
      </c>
      <c r="F7" s="114" t="s">
        <v>255</v>
      </c>
      <c r="G7" s="114" t="s">
        <v>256</v>
      </c>
      <c r="H7" s="114" t="s">
        <v>257</v>
      </c>
      <c r="I7" s="116" t="s">
        <v>256</v>
      </c>
      <c r="J7" s="113" t="s">
        <v>253</v>
      </c>
      <c r="K7" s="114" t="s">
        <v>254</v>
      </c>
      <c r="L7" s="115" t="s">
        <v>243</v>
      </c>
      <c r="M7" s="114" t="s">
        <v>255</v>
      </c>
      <c r="N7" s="114" t="s">
        <v>256</v>
      </c>
      <c r="O7" s="114" t="s">
        <v>257</v>
      </c>
      <c r="P7" s="116" t="s">
        <v>256</v>
      </c>
      <c r="R7" s="117" t="s">
        <v>258</v>
      </c>
      <c r="S7" s="118" t="s">
        <v>259</v>
      </c>
      <c r="T7" s="119" t="s">
        <v>258</v>
      </c>
      <c r="U7" s="120" t="s">
        <v>259</v>
      </c>
      <c r="V7" s="121" t="s">
        <v>258</v>
      </c>
      <c r="W7" s="122" t="s">
        <v>259</v>
      </c>
      <c r="X7" s="123" t="s">
        <v>260</v>
      </c>
      <c r="Y7" s="124" t="s">
        <v>261</v>
      </c>
      <c r="Z7" s="125" t="s">
        <v>262</v>
      </c>
    </row>
    <row r="8" spans="1:26" ht="31.5" customHeight="1" x14ac:dyDescent="0.2">
      <c r="A8" s="1583" t="s">
        <v>263</v>
      </c>
      <c r="B8" s="1584"/>
      <c r="C8" s="126">
        <v>1</v>
      </c>
      <c r="D8" s="127">
        <v>26</v>
      </c>
      <c r="E8" s="128">
        <f>C8*D8</f>
        <v>26</v>
      </c>
      <c r="F8" s="129">
        <v>14</v>
      </c>
      <c r="G8" s="130">
        <f>ROUNDDOWN(F8/$C8,2)</f>
        <v>14</v>
      </c>
      <c r="H8" s="129">
        <v>13.5</v>
      </c>
      <c r="I8" s="131">
        <f>ROUNDDOWN(H8/$C8,2)</f>
        <v>13.5</v>
      </c>
      <c r="J8" s="132">
        <v>1</v>
      </c>
      <c r="K8" s="127">
        <v>10</v>
      </c>
      <c r="L8" s="128">
        <f>J8*K8</f>
        <v>10</v>
      </c>
      <c r="M8" s="129">
        <v>14</v>
      </c>
      <c r="N8" s="130">
        <f>ROUNDDOWN(M8/$J8,2)</f>
        <v>14</v>
      </c>
      <c r="O8" s="129">
        <v>13</v>
      </c>
      <c r="P8" s="131">
        <f>ROUNDDOWN(O8/$J8,2)</f>
        <v>13</v>
      </c>
      <c r="R8" s="133">
        <v>1900</v>
      </c>
      <c r="S8" s="134">
        <f>ROUNDDOWN(R8*30.4,0)</f>
        <v>57760</v>
      </c>
      <c r="T8" s="135">
        <v>2000</v>
      </c>
      <c r="U8" s="136">
        <f>ROUNDDOWN(T8*30.4,0)</f>
        <v>60800</v>
      </c>
      <c r="V8" s="137" t="s">
        <v>264</v>
      </c>
      <c r="W8" s="138"/>
      <c r="X8" s="138"/>
      <c r="Y8" s="138"/>
      <c r="Z8" s="139"/>
    </row>
    <row r="9" spans="1:26" ht="31.5" customHeight="1" thickBot="1" x14ac:dyDescent="0.25">
      <c r="A9" s="1585"/>
      <c r="B9" s="1586"/>
      <c r="C9" s="140">
        <v>2</v>
      </c>
      <c r="D9" s="141">
        <v>2</v>
      </c>
      <c r="E9" s="142">
        <f>C9*D9</f>
        <v>4</v>
      </c>
      <c r="F9" s="143">
        <v>29</v>
      </c>
      <c r="G9" s="144">
        <f>ROUNDDOWN(F9/$C9,2)</f>
        <v>14.5</v>
      </c>
      <c r="H9" s="143">
        <v>28</v>
      </c>
      <c r="I9" s="145">
        <f>ROUNDDOWN(H9/$C9,2)</f>
        <v>14</v>
      </c>
      <c r="J9" s="146">
        <v>2</v>
      </c>
      <c r="K9" s="141">
        <v>0</v>
      </c>
      <c r="L9" s="142">
        <f>J9*K9</f>
        <v>0</v>
      </c>
      <c r="M9" s="143"/>
      <c r="N9" s="144">
        <f>ROUNDDOWN(M9/$J9,2)</f>
        <v>0</v>
      </c>
      <c r="O9" s="143"/>
      <c r="P9" s="145">
        <f>ROUNDDOWN(O9/$J9,2)</f>
        <v>0</v>
      </c>
      <c r="R9" s="147"/>
      <c r="S9" s="148">
        <f>ROUNDDOWN(R9*30.4,0)</f>
        <v>0</v>
      </c>
      <c r="T9" s="149"/>
      <c r="U9" s="150">
        <f>ROUNDDOWN(T9*30.4,0)</f>
        <v>0</v>
      </c>
      <c r="V9" s="151">
        <v>1400</v>
      </c>
      <c r="W9" s="152">
        <f>ROUNDDOWN(V9*30.4,0)</f>
        <v>42560</v>
      </c>
      <c r="X9" s="153"/>
      <c r="Y9" s="154"/>
      <c r="Z9" s="155"/>
    </row>
    <row r="10" spans="1:26" ht="31.5" customHeight="1" thickBot="1" x14ac:dyDescent="0.25">
      <c r="A10" s="111"/>
      <c r="B10" s="156" t="s">
        <v>265</v>
      </c>
      <c r="C10" s="157"/>
      <c r="D10" s="158">
        <f>SUM(D8:D9)</f>
        <v>28</v>
      </c>
      <c r="E10" s="158">
        <f>SUM(E8:E9)</f>
        <v>30</v>
      </c>
      <c r="F10" s="1589" t="s">
        <v>266</v>
      </c>
      <c r="G10" s="1589"/>
      <c r="H10" s="1589"/>
      <c r="I10" s="1590"/>
      <c r="J10" s="157"/>
      <c r="K10" s="158">
        <f>SUM(K8:K9)</f>
        <v>10</v>
      </c>
      <c r="L10" s="158">
        <f>SUM(L8:L9)</f>
        <v>10</v>
      </c>
      <c r="M10" s="1589" t="s">
        <v>267</v>
      </c>
      <c r="N10" s="1589"/>
      <c r="O10" s="1589"/>
      <c r="P10" s="1590"/>
      <c r="R10" s="1640"/>
      <c r="S10" s="1641"/>
      <c r="T10" s="1641"/>
      <c r="U10" s="1642"/>
      <c r="V10" s="137" t="s">
        <v>268</v>
      </c>
      <c r="W10" s="138"/>
      <c r="X10" s="159"/>
      <c r="Y10" s="159"/>
      <c r="Z10" s="160"/>
    </row>
    <row r="11" spans="1:26" ht="31.5" customHeight="1" thickBot="1" x14ac:dyDescent="0.25">
      <c r="A11" s="1587" t="s">
        <v>269</v>
      </c>
      <c r="B11" s="161" t="s">
        <v>270</v>
      </c>
      <c r="C11" s="132">
        <v>1</v>
      </c>
      <c r="D11" s="127">
        <v>10</v>
      </c>
      <c r="E11" s="128">
        <f>C11*D11</f>
        <v>10</v>
      </c>
      <c r="F11" s="129">
        <v>11.5</v>
      </c>
      <c r="G11" s="130">
        <f>ROUNDDOWN(F11/$C11,2)</f>
        <v>11.5</v>
      </c>
      <c r="H11" s="129">
        <v>11</v>
      </c>
      <c r="I11" s="131">
        <f>ROUNDDOWN(H11/$C11,2)</f>
        <v>11</v>
      </c>
      <c r="J11" s="132">
        <v>1</v>
      </c>
      <c r="K11" s="127">
        <v>2</v>
      </c>
      <c r="L11" s="128">
        <f>J11*K11</f>
        <v>2</v>
      </c>
      <c r="M11" s="129">
        <v>14</v>
      </c>
      <c r="N11" s="130">
        <f>ROUNDDOWN(M11/$J11,2)</f>
        <v>14</v>
      </c>
      <c r="O11" s="129">
        <v>13</v>
      </c>
      <c r="P11" s="131">
        <f>ROUNDDOWN(O11/$J11,2)</f>
        <v>13</v>
      </c>
      <c r="R11" s="133">
        <v>1300</v>
      </c>
      <c r="S11" s="134">
        <f>ROUNDDOWN(R11*30.4,0)</f>
        <v>39520</v>
      </c>
      <c r="T11" s="135"/>
      <c r="U11" s="136">
        <f>ROUNDDOWN(T11*30.4,0)</f>
        <v>0</v>
      </c>
      <c r="V11" s="151">
        <f>SUM(X11:Z11)</f>
        <v>1400</v>
      </c>
      <c r="W11" s="152">
        <f>ROUNDDOWN(V11*30.4,0)</f>
        <v>42560</v>
      </c>
      <c r="X11" s="153">
        <v>300</v>
      </c>
      <c r="Y11" s="154">
        <v>500</v>
      </c>
      <c r="Z11" s="155">
        <v>600</v>
      </c>
    </row>
    <row r="12" spans="1:26" ht="31.5" customHeight="1" x14ac:dyDescent="0.2">
      <c r="A12" s="1588"/>
      <c r="B12" s="162" t="s">
        <v>271</v>
      </c>
      <c r="C12" s="146">
        <v>1</v>
      </c>
      <c r="D12" s="141">
        <v>2</v>
      </c>
      <c r="E12" s="142">
        <f>C12*D12</f>
        <v>2</v>
      </c>
      <c r="F12" s="143">
        <v>9.5</v>
      </c>
      <c r="G12" s="144">
        <f>ROUNDDOWN(F12/$C12,2)</f>
        <v>9.5</v>
      </c>
      <c r="H12" s="143">
        <v>9.4</v>
      </c>
      <c r="I12" s="145">
        <f>ROUNDDOWN(H12/$C12,2)</f>
        <v>9.4</v>
      </c>
      <c r="J12" s="146">
        <v>1</v>
      </c>
      <c r="K12" s="141"/>
      <c r="L12" s="142">
        <f>J12*K12</f>
        <v>0</v>
      </c>
      <c r="M12" s="143"/>
      <c r="N12" s="144">
        <f>ROUNDDOWN(M12/$J12,2)</f>
        <v>0</v>
      </c>
      <c r="O12" s="143"/>
      <c r="P12" s="145">
        <f>ROUNDDOWN(O12/$J12,2)</f>
        <v>0</v>
      </c>
      <c r="R12" s="147">
        <v>320</v>
      </c>
      <c r="S12" s="148">
        <f>ROUNDDOWN(R12*30.4,0)</f>
        <v>9728</v>
      </c>
      <c r="T12" s="149"/>
      <c r="U12" s="150">
        <f>ROUNDDOWN(T12*30.4,0)</f>
        <v>0</v>
      </c>
    </row>
    <row r="13" spans="1:26" ht="31.5" customHeight="1" thickBot="1" x14ac:dyDescent="0.25">
      <c r="A13" s="163"/>
      <c r="B13" s="156" t="s">
        <v>265</v>
      </c>
      <c r="C13" s="157"/>
      <c r="D13" s="158">
        <f>SUM(D11:D11)</f>
        <v>10</v>
      </c>
      <c r="E13" s="158">
        <f>SUM(E11:E11)</f>
        <v>10</v>
      </c>
      <c r="F13" s="1589" t="s">
        <v>272</v>
      </c>
      <c r="G13" s="1589"/>
      <c r="H13" s="1589"/>
      <c r="I13" s="1590"/>
      <c r="J13" s="157"/>
      <c r="K13" s="158">
        <f>SUM(K11:K11)</f>
        <v>2</v>
      </c>
      <c r="L13" s="158">
        <f>SUM(L11:L11)</f>
        <v>2</v>
      </c>
      <c r="M13" s="1589" t="s">
        <v>273</v>
      </c>
      <c r="N13" s="1589"/>
      <c r="O13" s="1589"/>
      <c r="P13" s="1590"/>
      <c r="R13" s="1640"/>
      <c r="S13" s="1641"/>
      <c r="T13" s="1641"/>
      <c r="U13" s="1642"/>
      <c r="V13" s="7" t="s">
        <v>274</v>
      </c>
    </row>
    <row r="14" spans="1:26" ht="31.5" customHeight="1" thickBot="1" x14ac:dyDescent="0.25">
      <c r="A14" s="1619" t="s">
        <v>275</v>
      </c>
      <c r="B14" s="1584"/>
      <c r="C14" s="164">
        <v>2</v>
      </c>
      <c r="D14" s="165">
        <v>10</v>
      </c>
      <c r="E14" s="166">
        <f>C14*D14</f>
        <v>20</v>
      </c>
      <c r="F14" s="167">
        <v>14</v>
      </c>
      <c r="G14" s="168">
        <f>ROUNDDOWN(F14/$C14,2)</f>
        <v>7</v>
      </c>
      <c r="H14" s="167">
        <v>13</v>
      </c>
      <c r="I14" s="169">
        <f>ROUNDDOWN(H14/$C14,2)</f>
        <v>6.5</v>
      </c>
      <c r="J14" s="164">
        <v>2</v>
      </c>
      <c r="K14" s="165">
        <v>4</v>
      </c>
      <c r="L14" s="166">
        <f>J14*K14</f>
        <v>8</v>
      </c>
      <c r="M14" s="167">
        <v>14</v>
      </c>
      <c r="N14" s="168">
        <f>ROUNDDOWN(M14/$J14,2)</f>
        <v>7</v>
      </c>
      <c r="O14" s="167">
        <v>13</v>
      </c>
      <c r="P14" s="169">
        <f>ROUNDDOWN(O14/$J14,2)</f>
        <v>6.5</v>
      </c>
      <c r="R14" s="170">
        <v>320</v>
      </c>
      <c r="S14" s="171">
        <f>ROUNDDOWN(R14*30.4,0)</f>
        <v>9728</v>
      </c>
      <c r="T14" s="172"/>
      <c r="U14" s="173">
        <f>ROUNDDOWN(T14*30.4,0)</f>
        <v>0</v>
      </c>
      <c r="V14" s="1613" t="s">
        <v>276</v>
      </c>
      <c r="W14" s="1614"/>
      <c r="X14" s="1610" t="s">
        <v>277</v>
      </c>
      <c r="Y14" s="1611"/>
      <c r="Z14" s="1612"/>
    </row>
    <row r="15" spans="1:26" ht="31.5" customHeight="1" x14ac:dyDescent="0.2">
      <c r="A15" s="1585"/>
      <c r="B15" s="1586"/>
      <c r="C15" s="176">
        <v>3</v>
      </c>
      <c r="D15" s="177"/>
      <c r="E15" s="178">
        <f>C15*D15</f>
        <v>0</v>
      </c>
      <c r="F15" s="179"/>
      <c r="G15" s="180">
        <f>ROUNDDOWN(F15/$C15,2)</f>
        <v>0</v>
      </c>
      <c r="H15" s="179"/>
      <c r="I15" s="181">
        <f>ROUNDDOWN(H15/$C15,2)</f>
        <v>0</v>
      </c>
      <c r="J15" s="176">
        <v>3</v>
      </c>
      <c r="K15" s="177"/>
      <c r="L15" s="178">
        <f>J15*K15</f>
        <v>0</v>
      </c>
      <c r="M15" s="179"/>
      <c r="N15" s="180">
        <f>ROUNDDOWN(M15/$J15,2)</f>
        <v>0</v>
      </c>
      <c r="O15" s="179"/>
      <c r="P15" s="181">
        <f>ROUNDDOWN(O15/$J15,2)</f>
        <v>0</v>
      </c>
      <c r="R15" s="182"/>
      <c r="S15" s="183">
        <f>ROUNDDOWN(R15*30.4,0)</f>
        <v>0</v>
      </c>
      <c r="T15" s="184"/>
      <c r="U15" s="185">
        <f>ROUNDDOWN(T15*30.4,0)</f>
        <v>0</v>
      </c>
      <c r="V15" s="186" t="s">
        <v>286</v>
      </c>
      <c r="W15" s="187"/>
      <c r="X15" s="188"/>
      <c r="Y15" s="1615" t="s">
        <v>287</v>
      </c>
      <c r="Z15" s="1616"/>
    </row>
    <row r="16" spans="1:26" ht="31.5" customHeight="1" x14ac:dyDescent="0.2">
      <c r="A16" s="1585"/>
      <c r="B16" s="1586"/>
      <c r="C16" s="176">
        <v>4</v>
      </c>
      <c r="D16" s="177">
        <v>10</v>
      </c>
      <c r="E16" s="178">
        <f>C16*D16</f>
        <v>40</v>
      </c>
      <c r="F16" s="179">
        <v>50</v>
      </c>
      <c r="G16" s="180">
        <f>ROUNDDOWN(F16/$C16,2)</f>
        <v>12.5</v>
      </c>
      <c r="H16" s="179">
        <v>48</v>
      </c>
      <c r="I16" s="181">
        <f>ROUNDDOWN(H16/$C16,2)</f>
        <v>12</v>
      </c>
      <c r="J16" s="176">
        <v>4</v>
      </c>
      <c r="K16" s="177"/>
      <c r="L16" s="178">
        <f>J16*K16</f>
        <v>0</v>
      </c>
      <c r="M16" s="179"/>
      <c r="N16" s="180">
        <f>ROUNDDOWN(M16/$J16,2)</f>
        <v>0</v>
      </c>
      <c r="O16" s="179"/>
      <c r="P16" s="181">
        <f>ROUNDDOWN(O16/$J16,2)</f>
        <v>0</v>
      </c>
      <c r="R16" s="182">
        <v>320</v>
      </c>
      <c r="S16" s="183">
        <f>ROUNDDOWN(R16*30.4,0)</f>
        <v>9728</v>
      </c>
      <c r="T16" s="184"/>
      <c r="U16" s="185">
        <f>ROUNDDOWN(T16*30.4,0)</f>
        <v>0</v>
      </c>
      <c r="V16" s="1608" t="s">
        <v>288</v>
      </c>
      <c r="W16" s="1609"/>
      <c r="X16" s="189" t="s">
        <v>289</v>
      </c>
      <c r="Y16" s="1617">
        <v>2000</v>
      </c>
      <c r="Z16" s="1618"/>
    </row>
    <row r="17" spans="1:26" ht="31.5" customHeight="1" thickBot="1" x14ac:dyDescent="0.25">
      <c r="A17" s="109"/>
      <c r="B17" s="190" t="s">
        <v>265</v>
      </c>
      <c r="C17" s="191"/>
      <c r="D17" s="192">
        <f>SUM(D14:D16)</f>
        <v>20</v>
      </c>
      <c r="E17" s="192">
        <f>SUM(E14:E16)</f>
        <v>60</v>
      </c>
      <c r="F17" s="1634" t="s">
        <v>278</v>
      </c>
      <c r="G17" s="1635"/>
      <c r="H17" s="1635"/>
      <c r="I17" s="1636"/>
      <c r="J17" s="191"/>
      <c r="K17" s="192">
        <f>SUM(K14:K16)</f>
        <v>4</v>
      </c>
      <c r="L17" s="192">
        <f>SUM(L14:L16)</f>
        <v>8</v>
      </c>
      <c r="M17" s="1634" t="s">
        <v>278</v>
      </c>
      <c r="N17" s="1635"/>
      <c r="O17" s="1635"/>
      <c r="P17" s="1636"/>
      <c r="R17" s="1640"/>
      <c r="S17" s="1641"/>
      <c r="T17" s="1641"/>
      <c r="U17" s="1642"/>
      <c r="V17" s="1608" t="s">
        <v>290</v>
      </c>
      <c r="W17" s="1609"/>
      <c r="X17" s="189"/>
      <c r="Y17" s="1617" t="s">
        <v>287</v>
      </c>
      <c r="Z17" s="1618"/>
    </row>
    <row r="18" spans="1:26" ht="31.5" customHeight="1" thickTop="1" thickBot="1" x14ac:dyDescent="0.25">
      <c r="A18" s="1627" t="s">
        <v>279</v>
      </c>
      <c r="B18" s="1628"/>
      <c r="C18" s="193"/>
      <c r="D18" s="194">
        <f>D17+D13+D10</f>
        <v>58</v>
      </c>
      <c r="E18" s="194">
        <f>E17+E13+E10</f>
        <v>100</v>
      </c>
      <c r="F18" s="1631"/>
      <c r="G18" s="1632"/>
      <c r="H18" s="1632"/>
      <c r="I18" s="1633"/>
      <c r="J18" s="193"/>
      <c r="K18" s="194">
        <f>K17+K13+K10</f>
        <v>16</v>
      </c>
      <c r="L18" s="194">
        <f>L17+L13+L10</f>
        <v>20</v>
      </c>
      <c r="M18" s="1631"/>
      <c r="N18" s="1632"/>
      <c r="O18" s="1632"/>
      <c r="P18" s="1633"/>
      <c r="R18" s="7" t="s">
        <v>280</v>
      </c>
      <c r="V18" s="1608" t="s">
        <v>291</v>
      </c>
      <c r="W18" s="1609"/>
      <c r="X18" s="189"/>
      <c r="Y18" s="1617" t="s">
        <v>287</v>
      </c>
      <c r="Z18" s="1618"/>
    </row>
    <row r="19" spans="1:26" ht="31.5" customHeight="1" thickBot="1" x14ac:dyDescent="0.25">
      <c r="A19" s="1629" t="s">
        <v>281</v>
      </c>
      <c r="B19" s="1630"/>
      <c r="C19" s="195"/>
      <c r="D19" s="196">
        <f>D18+K18</f>
        <v>74</v>
      </c>
      <c r="E19" s="197">
        <f>E18+L18</f>
        <v>120</v>
      </c>
      <c r="F19" s="198"/>
      <c r="G19" s="199"/>
      <c r="H19" s="199"/>
      <c r="I19" s="199"/>
      <c r="J19" s="98"/>
      <c r="K19" s="98"/>
      <c r="L19" s="98"/>
      <c r="M19" s="98"/>
      <c r="N19" s="98"/>
      <c r="O19" s="98"/>
      <c r="P19" s="98"/>
      <c r="R19" s="174" t="s">
        <v>253</v>
      </c>
      <c r="S19" s="200" t="s">
        <v>282</v>
      </c>
      <c r="T19" s="201" t="s">
        <v>258</v>
      </c>
      <c r="U19" s="175" t="s">
        <v>259</v>
      </c>
      <c r="V19" s="1624" t="s">
        <v>292</v>
      </c>
      <c r="W19" s="1609"/>
      <c r="X19" s="189"/>
      <c r="Y19" s="1617" t="s">
        <v>287</v>
      </c>
      <c r="Z19" s="1618"/>
    </row>
    <row r="20" spans="1:26" ht="31.5" customHeight="1" x14ac:dyDescent="0.2">
      <c r="A20" s="7"/>
      <c r="B20" s="2"/>
      <c r="E20" s="56"/>
      <c r="F20" s="202"/>
      <c r="R20" s="203">
        <v>1</v>
      </c>
      <c r="S20" s="204">
        <v>5</v>
      </c>
      <c r="T20" s="188">
        <v>500</v>
      </c>
      <c r="U20" s="205">
        <f>ROUNDDOWN(T20*30.4,0)</f>
        <v>15200</v>
      </c>
      <c r="V20" s="1608" t="s">
        <v>293</v>
      </c>
      <c r="W20" s="1609"/>
      <c r="X20" s="189" t="s">
        <v>294</v>
      </c>
      <c r="Y20" s="1617">
        <v>1000</v>
      </c>
      <c r="Z20" s="1618"/>
    </row>
    <row r="21" spans="1:26" ht="31.5" customHeight="1" x14ac:dyDescent="0.2">
      <c r="A21" s="206"/>
      <c r="B21" s="206"/>
      <c r="C21" s="207"/>
      <c r="D21" s="207"/>
      <c r="E21" s="207"/>
      <c r="F21" s="207"/>
      <c r="G21" s="202"/>
      <c r="H21" s="202"/>
      <c r="I21" s="202"/>
      <c r="J21" s="208"/>
      <c r="K21" s="208"/>
      <c r="L21" s="56"/>
      <c r="M21" s="202"/>
      <c r="N21" s="202"/>
      <c r="O21" s="202"/>
      <c r="P21" s="202"/>
      <c r="R21" s="209">
        <v>2</v>
      </c>
      <c r="S21" s="210">
        <v>10</v>
      </c>
      <c r="T21" s="189">
        <v>650</v>
      </c>
      <c r="U21" s="211">
        <f>ROUNDDOWN(T21*30.4,0)</f>
        <v>19760</v>
      </c>
      <c r="V21" s="1625" t="s">
        <v>295</v>
      </c>
      <c r="W21" s="1626"/>
      <c r="X21" s="214" t="s">
        <v>294</v>
      </c>
      <c r="Y21" s="1617">
        <v>1600</v>
      </c>
      <c r="Z21" s="1618"/>
    </row>
    <row r="22" spans="1:26" ht="31.5" customHeight="1" x14ac:dyDescent="0.2">
      <c r="A22" s="215"/>
      <c r="B22" s="215"/>
      <c r="C22" s="216"/>
      <c r="D22" s="216"/>
      <c r="E22" s="217"/>
      <c r="F22" s="217"/>
      <c r="G22" s="218"/>
      <c r="H22" s="219"/>
      <c r="I22" s="219"/>
      <c r="J22" s="220"/>
      <c r="K22" s="220"/>
      <c r="L22" s="218"/>
      <c r="M22" s="219"/>
      <c r="N22" s="219"/>
      <c r="O22" s="219"/>
      <c r="P22" s="219"/>
      <c r="R22" s="209"/>
      <c r="S22" s="210"/>
      <c r="T22" s="189"/>
      <c r="U22" s="211"/>
      <c r="V22" s="212"/>
      <c r="W22" s="213"/>
      <c r="X22" s="214"/>
      <c r="Y22" s="221"/>
      <c r="Z22" s="222"/>
    </row>
    <row r="23" spans="1:26" ht="31.5" customHeight="1" thickBot="1" x14ac:dyDescent="0.25">
      <c r="A23" s="215"/>
      <c r="B23" s="215"/>
      <c r="C23" s="223"/>
      <c r="D23" s="223"/>
      <c r="E23" s="217"/>
      <c r="F23" s="217"/>
      <c r="G23" s="218"/>
      <c r="H23" s="219"/>
      <c r="I23" s="219"/>
      <c r="J23" s="220"/>
      <c r="K23" s="220"/>
      <c r="L23" s="218"/>
      <c r="M23" s="219"/>
      <c r="N23" s="219"/>
      <c r="O23" s="219"/>
      <c r="P23" s="219"/>
      <c r="R23" s="224"/>
      <c r="S23" s="225"/>
      <c r="T23" s="226"/>
      <c r="U23" s="227">
        <f>ROUNDDOWN(T23*30.4,0)</f>
        <v>0</v>
      </c>
      <c r="V23" s="1620"/>
      <c r="W23" s="1621"/>
      <c r="X23" s="228"/>
      <c r="Y23" s="1622"/>
      <c r="Z23" s="1623"/>
    </row>
    <row r="24" spans="1:26" ht="24" customHeight="1" x14ac:dyDescent="0.2">
      <c r="A24" s="215"/>
      <c r="B24" s="215"/>
      <c r="C24" s="216"/>
      <c r="D24" s="216"/>
      <c r="E24" s="217"/>
      <c r="F24" s="217"/>
      <c r="G24" s="218"/>
      <c r="H24" s="219"/>
      <c r="I24" s="219"/>
      <c r="J24" s="229"/>
      <c r="K24" s="218"/>
      <c r="L24" s="218"/>
      <c r="M24" s="219"/>
      <c r="N24" s="219"/>
      <c r="O24" s="219"/>
      <c r="P24" s="219"/>
    </row>
  </sheetData>
  <mergeCells count="50">
    <mergeCell ref="C6:E6"/>
    <mergeCell ref="A18:B18"/>
    <mergeCell ref="A19:B19"/>
    <mergeCell ref="M18:P18"/>
    <mergeCell ref="F18:I18"/>
    <mergeCell ref="A14:B16"/>
    <mergeCell ref="A8:B9"/>
    <mergeCell ref="F10:I10"/>
    <mergeCell ref="M10:P10"/>
    <mergeCell ref="A11:A12"/>
    <mergeCell ref="F17:I17"/>
    <mergeCell ref="M17:P17"/>
    <mergeCell ref="A3:B3"/>
    <mergeCell ref="C3:H3"/>
    <mergeCell ref="I3:K3"/>
    <mergeCell ref="C5:I5"/>
    <mergeCell ref="J5:P5"/>
    <mergeCell ref="R17:U17"/>
    <mergeCell ref="R13:U13"/>
    <mergeCell ref="M6:P6"/>
    <mergeCell ref="T6:U6"/>
    <mergeCell ref="Y16:Z16"/>
    <mergeCell ref="U1:V1"/>
    <mergeCell ref="F13:I13"/>
    <mergeCell ref="M13:P13"/>
    <mergeCell ref="W1:Z1"/>
    <mergeCell ref="P3:S3"/>
    <mergeCell ref="F6:I6"/>
    <mergeCell ref="J6:L6"/>
    <mergeCell ref="R5:Z5"/>
    <mergeCell ref="L3:O3"/>
    <mergeCell ref="R6:S6"/>
    <mergeCell ref="R10:U10"/>
    <mergeCell ref="V6:Z6"/>
    <mergeCell ref="V23:W23"/>
    <mergeCell ref="Y21:Z21"/>
    <mergeCell ref="Y23:Z23"/>
    <mergeCell ref="V19:W19"/>
    <mergeCell ref="V20:W20"/>
    <mergeCell ref="Y20:Z20"/>
    <mergeCell ref="V18:W18"/>
    <mergeCell ref="Y18:Z18"/>
    <mergeCell ref="V21:W21"/>
    <mergeCell ref="Y19:Z19"/>
    <mergeCell ref="V14:W14"/>
    <mergeCell ref="Y15:Z15"/>
    <mergeCell ref="Y17:Z17"/>
    <mergeCell ref="V16:W16"/>
    <mergeCell ref="V17:W17"/>
    <mergeCell ref="X14:Z14"/>
  </mergeCells>
  <phoneticPr fontId="3"/>
  <printOptions horizontalCentered="1"/>
  <pageMargins left="0.39370078740157483" right="0.39370078740157483" top="0.78740157480314965" bottom="0.39370078740157483" header="0.51181102362204722" footer="0.51181102362204722"/>
  <pageSetup paperSize="9" scale="7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14"/>
  <sheetViews>
    <sheetView view="pageBreakPreview" zoomScale="70" zoomScaleNormal="75" zoomScaleSheetLayoutView="70" workbookViewId="0">
      <selection activeCell="L3" sqref="L3:L25"/>
    </sheetView>
  </sheetViews>
  <sheetFormatPr defaultColWidth="9" defaultRowHeight="20.25" customHeight="1" x14ac:dyDescent="0.2"/>
  <cols>
    <col min="1" max="1" width="26.6328125" style="247" customWidth="1"/>
    <col min="2" max="2" width="5.6328125" style="626" customWidth="1"/>
    <col min="3" max="4" width="2.6328125" style="247" customWidth="1"/>
    <col min="5" max="5" width="3.6328125" style="247" customWidth="1"/>
    <col min="6" max="7" width="2.6328125" style="247" customWidth="1"/>
    <col min="8" max="8" width="3.6328125" style="247" customWidth="1"/>
    <col min="9" max="10" width="2.6328125" style="247" customWidth="1"/>
    <col min="11" max="11" width="3.6328125" style="247" customWidth="1"/>
    <col min="12" max="12" width="37.6328125" style="247" customWidth="1"/>
    <col min="13" max="13" width="23.36328125" style="247" customWidth="1"/>
    <col min="14" max="14" width="43.36328125" style="247" customWidth="1"/>
    <col min="15" max="15" width="23.08984375" style="247" customWidth="1"/>
    <col min="16" max="20" width="5.36328125" style="247" customWidth="1"/>
    <col min="21" max="21" width="7.08984375" style="247" customWidth="1"/>
    <col min="22" max="22" width="13.453125" style="247" customWidth="1"/>
    <col min="23" max="23" width="12.36328125" style="247" customWidth="1"/>
    <col min="24" max="16384" width="9" style="247"/>
  </cols>
  <sheetData>
    <row r="1" spans="1:23" ht="21" customHeight="1" x14ac:dyDescent="0.2">
      <c r="A1" s="248" t="s">
        <v>296</v>
      </c>
      <c r="B1" s="625"/>
      <c r="C1" s="249"/>
      <c r="D1" s="249"/>
      <c r="E1" s="249"/>
      <c r="F1" s="249"/>
      <c r="G1" s="249"/>
      <c r="H1" s="249"/>
      <c r="I1" s="249"/>
      <c r="J1" s="249"/>
      <c r="K1" s="249"/>
      <c r="L1" s="249"/>
    </row>
    <row r="2" spans="1:23" ht="23.25" customHeight="1" x14ac:dyDescent="0.2">
      <c r="A2" s="250" t="s">
        <v>297</v>
      </c>
      <c r="B2" s="1705" t="s">
        <v>298</v>
      </c>
      <c r="C2" s="1706"/>
      <c r="D2" s="1706"/>
      <c r="E2" s="1706"/>
      <c r="F2" s="1706"/>
      <c r="G2" s="1706"/>
      <c r="H2" s="1706"/>
      <c r="I2" s="1706"/>
      <c r="J2" s="1706"/>
      <c r="K2" s="1707"/>
      <c r="L2" s="250" t="s">
        <v>299</v>
      </c>
      <c r="M2" s="250" t="s">
        <v>300</v>
      </c>
      <c r="N2" s="1705" t="s">
        <v>301</v>
      </c>
      <c r="O2" s="1708"/>
      <c r="P2" s="1708"/>
      <c r="Q2" s="1708"/>
      <c r="R2" s="1708"/>
      <c r="S2" s="1708"/>
      <c r="T2" s="1708"/>
      <c r="U2" s="1708"/>
      <c r="V2" s="1709"/>
      <c r="W2" s="250" t="s">
        <v>302</v>
      </c>
    </row>
    <row r="3" spans="1:23" ht="36" customHeight="1" x14ac:dyDescent="0.2">
      <c r="A3" s="1699" t="s">
        <v>303</v>
      </c>
      <c r="B3" s="1655" t="s">
        <v>304</v>
      </c>
      <c r="C3" s="1700"/>
      <c r="D3" s="1700"/>
      <c r="E3" s="1700" t="s">
        <v>168</v>
      </c>
      <c r="F3" s="1700"/>
      <c r="G3" s="1700"/>
      <c r="H3" s="1700" t="s">
        <v>305</v>
      </c>
      <c r="I3" s="1700"/>
      <c r="J3" s="1700"/>
      <c r="K3" s="1701" t="s">
        <v>306</v>
      </c>
      <c r="L3" s="1664" t="s">
        <v>307</v>
      </c>
      <c r="M3" s="1664" t="s">
        <v>308</v>
      </c>
      <c r="N3" s="450" t="s">
        <v>309</v>
      </c>
      <c r="O3" s="1670" t="s">
        <v>310</v>
      </c>
      <c r="P3" s="1697"/>
      <c r="Q3" s="1697"/>
      <c r="R3" s="1697"/>
      <c r="S3" s="1697"/>
      <c r="T3" s="1697"/>
      <c r="U3" s="1697"/>
      <c r="V3" s="1698"/>
      <c r="W3" s="1648" t="s">
        <v>311</v>
      </c>
    </row>
    <row r="4" spans="1:23" ht="36" customHeight="1" x14ac:dyDescent="0.2">
      <c r="A4" s="1649"/>
      <c r="B4" s="1656"/>
      <c r="C4" s="1659"/>
      <c r="D4" s="1659"/>
      <c r="E4" s="1659"/>
      <c r="F4" s="1659"/>
      <c r="G4" s="1659"/>
      <c r="H4" s="1659"/>
      <c r="I4" s="1659"/>
      <c r="J4" s="1659"/>
      <c r="K4" s="1662"/>
      <c r="L4" s="1665"/>
      <c r="M4" s="1665"/>
      <c r="N4" s="246" t="s">
        <v>312</v>
      </c>
      <c r="O4" s="1667" t="s">
        <v>313</v>
      </c>
      <c r="P4" s="1702"/>
      <c r="Q4" s="1702"/>
      <c r="R4" s="1702"/>
      <c r="S4" s="1702"/>
      <c r="T4" s="1702"/>
      <c r="U4" s="1702"/>
      <c r="V4" s="1703"/>
      <c r="W4" s="1649"/>
    </row>
    <row r="5" spans="1:23" ht="18.75" customHeight="1" x14ac:dyDescent="0.2">
      <c r="A5" s="1649"/>
      <c r="B5" s="1656"/>
      <c r="C5" s="1659"/>
      <c r="D5" s="1659"/>
      <c r="E5" s="1659"/>
      <c r="F5" s="1659"/>
      <c r="G5" s="1659"/>
      <c r="H5" s="1659"/>
      <c r="I5" s="1659"/>
      <c r="J5" s="1659"/>
      <c r="K5" s="1662"/>
      <c r="L5" s="1665"/>
      <c r="M5" s="1665"/>
      <c r="N5" s="246" t="s">
        <v>314</v>
      </c>
      <c r="O5" s="1694" t="s">
        <v>315</v>
      </c>
      <c r="P5" s="1668"/>
      <c r="Q5" s="1668"/>
      <c r="R5" s="1668"/>
      <c r="S5" s="1668"/>
      <c r="T5" s="1668"/>
      <c r="U5" s="1668"/>
      <c r="V5" s="1669"/>
      <c r="W5" s="1649"/>
    </row>
    <row r="6" spans="1:23" ht="18.75" customHeight="1" x14ac:dyDescent="0.2">
      <c r="A6" s="1649"/>
      <c r="B6" s="1656"/>
      <c r="C6" s="1659"/>
      <c r="D6" s="1659"/>
      <c r="E6" s="1659"/>
      <c r="F6" s="1659"/>
      <c r="G6" s="1659"/>
      <c r="H6" s="1659"/>
      <c r="I6" s="1659"/>
      <c r="J6" s="1659"/>
      <c r="K6" s="1662"/>
      <c r="L6" s="1665"/>
      <c r="M6" s="1665"/>
      <c r="N6" s="246" t="s">
        <v>316</v>
      </c>
      <c r="O6" s="1694" t="s">
        <v>315</v>
      </c>
      <c r="P6" s="1668"/>
      <c r="Q6" s="1668"/>
      <c r="R6" s="1668"/>
      <c r="S6" s="1668"/>
      <c r="T6" s="1668"/>
      <c r="U6" s="1668"/>
      <c r="V6" s="1669"/>
      <c r="W6" s="1649"/>
    </row>
    <row r="7" spans="1:23" ht="18.75" customHeight="1" x14ac:dyDescent="0.2">
      <c r="A7" s="1649"/>
      <c r="B7" s="1656"/>
      <c r="C7" s="1659"/>
      <c r="D7" s="1659"/>
      <c r="E7" s="1659"/>
      <c r="F7" s="1659"/>
      <c r="G7" s="1659"/>
      <c r="H7" s="1659"/>
      <c r="I7" s="1659"/>
      <c r="J7" s="1659"/>
      <c r="K7" s="1662"/>
      <c r="L7" s="1665"/>
      <c r="M7" s="1665"/>
      <c r="N7" s="246" t="s">
        <v>317</v>
      </c>
      <c r="O7" s="1694" t="s">
        <v>318</v>
      </c>
      <c r="P7" s="1668"/>
      <c r="Q7" s="1668"/>
      <c r="R7" s="1668"/>
      <c r="S7" s="1668"/>
      <c r="T7" s="1668"/>
      <c r="U7" s="1668"/>
      <c r="V7" s="1669"/>
      <c r="W7" s="1649"/>
    </row>
    <row r="8" spans="1:23" ht="18.75" customHeight="1" x14ac:dyDescent="0.2">
      <c r="A8" s="1649"/>
      <c r="B8" s="1656"/>
      <c r="C8" s="1659"/>
      <c r="D8" s="1659"/>
      <c r="E8" s="1659"/>
      <c r="F8" s="1659"/>
      <c r="G8" s="1659"/>
      <c r="H8" s="1659"/>
      <c r="I8" s="1659"/>
      <c r="J8" s="1659"/>
      <c r="K8" s="1662"/>
      <c r="L8" s="1665"/>
      <c r="M8" s="1665"/>
      <c r="N8" s="246" t="s">
        <v>319</v>
      </c>
      <c r="O8" s="1679" t="s">
        <v>320</v>
      </c>
      <c r="P8" s="1680"/>
      <c r="Q8" s="1680"/>
      <c r="R8" s="1680"/>
      <c r="S8" s="1680"/>
      <c r="T8" s="1680"/>
      <c r="U8" s="1680"/>
      <c r="V8" s="1680"/>
      <c r="W8" s="1649"/>
    </row>
    <row r="9" spans="1:23" ht="18" customHeight="1" x14ac:dyDescent="0.2">
      <c r="A9" s="1649"/>
      <c r="B9" s="1656"/>
      <c r="C9" s="1659"/>
      <c r="D9" s="1659"/>
      <c r="E9" s="1659"/>
      <c r="F9" s="1659"/>
      <c r="G9" s="1659"/>
      <c r="H9" s="1659"/>
      <c r="I9" s="1659"/>
      <c r="J9" s="1659"/>
      <c r="K9" s="1662"/>
      <c r="L9" s="1665"/>
      <c r="M9" s="1665"/>
      <c r="N9" s="246" t="s">
        <v>321</v>
      </c>
      <c r="O9" s="1679" t="s">
        <v>320</v>
      </c>
      <c r="P9" s="1680"/>
      <c r="Q9" s="1680"/>
      <c r="R9" s="1680"/>
      <c r="S9" s="1680"/>
      <c r="T9" s="1680"/>
      <c r="U9" s="1680"/>
      <c r="V9" s="1680"/>
      <c r="W9" s="1649"/>
    </row>
    <row r="10" spans="1:23" ht="18" customHeight="1" x14ac:dyDescent="0.2">
      <c r="A10" s="1649"/>
      <c r="B10" s="1656"/>
      <c r="C10" s="1659"/>
      <c r="D10" s="1659"/>
      <c r="E10" s="1659"/>
      <c r="F10" s="1659"/>
      <c r="G10" s="1659"/>
      <c r="H10" s="1659"/>
      <c r="I10" s="1659"/>
      <c r="J10" s="1659"/>
      <c r="K10" s="1662"/>
      <c r="L10" s="1665"/>
      <c r="M10" s="1665"/>
      <c r="N10" s="246" t="s">
        <v>322</v>
      </c>
      <c r="O10" s="1679" t="s">
        <v>323</v>
      </c>
      <c r="P10" s="1680"/>
      <c r="Q10" s="1680"/>
      <c r="R10" s="1680"/>
      <c r="S10" s="1680"/>
      <c r="T10" s="1680"/>
      <c r="U10" s="1680"/>
      <c r="V10" s="1680"/>
      <c r="W10" s="1649"/>
    </row>
    <row r="11" spans="1:23" ht="18.75" customHeight="1" x14ac:dyDescent="0.2">
      <c r="A11" s="1649"/>
      <c r="B11" s="1656"/>
      <c r="C11" s="1659"/>
      <c r="D11" s="1659"/>
      <c r="E11" s="1659"/>
      <c r="F11" s="1659"/>
      <c r="G11" s="1659"/>
      <c r="H11" s="1659"/>
      <c r="I11" s="1659"/>
      <c r="J11" s="1659"/>
      <c r="K11" s="1662"/>
      <c r="L11" s="1665"/>
      <c r="M11" s="1665"/>
      <c r="N11" s="246" t="s">
        <v>324</v>
      </c>
      <c r="O11" s="1679" t="s">
        <v>323</v>
      </c>
      <c r="P11" s="1680"/>
      <c r="Q11" s="1680"/>
      <c r="R11" s="1680"/>
      <c r="S11" s="1680"/>
      <c r="T11" s="1680"/>
      <c r="U11" s="1680"/>
      <c r="V11" s="1680"/>
      <c r="W11" s="1649"/>
    </row>
    <row r="12" spans="1:23" ht="18.75" customHeight="1" x14ac:dyDescent="0.2">
      <c r="A12" s="1649"/>
      <c r="B12" s="1656"/>
      <c r="C12" s="1659"/>
      <c r="D12" s="1659"/>
      <c r="E12" s="1659"/>
      <c r="F12" s="1659"/>
      <c r="G12" s="1659"/>
      <c r="H12" s="1659"/>
      <c r="I12" s="1659"/>
      <c r="J12" s="1659"/>
      <c r="K12" s="1662"/>
      <c r="L12" s="1665"/>
      <c r="M12" s="1665"/>
      <c r="N12" s="246" t="s">
        <v>325</v>
      </c>
      <c r="O12" s="1679" t="s">
        <v>323</v>
      </c>
      <c r="P12" s="1680"/>
      <c r="Q12" s="1680"/>
      <c r="R12" s="1680"/>
      <c r="S12" s="1680"/>
      <c r="T12" s="1680"/>
      <c r="U12" s="1680"/>
      <c r="V12" s="1680"/>
      <c r="W12" s="1649"/>
    </row>
    <row r="13" spans="1:23" ht="36" customHeight="1" x14ac:dyDescent="0.2">
      <c r="A13" s="1649"/>
      <c r="B13" s="1656"/>
      <c r="C13" s="1659"/>
      <c r="D13" s="1659"/>
      <c r="E13" s="1659"/>
      <c r="F13" s="1659"/>
      <c r="G13" s="1659"/>
      <c r="H13" s="1659"/>
      <c r="I13" s="1659"/>
      <c r="J13" s="1659"/>
      <c r="K13" s="1662"/>
      <c r="L13" s="1665"/>
      <c r="M13" s="1665"/>
      <c r="N13" s="246" t="s">
        <v>326</v>
      </c>
      <c r="O13" s="1704" t="s">
        <v>327</v>
      </c>
      <c r="P13" s="1704"/>
      <c r="Q13" s="1704"/>
      <c r="R13" s="1704"/>
      <c r="S13" s="1704"/>
      <c r="T13" s="1704"/>
      <c r="U13" s="1704"/>
      <c r="V13" s="1704"/>
      <c r="W13" s="1649"/>
    </row>
    <row r="14" spans="1:23" ht="36" customHeight="1" x14ac:dyDescent="0.2">
      <c r="A14" s="1649"/>
      <c r="B14" s="1656"/>
      <c r="C14" s="1659"/>
      <c r="D14" s="1659"/>
      <c r="E14" s="1659"/>
      <c r="F14" s="1659"/>
      <c r="G14" s="1659"/>
      <c r="H14" s="1659"/>
      <c r="I14" s="1659"/>
      <c r="J14" s="1659"/>
      <c r="K14" s="1662"/>
      <c r="L14" s="1665"/>
      <c r="M14" s="1665"/>
      <c r="N14" s="246" t="s">
        <v>328</v>
      </c>
      <c r="O14" s="1681" t="s">
        <v>329</v>
      </c>
      <c r="P14" s="1695"/>
      <c r="Q14" s="1695"/>
      <c r="R14" s="1695"/>
      <c r="S14" s="1695"/>
      <c r="T14" s="1695"/>
      <c r="U14" s="1695"/>
      <c r="V14" s="1696"/>
      <c r="W14" s="1649"/>
    </row>
    <row r="15" spans="1:23" ht="18.75" customHeight="1" x14ac:dyDescent="0.2">
      <c r="A15" s="1649"/>
      <c r="B15" s="1656"/>
      <c r="C15" s="1659"/>
      <c r="D15" s="1659"/>
      <c r="E15" s="1659"/>
      <c r="F15" s="1659"/>
      <c r="G15" s="1659"/>
      <c r="H15" s="1659"/>
      <c r="I15" s="1659"/>
      <c r="J15" s="1659"/>
      <c r="K15" s="1662"/>
      <c r="L15" s="1665"/>
      <c r="M15" s="1665"/>
      <c r="N15" s="483" t="s">
        <v>330</v>
      </c>
      <c r="O15" s="1679" t="s">
        <v>323</v>
      </c>
      <c r="P15" s="1680"/>
      <c r="Q15" s="1680"/>
      <c r="R15" s="1680"/>
      <c r="S15" s="1680"/>
      <c r="T15" s="1680"/>
      <c r="U15" s="1680"/>
      <c r="V15" s="1680"/>
      <c r="W15" s="1649"/>
    </row>
    <row r="16" spans="1:23" ht="18.75" customHeight="1" x14ac:dyDescent="0.2">
      <c r="A16" s="1649"/>
      <c r="B16" s="1656"/>
      <c r="C16" s="1659"/>
      <c r="D16" s="1659"/>
      <c r="E16" s="1659"/>
      <c r="F16" s="1659"/>
      <c r="G16" s="1659"/>
      <c r="H16" s="1659"/>
      <c r="I16" s="1659"/>
      <c r="J16" s="1659"/>
      <c r="K16" s="1662"/>
      <c r="L16" s="1665"/>
      <c r="M16" s="1665"/>
      <c r="N16" s="246" t="s">
        <v>331</v>
      </c>
      <c r="O16" s="1679" t="s">
        <v>332</v>
      </c>
      <c r="P16" s="1680"/>
      <c r="Q16" s="1680"/>
      <c r="R16" s="1680"/>
      <c r="S16" s="1680"/>
      <c r="T16" s="1680"/>
      <c r="U16" s="1680"/>
      <c r="V16" s="1680"/>
      <c r="W16" s="1649"/>
    </row>
    <row r="17" spans="1:23" ht="18.75" customHeight="1" x14ac:dyDescent="0.2">
      <c r="A17" s="1649"/>
      <c r="B17" s="1656"/>
      <c r="C17" s="1659"/>
      <c r="D17" s="1659"/>
      <c r="E17" s="1659"/>
      <c r="F17" s="1659"/>
      <c r="G17" s="1659"/>
      <c r="H17" s="1659"/>
      <c r="I17" s="1659"/>
      <c r="J17" s="1659"/>
      <c r="K17" s="1662"/>
      <c r="L17" s="1665"/>
      <c r="M17" s="1665"/>
      <c r="N17" s="246" t="s">
        <v>333</v>
      </c>
      <c r="O17" s="1694" t="s">
        <v>334</v>
      </c>
      <c r="P17" s="1668"/>
      <c r="Q17" s="1668"/>
      <c r="R17" s="1668"/>
      <c r="S17" s="1668"/>
      <c r="T17" s="1668"/>
      <c r="U17" s="1668"/>
      <c r="V17" s="1669"/>
      <c r="W17" s="1649"/>
    </row>
    <row r="18" spans="1:23" ht="18.75" customHeight="1" x14ac:dyDescent="0.2">
      <c r="A18" s="1649"/>
      <c r="B18" s="1656"/>
      <c r="C18" s="1659"/>
      <c r="D18" s="1659"/>
      <c r="E18" s="1659"/>
      <c r="F18" s="1659"/>
      <c r="G18" s="1659"/>
      <c r="H18" s="1659"/>
      <c r="I18" s="1659"/>
      <c r="J18" s="1659"/>
      <c r="K18" s="1662"/>
      <c r="L18" s="1665"/>
      <c r="M18" s="1665"/>
      <c r="N18" s="246" t="s">
        <v>335</v>
      </c>
      <c r="O18" s="1694" t="s">
        <v>323</v>
      </c>
      <c r="P18" s="1668"/>
      <c r="Q18" s="1668"/>
      <c r="R18" s="1668"/>
      <c r="S18" s="1668"/>
      <c r="T18" s="1668"/>
      <c r="U18" s="1668"/>
      <c r="V18" s="1669"/>
      <c r="W18" s="1649"/>
    </row>
    <row r="19" spans="1:23" ht="18.75" customHeight="1" x14ac:dyDescent="0.2">
      <c r="A19" s="1649"/>
      <c r="B19" s="1656"/>
      <c r="C19" s="1659"/>
      <c r="D19" s="1659"/>
      <c r="E19" s="1659"/>
      <c r="F19" s="1659"/>
      <c r="G19" s="1659"/>
      <c r="H19" s="1659"/>
      <c r="I19" s="1659"/>
      <c r="J19" s="1659"/>
      <c r="K19" s="1662"/>
      <c r="L19" s="1665"/>
      <c r="M19" s="1665"/>
      <c r="N19" s="246" t="s">
        <v>336</v>
      </c>
      <c r="O19" s="1694" t="s">
        <v>323</v>
      </c>
      <c r="P19" s="1668"/>
      <c r="Q19" s="1668"/>
      <c r="R19" s="1668"/>
      <c r="S19" s="1668"/>
      <c r="T19" s="1668"/>
      <c r="U19" s="1668"/>
      <c r="V19" s="1669"/>
      <c r="W19" s="1649"/>
    </row>
    <row r="20" spans="1:23" ht="18.75" customHeight="1" x14ac:dyDescent="0.2">
      <c r="A20" s="1649"/>
      <c r="B20" s="1656"/>
      <c r="C20" s="1659"/>
      <c r="D20" s="1659"/>
      <c r="E20" s="1659"/>
      <c r="F20" s="1659"/>
      <c r="G20" s="1659"/>
      <c r="H20" s="1659"/>
      <c r="I20" s="1659"/>
      <c r="J20" s="1659"/>
      <c r="K20" s="1662"/>
      <c r="L20" s="1665"/>
      <c r="M20" s="1665"/>
      <c r="N20" s="246" t="s">
        <v>337</v>
      </c>
      <c r="O20" s="1694" t="s">
        <v>323</v>
      </c>
      <c r="P20" s="1668"/>
      <c r="Q20" s="1668"/>
      <c r="R20" s="1668"/>
      <c r="S20" s="1668"/>
      <c r="T20" s="1668"/>
      <c r="U20" s="1668"/>
      <c r="V20" s="1669"/>
      <c r="W20" s="1649"/>
    </row>
    <row r="21" spans="1:23" ht="18.75" customHeight="1" x14ac:dyDescent="0.2">
      <c r="A21" s="1649"/>
      <c r="B21" s="1656"/>
      <c r="C21" s="1659"/>
      <c r="D21" s="1659"/>
      <c r="E21" s="1659"/>
      <c r="F21" s="1659"/>
      <c r="G21" s="1659"/>
      <c r="H21" s="1659"/>
      <c r="I21" s="1659"/>
      <c r="J21" s="1659"/>
      <c r="K21" s="1662"/>
      <c r="L21" s="1665"/>
      <c r="M21" s="1665"/>
      <c r="N21" s="246" t="s">
        <v>338</v>
      </c>
      <c r="O21" s="1694" t="s">
        <v>323</v>
      </c>
      <c r="P21" s="1668"/>
      <c r="Q21" s="1668"/>
      <c r="R21" s="1668"/>
      <c r="S21" s="1668"/>
      <c r="T21" s="1668"/>
      <c r="U21" s="1668"/>
      <c r="V21" s="1669"/>
      <c r="W21" s="1649"/>
    </row>
    <row r="22" spans="1:23" ht="18.5" customHeight="1" x14ac:dyDescent="0.2">
      <c r="A22" s="1649"/>
      <c r="B22" s="1656"/>
      <c r="C22" s="1659"/>
      <c r="D22" s="1659"/>
      <c r="E22" s="1659"/>
      <c r="F22" s="1659"/>
      <c r="G22" s="1659"/>
      <c r="H22" s="1659"/>
      <c r="I22" s="1659"/>
      <c r="J22" s="1659"/>
      <c r="K22" s="1662"/>
      <c r="L22" s="1665"/>
      <c r="M22" s="1665"/>
      <c r="N22" s="246" t="s">
        <v>339</v>
      </c>
      <c r="O22" s="1694" t="s">
        <v>340</v>
      </c>
      <c r="P22" s="1668"/>
      <c r="Q22" s="1668"/>
      <c r="R22" s="1668"/>
      <c r="S22" s="1668"/>
      <c r="T22" s="1668"/>
      <c r="U22" s="1668"/>
      <c r="V22" s="1669"/>
      <c r="W22" s="1649"/>
    </row>
    <row r="23" spans="1:23" ht="18" customHeight="1" x14ac:dyDescent="0.2">
      <c r="A23" s="1649"/>
      <c r="B23" s="1656"/>
      <c r="C23" s="1659"/>
      <c r="D23" s="1659"/>
      <c r="E23" s="1659"/>
      <c r="F23" s="1659"/>
      <c r="G23" s="1659"/>
      <c r="H23" s="1659"/>
      <c r="I23" s="1659"/>
      <c r="J23" s="1659"/>
      <c r="K23" s="1662"/>
      <c r="L23" s="1665"/>
      <c r="M23" s="1665"/>
      <c r="N23" s="803" t="s">
        <v>341</v>
      </c>
      <c r="O23" s="1667" t="s">
        <v>1823</v>
      </c>
      <c r="P23" s="1668"/>
      <c r="Q23" s="1668"/>
      <c r="R23" s="1668"/>
      <c r="S23" s="1668"/>
      <c r="T23" s="1668"/>
      <c r="U23" s="1668"/>
      <c r="V23" s="1669"/>
      <c r="W23" s="1649"/>
    </row>
    <row r="24" spans="1:23" ht="17.149999999999999" customHeight="1" x14ac:dyDescent="0.2">
      <c r="A24" s="1649"/>
      <c r="B24" s="1656"/>
      <c r="C24" s="1659"/>
      <c r="D24" s="1659"/>
      <c r="E24" s="1659"/>
      <c r="F24" s="1659"/>
      <c r="G24" s="1659"/>
      <c r="H24" s="1659"/>
      <c r="I24" s="1659"/>
      <c r="J24" s="1659"/>
      <c r="K24" s="1662"/>
      <c r="L24" s="1665"/>
      <c r="M24" s="1665"/>
      <c r="N24" s="1133" t="s">
        <v>342</v>
      </c>
      <c r="O24" s="1673" t="s">
        <v>343</v>
      </c>
      <c r="P24" s="1693"/>
      <c r="Q24" s="1693"/>
      <c r="R24" s="1693"/>
      <c r="S24" s="1693"/>
      <c r="T24" s="1693"/>
      <c r="U24" s="1693"/>
      <c r="V24" s="1675"/>
      <c r="W24" s="1649"/>
    </row>
    <row r="25" spans="1:23" s="1123" customFormat="1" ht="17.149999999999999" customHeight="1" x14ac:dyDescent="0.2">
      <c r="A25" s="1649"/>
      <c r="B25" s="1656"/>
      <c r="C25" s="1659"/>
      <c r="D25" s="1659"/>
      <c r="E25" s="1659"/>
      <c r="F25" s="1659"/>
      <c r="G25" s="1659"/>
      <c r="H25" s="1659"/>
      <c r="I25" s="1659"/>
      <c r="J25" s="1659"/>
      <c r="K25" s="1662"/>
      <c r="L25" s="1666"/>
      <c r="M25" s="1666"/>
      <c r="N25" s="1134" t="s">
        <v>1822</v>
      </c>
      <c r="O25" s="1651" t="s">
        <v>318</v>
      </c>
      <c r="P25" s="1652"/>
      <c r="Q25" s="1652"/>
      <c r="R25" s="1652"/>
      <c r="S25" s="1652"/>
      <c r="T25" s="1652"/>
      <c r="U25" s="1652"/>
      <c r="V25" s="1653"/>
      <c r="W25" s="1650"/>
    </row>
    <row r="26" spans="1:23" ht="36" customHeight="1" x14ac:dyDescent="0.2">
      <c r="A26" s="1649"/>
      <c r="B26" s="1656"/>
      <c r="C26" s="1659"/>
      <c r="D26" s="1659"/>
      <c r="E26" s="1659"/>
      <c r="F26" s="1659"/>
      <c r="G26" s="1659"/>
      <c r="H26" s="1659"/>
      <c r="I26" s="1659"/>
      <c r="J26" s="1659"/>
      <c r="K26" s="1662"/>
      <c r="L26" s="1664" t="s">
        <v>344</v>
      </c>
      <c r="M26" s="1664" t="s">
        <v>345</v>
      </c>
      <c r="N26" s="450" t="s">
        <v>309</v>
      </c>
      <c r="O26" s="1670" t="s">
        <v>310</v>
      </c>
      <c r="P26" s="1697"/>
      <c r="Q26" s="1697"/>
      <c r="R26" s="1697"/>
      <c r="S26" s="1697"/>
      <c r="T26" s="1697"/>
      <c r="U26" s="1697"/>
      <c r="V26" s="1698"/>
      <c r="W26" s="1648" t="s">
        <v>346</v>
      </c>
    </row>
    <row r="27" spans="1:23" ht="36" customHeight="1" x14ac:dyDescent="0.2">
      <c r="A27" s="1649"/>
      <c r="B27" s="1656"/>
      <c r="C27" s="1659"/>
      <c r="D27" s="1659"/>
      <c r="E27" s="1659"/>
      <c r="F27" s="1659"/>
      <c r="G27" s="1659"/>
      <c r="H27" s="1659"/>
      <c r="I27" s="1659"/>
      <c r="J27" s="1659"/>
      <c r="K27" s="1662"/>
      <c r="L27" s="1665"/>
      <c r="M27" s="1665"/>
      <c r="N27" s="246" t="s">
        <v>312</v>
      </c>
      <c r="O27" s="1667" t="s">
        <v>347</v>
      </c>
      <c r="P27" s="1702"/>
      <c r="Q27" s="1702"/>
      <c r="R27" s="1702"/>
      <c r="S27" s="1702"/>
      <c r="T27" s="1702"/>
      <c r="U27" s="1702"/>
      <c r="V27" s="1703"/>
      <c r="W27" s="1649"/>
    </row>
    <row r="28" spans="1:23" ht="18.75" customHeight="1" x14ac:dyDescent="0.2">
      <c r="A28" s="1649"/>
      <c r="B28" s="1656"/>
      <c r="C28" s="1659"/>
      <c r="D28" s="1659"/>
      <c r="E28" s="1659"/>
      <c r="F28" s="1659"/>
      <c r="G28" s="1659"/>
      <c r="H28" s="1659"/>
      <c r="I28" s="1659"/>
      <c r="J28" s="1659"/>
      <c r="K28" s="1662"/>
      <c r="L28" s="1665"/>
      <c r="M28" s="1665"/>
      <c r="N28" s="246" t="s">
        <v>314</v>
      </c>
      <c r="O28" s="1694" t="s">
        <v>315</v>
      </c>
      <c r="P28" s="1668"/>
      <c r="Q28" s="1668"/>
      <c r="R28" s="1668"/>
      <c r="S28" s="1668"/>
      <c r="T28" s="1668"/>
      <c r="U28" s="1668"/>
      <c r="V28" s="1669"/>
      <c r="W28" s="1649"/>
    </row>
    <row r="29" spans="1:23" ht="18.75" customHeight="1" x14ac:dyDescent="0.2">
      <c r="A29" s="1649"/>
      <c r="B29" s="1656"/>
      <c r="C29" s="1659"/>
      <c r="D29" s="1659"/>
      <c r="E29" s="1659"/>
      <c r="F29" s="1659"/>
      <c r="G29" s="1659"/>
      <c r="H29" s="1659"/>
      <c r="I29" s="1659"/>
      <c r="J29" s="1659"/>
      <c r="K29" s="1662"/>
      <c r="L29" s="1665"/>
      <c r="M29" s="1665"/>
      <c r="N29" s="246" t="s">
        <v>316</v>
      </c>
      <c r="O29" s="1694" t="s">
        <v>315</v>
      </c>
      <c r="P29" s="1668"/>
      <c r="Q29" s="1668"/>
      <c r="R29" s="1668"/>
      <c r="S29" s="1668"/>
      <c r="T29" s="1668"/>
      <c r="U29" s="1668"/>
      <c r="V29" s="1669"/>
      <c r="W29" s="1649"/>
    </row>
    <row r="30" spans="1:23" ht="18.75" customHeight="1" x14ac:dyDescent="0.2">
      <c r="A30" s="1649"/>
      <c r="B30" s="1656"/>
      <c r="C30" s="1659"/>
      <c r="D30" s="1659"/>
      <c r="E30" s="1659"/>
      <c r="F30" s="1659"/>
      <c r="G30" s="1659"/>
      <c r="H30" s="1659"/>
      <c r="I30" s="1659"/>
      <c r="J30" s="1659"/>
      <c r="K30" s="1662"/>
      <c r="L30" s="1665"/>
      <c r="M30" s="1665"/>
      <c r="N30" s="246" t="s">
        <v>317</v>
      </c>
      <c r="O30" s="1694" t="s">
        <v>318</v>
      </c>
      <c r="P30" s="1668"/>
      <c r="Q30" s="1668"/>
      <c r="R30" s="1668"/>
      <c r="S30" s="1668"/>
      <c r="T30" s="1668"/>
      <c r="U30" s="1668"/>
      <c r="V30" s="1669"/>
      <c r="W30" s="1649"/>
    </row>
    <row r="31" spans="1:23" ht="18.75" customHeight="1" x14ac:dyDescent="0.2">
      <c r="A31" s="1649"/>
      <c r="B31" s="1656"/>
      <c r="C31" s="1659"/>
      <c r="D31" s="1659"/>
      <c r="E31" s="1659"/>
      <c r="F31" s="1659"/>
      <c r="G31" s="1659"/>
      <c r="H31" s="1659"/>
      <c r="I31" s="1659"/>
      <c r="J31" s="1659"/>
      <c r="K31" s="1662"/>
      <c r="L31" s="1665"/>
      <c r="M31" s="1665"/>
      <c r="N31" s="246" t="s">
        <v>319</v>
      </c>
      <c r="O31" s="1679" t="s">
        <v>320</v>
      </c>
      <c r="P31" s="1680"/>
      <c r="Q31" s="1680"/>
      <c r="R31" s="1680"/>
      <c r="S31" s="1680"/>
      <c r="T31" s="1680"/>
      <c r="U31" s="1680"/>
      <c r="V31" s="1680"/>
      <c r="W31" s="1649"/>
    </row>
    <row r="32" spans="1:23" ht="18.75" customHeight="1" x14ac:dyDescent="0.2">
      <c r="A32" s="1649"/>
      <c r="B32" s="1656"/>
      <c r="C32" s="1659"/>
      <c r="D32" s="1659"/>
      <c r="E32" s="1659"/>
      <c r="F32" s="1659"/>
      <c r="G32" s="1659"/>
      <c r="H32" s="1659"/>
      <c r="I32" s="1659"/>
      <c r="J32" s="1659"/>
      <c r="K32" s="1662"/>
      <c r="L32" s="1665"/>
      <c r="M32" s="1665"/>
      <c r="N32" s="246" t="s">
        <v>321</v>
      </c>
      <c r="O32" s="1679" t="s">
        <v>320</v>
      </c>
      <c r="P32" s="1680"/>
      <c r="Q32" s="1680"/>
      <c r="R32" s="1680"/>
      <c r="S32" s="1680"/>
      <c r="T32" s="1680"/>
      <c r="U32" s="1680"/>
      <c r="V32" s="1680"/>
      <c r="W32" s="1649"/>
    </row>
    <row r="33" spans="1:23" ht="18.75" customHeight="1" x14ac:dyDescent="0.2">
      <c r="A33" s="1649"/>
      <c r="B33" s="1656"/>
      <c r="C33" s="1659"/>
      <c r="D33" s="1659"/>
      <c r="E33" s="1659"/>
      <c r="F33" s="1659"/>
      <c r="G33" s="1659"/>
      <c r="H33" s="1659"/>
      <c r="I33" s="1659"/>
      <c r="J33" s="1659"/>
      <c r="K33" s="1662"/>
      <c r="L33" s="1665"/>
      <c r="M33" s="1665"/>
      <c r="N33" s="246" t="s">
        <v>348</v>
      </c>
      <c r="O33" s="1679" t="s">
        <v>323</v>
      </c>
      <c r="P33" s="1680"/>
      <c r="Q33" s="1680"/>
      <c r="R33" s="1680"/>
      <c r="S33" s="1680"/>
      <c r="T33" s="1680"/>
      <c r="U33" s="1680"/>
      <c r="V33" s="1680"/>
      <c r="W33" s="1649"/>
    </row>
    <row r="34" spans="1:23" ht="18.75" customHeight="1" x14ac:dyDescent="0.2">
      <c r="A34" s="1649"/>
      <c r="B34" s="1656"/>
      <c r="C34" s="1659"/>
      <c r="D34" s="1659"/>
      <c r="E34" s="1659"/>
      <c r="F34" s="1659"/>
      <c r="G34" s="1659"/>
      <c r="H34" s="1659"/>
      <c r="I34" s="1659"/>
      <c r="J34" s="1659"/>
      <c r="K34" s="1662"/>
      <c r="L34" s="1665"/>
      <c r="M34" s="1665"/>
      <c r="N34" s="246" t="s">
        <v>324</v>
      </c>
      <c r="O34" s="1679" t="s">
        <v>323</v>
      </c>
      <c r="P34" s="1680"/>
      <c r="Q34" s="1680"/>
      <c r="R34" s="1680"/>
      <c r="S34" s="1680"/>
      <c r="T34" s="1680"/>
      <c r="U34" s="1680"/>
      <c r="V34" s="1680"/>
      <c r="W34" s="1649"/>
    </row>
    <row r="35" spans="1:23" ht="18.75" customHeight="1" x14ac:dyDescent="0.2">
      <c r="A35" s="1649"/>
      <c r="B35" s="1656"/>
      <c r="C35" s="1659"/>
      <c r="D35" s="1659"/>
      <c r="E35" s="1659"/>
      <c r="F35" s="1659"/>
      <c r="G35" s="1659"/>
      <c r="H35" s="1659"/>
      <c r="I35" s="1659"/>
      <c r="J35" s="1659"/>
      <c r="K35" s="1662"/>
      <c r="L35" s="1665"/>
      <c r="M35" s="1665"/>
      <c r="N35" s="246" t="s">
        <v>325</v>
      </c>
      <c r="O35" s="1679" t="s">
        <v>323</v>
      </c>
      <c r="P35" s="1680"/>
      <c r="Q35" s="1680"/>
      <c r="R35" s="1680"/>
      <c r="S35" s="1680"/>
      <c r="T35" s="1680"/>
      <c r="U35" s="1680"/>
      <c r="V35" s="1680"/>
      <c r="W35" s="1649"/>
    </row>
    <row r="36" spans="1:23" ht="36" customHeight="1" x14ac:dyDescent="0.2">
      <c r="A36" s="1649"/>
      <c r="B36" s="1656"/>
      <c r="C36" s="1659"/>
      <c r="D36" s="1659"/>
      <c r="E36" s="1659"/>
      <c r="F36" s="1659"/>
      <c r="G36" s="1659"/>
      <c r="H36" s="1659"/>
      <c r="I36" s="1659"/>
      <c r="J36" s="1659"/>
      <c r="K36" s="1662"/>
      <c r="L36" s="1665"/>
      <c r="M36" s="1665"/>
      <c r="N36" s="246" t="s">
        <v>326</v>
      </c>
      <c r="O36" s="1704" t="s">
        <v>327</v>
      </c>
      <c r="P36" s="1704"/>
      <c r="Q36" s="1704"/>
      <c r="R36" s="1704"/>
      <c r="S36" s="1704"/>
      <c r="T36" s="1704"/>
      <c r="U36" s="1704"/>
      <c r="V36" s="1704"/>
      <c r="W36" s="1649"/>
    </row>
    <row r="37" spans="1:23" ht="36" customHeight="1" x14ac:dyDescent="0.2">
      <c r="A37" s="1649"/>
      <c r="B37" s="1656"/>
      <c r="C37" s="1659"/>
      <c r="D37" s="1659"/>
      <c r="E37" s="1659"/>
      <c r="F37" s="1659"/>
      <c r="G37" s="1659"/>
      <c r="H37" s="1659"/>
      <c r="I37" s="1659"/>
      <c r="J37" s="1659"/>
      <c r="K37" s="1662"/>
      <c r="L37" s="1665"/>
      <c r="M37" s="1665"/>
      <c r="N37" s="246" t="s">
        <v>328</v>
      </c>
      <c r="O37" s="1681" t="s">
        <v>329</v>
      </c>
      <c r="P37" s="1695"/>
      <c r="Q37" s="1695"/>
      <c r="R37" s="1695"/>
      <c r="S37" s="1695"/>
      <c r="T37" s="1695"/>
      <c r="U37" s="1695"/>
      <c r="V37" s="1696"/>
      <c r="W37" s="1649"/>
    </row>
    <row r="38" spans="1:23" ht="18.75" customHeight="1" x14ac:dyDescent="0.2">
      <c r="A38" s="1649"/>
      <c r="B38" s="1656"/>
      <c r="C38" s="1659"/>
      <c r="D38" s="1659"/>
      <c r="E38" s="1659"/>
      <c r="F38" s="1659"/>
      <c r="G38" s="1659"/>
      <c r="H38" s="1659"/>
      <c r="I38" s="1659"/>
      <c r="J38" s="1659"/>
      <c r="K38" s="1662"/>
      <c r="L38" s="1665"/>
      <c r="M38" s="1665"/>
      <c r="N38" s="483" t="s">
        <v>330</v>
      </c>
      <c r="O38" s="1679" t="s">
        <v>323</v>
      </c>
      <c r="P38" s="1680"/>
      <c r="Q38" s="1680"/>
      <c r="R38" s="1680"/>
      <c r="S38" s="1680"/>
      <c r="T38" s="1680"/>
      <c r="U38" s="1680"/>
      <c r="V38" s="1680"/>
      <c r="W38" s="1649"/>
    </row>
    <row r="39" spans="1:23" ht="18.75" customHeight="1" x14ac:dyDescent="0.2">
      <c r="A39" s="1649"/>
      <c r="B39" s="1656"/>
      <c r="C39" s="1659"/>
      <c r="D39" s="1659"/>
      <c r="E39" s="1659"/>
      <c r="F39" s="1659"/>
      <c r="G39" s="1659"/>
      <c r="H39" s="1659"/>
      <c r="I39" s="1659"/>
      <c r="J39" s="1659"/>
      <c r="K39" s="1662"/>
      <c r="L39" s="1665"/>
      <c r="M39" s="1665"/>
      <c r="N39" s="246" t="s">
        <v>331</v>
      </c>
      <c r="O39" s="1679" t="s">
        <v>332</v>
      </c>
      <c r="P39" s="1680"/>
      <c r="Q39" s="1680"/>
      <c r="R39" s="1680"/>
      <c r="S39" s="1680"/>
      <c r="T39" s="1680"/>
      <c r="U39" s="1680"/>
      <c r="V39" s="1680"/>
      <c r="W39" s="1649"/>
    </row>
    <row r="40" spans="1:23" ht="18.75" customHeight="1" x14ac:dyDescent="0.2">
      <c r="A40" s="1649"/>
      <c r="B40" s="1656"/>
      <c r="C40" s="1659"/>
      <c r="D40" s="1659"/>
      <c r="E40" s="1659"/>
      <c r="F40" s="1659"/>
      <c r="G40" s="1659"/>
      <c r="H40" s="1659"/>
      <c r="I40" s="1659"/>
      <c r="J40" s="1659"/>
      <c r="K40" s="1662"/>
      <c r="L40" s="1665"/>
      <c r="M40" s="1665"/>
      <c r="N40" s="246" t="s">
        <v>333</v>
      </c>
      <c r="O40" s="1694" t="s">
        <v>334</v>
      </c>
      <c r="P40" s="1668"/>
      <c r="Q40" s="1668"/>
      <c r="R40" s="1668"/>
      <c r="S40" s="1668"/>
      <c r="T40" s="1668"/>
      <c r="U40" s="1668"/>
      <c r="V40" s="1669"/>
      <c r="W40" s="1649"/>
    </row>
    <row r="41" spans="1:23" ht="18.75" customHeight="1" x14ac:dyDescent="0.2">
      <c r="A41" s="1649"/>
      <c r="B41" s="1656"/>
      <c r="C41" s="1659"/>
      <c r="D41" s="1659"/>
      <c r="E41" s="1659"/>
      <c r="F41" s="1659"/>
      <c r="G41" s="1659"/>
      <c r="H41" s="1659"/>
      <c r="I41" s="1659"/>
      <c r="J41" s="1659"/>
      <c r="K41" s="1662"/>
      <c r="L41" s="1665"/>
      <c r="M41" s="1665"/>
      <c r="N41" s="246" t="s">
        <v>335</v>
      </c>
      <c r="O41" s="1694" t="s">
        <v>323</v>
      </c>
      <c r="P41" s="1668"/>
      <c r="Q41" s="1668"/>
      <c r="R41" s="1668"/>
      <c r="S41" s="1668"/>
      <c r="T41" s="1668"/>
      <c r="U41" s="1668"/>
      <c r="V41" s="1669"/>
      <c r="W41" s="1649"/>
    </row>
    <row r="42" spans="1:23" ht="18.75" customHeight="1" x14ac:dyDescent="0.2">
      <c r="A42" s="1649"/>
      <c r="B42" s="1656"/>
      <c r="C42" s="1659"/>
      <c r="D42" s="1659"/>
      <c r="E42" s="1659"/>
      <c r="F42" s="1659"/>
      <c r="G42" s="1659"/>
      <c r="H42" s="1659"/>
      <c r="I42" s="1659"/>
      <c r="J42" s="1659"/>
      <c r="K42" s="1662"/>
      <c r="L42" s="1665"/>
      <c r="M42" s="1665"/>
      <c r="N42" s="246" t="s">
        <v>336</v>
      </c>
      <c r="O42" s="1694" t="s">
        <v>323</v>
      </c>
      <c r="P42" s="1668"/>
      <c r="Q42" s="1668"/>
      <c r="R42" s="1668"/>
      <c r="S42" s="1668"/>
      <c r="T42" s="1668"/>
      <c r="U42" s="1668"/>
      <c r="V42" s="1669"/>
      <c r="W42" s="1649"/>
    </row>
    <row r="43" spans="1:23" ht="18.75" customHeight="1" x14ac:dyDescent="0.2">
      <c r="A43" s="1649"/>
      <c r="B43" s="1656"/>
      <c r="C43" s="1659"/>
      <c r="D43" s="1659"/>
      <c r="E43" s="1659"/>
      <c r="F43" s="1659"/>
      <c r="G43" s="1659"/>
      <c r="H43" s="1659"/>
      <c r="I43" s="1659"/>
      <c r="J43" s="1659"/>
      <c r="K43" s="1662"/>
      <c r="L43" s="1665"/>
      <c r="M43" s="1665"/>
      <c r="N43" s="246" t="s">
        <v>337</v>
      </c>
      <c r="O43" s="1694" t="s">
        <v>323</v>
      </c>
      <c r="P43" s="1668"/>
      <c r="Q43" s="1668"/>
      <c r="R43" s="1668"/>
      <c r="S43" s="1668"/>
      <c r="T43" s="1668"/>
      <c r="U43" s="1668"/>
      <c r="V43" s="1669"/>
      <c r="W43" s="1649"/>
    </row>
    <row r="44" spans="1:23" ht="18.75" customHeight="1" x14ac:dyDescent="0.2">
      <c r="A44" s="1649"/>
      <c r="B44" s="1656"/>
      <c r="C44" s="1659"/>
      <c r="D44" s="1659"/>
      <c r="E44" s="1659"/>
      <c r="F44" s="1659"/>
      <c r="G44" s="1659"/>
      <c r="H44" s="1659"/>
      <c r="I44" s="1659"/>
      <c r="J44" s="1659"/>
      <c r="K44" s="1662"/>
      <c r="L44" s="1665"/>
      <c r="M44" s="1665"/>
      <c r="N44" s="246" t="s">
        <v>338</v>
      </c>
      <c r="O44" s="1694" t="s">
        <v>323</v>
      </c>
      <c r="P44" s="1668"/>
      <c r="Q44" s="1668"/>
      <c r="R44" s="1668"/>
      <c r="S44" s="1668"/>
      <c r="T44" s="1668"/>
      <c r="U44" s="1668"/>
      <c r="V44" s="1669"/>
      <c r="W44" s="1649"/>
    </row>
    <row r="45" spans="1:23" ht="18.75" customHeight="1" x14ac:dyDescent="0.2">
      <c r="A45" s="1649"/>
      <c r="B45" s="1656"/>
      <c r="C45" s="1659"/>
      <c r="D45" s="1659"/>
      <c r="E45" s="1659"/>
      <c r="F45" s="1659"/>
      <c r="G45" s="1659"/>
      <c r="H45" s="1659"/>
      <c r="I45" s="1659"/>
      <c r="J45" s="1659"/>
      <c r="K45" s="1662"/>
      <c r="L45" s="1665"/>
      <c r="M45" s="1665"/>
      <c r="N45" s="246" t="s">
        <v>339</v>
      </c>
      <c r="O45" s="1694" t="s">
        <v>340</v>
      </c>
      <c r="P45" s="1668"/>
      <c r="Q45" s="1668"/>
      <c r="R45" s="1668"/>
      <c r="S45" s="1668"/>
      <c r="T45" s="1668"/>
      <c r="U45" s="1668"/>
      <c r="V45" s="1669"/>
      <c r="W45" s="1649"/>
    </row>
    <row r="46" spans="1:23" ht="18" customHeight="1" x14ac:dyDescent="0.2">
      <c r="A46" s="1649"/>
      <c r="B46" s="1656"/>
      <c r="C46" s="1659"/>
      <c r="D46" s="1659"/>
      <c r="E46" s="1659"/>
      <c r="F46" s="1659"/>
      <c r="G46" s="1659"/>
      <c r="H46" s="1659"/>
      <c r="I46" s="1659"/>
      <c r="J46" s="1659"/>
      <c r="K46" s="1662"/>
      <c r="L46" s="1665"/>
      <c r="M46" s="1665"/>
      <c r="N46" s="803" t="s">
        <v>341</v>
      </c>
      <c r="O46" s="1667" t="s">
        <v>1823</v>
      </c>
      <c r="P46" s="1668"/>
      <c r="Q46" s="1668"/>
      <c r="R46" s="1668"/>
      <c r="S46" s="1668"/>
      <c r="T46" s="1668"/>
      <c r="U46" s="1668"/>
      <c r="V46" s="1669"/>
      <c r="W46" s="1649"/>
    </row>
    <row r="47" spans="1:23" ht="17.149999999999999" customHeight="1" x14ac:dyDescent="0.2">
      <c r="A47" s="1649"/>
      <c r="B47" s="1656"/>
      <c r="C47" s="1659"/>
      <c r="D47" s="1659"/>
      <c r="E47" s="1659"/>
      <c r="F47" s="1659"/>
      <c r="G47" s="1659"/>
      <c r="H47" s="1659"/>
      <c r="I47" s="1659"/>
      <c r="J47" s="1659"/>
      <c r="K47" s="1662"/>
      <c r="L47" s="1665"/>
      <c r="M47" s="1665"/>
      <c r="N47" s="1133" t="s">
        <v>342</v>
      </c>
      <c r="O47" s="1673" t="s">
        <v>343</v>
      </c>
      <c r="P47" s="1693"/>
      <c r="Q47" s="1693"/>
      <c r="R47" s="1693"/>
      <c r="S47" s="1693"/>
      <c r="T47" s="1693"/>
      <c r="U47" s="1693"/>
      <c r="V47" s="1675"/>
      <c r="W47" s="1649"/>
    </row>
    <row r="48" spans="1:23" s="1123" customFormat="1" ht="17.149999999999999" customHeight="1" x14ac:dyDescent="0.2">
      <c r="A48" s="1650"/>
      <c r="B48" s="1657"/>
      <c r="C48" s="1660"/>
      <c r="D48" s="1660"/>
      <c r="E48" s="1660"/>
      <c r="F48" s="1660"/>
      <c r="G48" s="1660"/>
      <c r="H48" s="1660"/>
      <c r="I48" s="1660"/>
      <c r="J48" s="1660"/>
      <c r="K48" s="1663"/>
      <c r="L48" s="1666"/>
      <c r="M48" s="1666"/>
      <c r="N48" s="1134" t="s">
        <v>1822</v>
      </c>
      <c r="O48" s="1651" t="s">
        <v>318</v>
      </c>
      <c r="P48" s="1652"/>
      <c r="Q48" s="1652"/>
      <c r="R48" s="1652"/>
      <c r="S48" s="1652"/>
      <c r="T48" s="1652"/>
      <c r="U48" s="1652"/>
      <c r="V48" s="1653"/>
      <c r="W48" s="1650"/>
    </row>
    <row r="49" spans="1:23" ht="36" customHeight="1" x14ac:dyDescent="0.2">
      <c r="A49" s="1699"/>
      <c r="B49" s="1655"/>
      <c r="C49" s="1700"/>
      <c r="D49" s="1700"/>
      <c r="E49" s="1700"/>
      <c r="F49" s="1700"/>
      <c r="G49" s="1700"/>
      <c r="H49" s="1700"/>
      <c r="I49" s="1700"/>
      <c r="J49" s="1700"/>
      <c r="K49" s="1701"/>
      <c r="L49" s="1664" t="s">
        <v>349</v>
      </c>
      <c r="M49" s="1664" t="s">
        <v>350</v>
      </c>
      <c r="N49" s="450" t="s">
        <v>309</v>
      </c>
      <c r="O49" s="1670" t="s">
        <v>310</v>
      </c>
      <c r="P49" s="1697"/>
      <c r="Q49" s="1697"/>
      <c r="R49" s="1697"/>
      <c r="S49" s="1697"/>
      <c r="T49" s="1697"/>
      <c r="U49" s="1697"/>
      <c r="V49" s="1698"/>
      <c r="W49" s="1648" t="s">
        <v>311</v>
      </c>
    </row>
    <row r="50" spans="1:23" ht="36.75" customHeight="1" x14ac:dyDescent="0.2">
      <c r="A50" s="1649"/>
      <c r="B50" s="1656"/>
      <c r="C50" s="1659"/>
      <c r="D50" s="1659"/>
      <c r="E50" s="1659"/>
      <c r="F50" s="1659"/>
      <c r="G50" s="1659"/>
      <c r="H50" s="1659"/>
      <c r="I50" s="1659"/>
      <c r="J50" s="1659"/>
      <c r="K50" s="1662"/>
      <c r="L50" s="1665"/>
      <c r="M50" s="1665"/>
      <c r="N50" s="246" t="s">
        <v>312</v>
      </c>
      <c r="O50" s="1667" t="s">
        <v>313</v>
      </c>
      <c r="P50" s="1702"/>
      <c r="Q50" s="1702"/>
      <c r="R50" s="1702"/>
      <c r="S50" s="1702"/>
      <c r="T50" s="1702"/>
      <c r="U50" s="1702"/>
      <c r="V50" s="1703"/>
      <c r="W50" s="1649"/>
    </row>
    <row r="51" spans="1:23" ht="18" customHeight="1" x14ac:dyDescent="0.2">
      <c r="A51" s="1649"/>
      <c r="B51" s="1656"/>
      <c r="C51" s="1659"/>
      <c r="D51" s="1659"/>
      <c r="E51" s="1659"/>
      <c r="F51" s="1659"/>
      <c r="G51" s="1659"/>
      <c r="H51" s="1659"/>
      <c r="I51" s="1659"/>
      <c r="J51" s="1659"/>
      <c r="K51" s="1662"/>
      <c r="L51" s="1665"/>
      <c r="M51" s="1665"/>
      <c r="N51" s="246" t="s">
        <v>314</v>
      </c>
      <c r="O51" s="1694" t="s">
        <v>315</v>
      </c>
      <c r="P51" s="1668"/>
      <c r="Q51" s="1668"/>
      <c r="R51" s="1668"/>
      <c r="S51" s="1668"/>
      <c r="T51" s="1668"/>
      <c r="U51" s="1668"/>
      <c r="V51" s="1669"/>
      <c r="W51" s="1649"/>
    </row>
    <row r="52" spans="1:23" ht="18" customHeight="1" x14ac:dyDescent="0.2">
      <c r="A52" s="1649"/>
      <c r="B52" s="1656"/>
      <c r="C52" s="1659"/>
      <c r="D52" s="1659"/>
      <c r="E52" s="1659"/>
      <c r="F52" s="1659"/>
      <c r="G52" s="1659"/>
      <c r="H52" s="1659"/>
      <c r="I52" s="1659"/>
      <c r="J52" s="1659"/>
      <c r="K52" s="1662"/>
      <c r="L52" s="1665"/>
      <c r="M52" s="1665"/>
      <c r="N52" s="246" t="s">
        <v>316</v>
      </c>
      <c r="O52" s="1694" t="s">
        <v>315</v>
      </c>
      <c r="P52" s="1668"/>
      <c r="Q52" s="1668"/>
      <c r="R52" s="1668"/>
      <c r="S52" s="1668"/>
      <c r="T52" s="1668"/>
      <c r="U52" s="1668"/>
      <c r="V52" s="1669"/>
      <c r="W52" s="1649"/>
    </row>
    <row r="53" spans="1:23" ht="18" customHeight="1" x14ac:dyDescent="0.2">
      <c r="A53" s="1649"/>
      <c r="B53" s="1656"/>
      <c r="C53" s="1659"/>
      <c r="D53" s="1659"/>
      <c r="E53" s="1659"/>
      <c r="F53" s="1659"/>
      <c r="G53" s="1659"/>
      <c r="H53" s="1659"/>
      <c r="I53" s="1659"/>
      <c r="J53" s="1659"/>
      <c r="K53" s="1662"/>
      <c r="L53" s="1665"/>
      <c r="M53" s="1665"/>
      <c r="N53" s="246" t="s">
        <v>317</v>
      </c>
      <c r="O53" s="1694" t="s">
        <v>318</v>
      </c>
      <c r="P53" s="1668"/>
      <c r="Q53" s="1668"/>
      <c r="R53" s="1668"/>
      <c r="S53" s="1668"/>
      <c r="T53" s="1668"/>
      <c r="U53" s="1668"/>
      <c r="V53" s="1669"/>
      <c r="W53" s="1649"/>
    </row>
    <row r="54" spans="1:23" ht="18" customHeight="1" x14ac:dyDescent="0.2">
      <c r="A54" s="1649"/>
      <c r="B54" s="1656"/>
      <c r="C54" s="1659"/>
      <c r="D54" s="1659"/>
      <c r="E54" s="1659"/>
      <c r="F54" s="1659"/>
      <c r="G54" s="1659"/>
      <c r="H54" s="1659"/>
      <c r="I54" s="1659"/>
      <c r="J54" s="1659"/>
      <c r="K54" s="1662"/>
      <c r="L54" s="1665"/>
      <c r="M54" s="1665"/>
      <c r="N54" s="246" t="s">
        <v>319</v>
      </c>
      <c r="O54" s="1679" t="s">
        <v>320</v>
      </c>
      <c r="P54" s="1680"/>
      <c r="Q54" s="1680"/>
      <c r="R54" s="1680"/>
      <c r="S54" s="1680"/>
      <c r="T54" s="1680"/>
      <c r="U54" s="1680"/>
      <c r="V54" s="1680"/>
      <c r="W54" s="1649"/>
    </row>
    <row r="55" spans="1:23" ht="18.75" customHeight="1" x14ac:dyDescent="0.2">
      <c r="A55" s="1649"/>
      <c r="B55" s="1656"/>
      <c r="C55" s="1659"/>
      <c r="D55" s="1659"/>
      <c r="E55" s="1659"/>
      <c r="F55" s="1659"/>
      <c r="G55" s="1659"/>
      <c r="H55" s="1659"/>
      <c r="I55" s="1659"/>
      <c r="J55" s="1659"/>
      <c r="K55" s="1662"/>
      <c r="L55" s="1665"/>
      <c r="M55" s="1665"/>
      <c r="N55" s="246" t="s">
        <v>321</v>
      </c>
      <c r="O55" s="1679" t="s">
        <v>320</v>
      </c>
      <c r="P55" s="1680"/>
      <c r="Q55" s="1680"/>
      <c r="R55" s="1680"/>
      <c r="S55" s="1680"/>
      <c r="T55" s="1680"/>
      <c r="U55" s="1680"/>
      <c r="V55" s="1680"/>
      <c r="W55" s="1649"/>
    </row>
    <row r="56" spans="1:23" ht="18.75" customHeight="1" x14ac:dyDescent="0.2">
      <c r="A56" s="1649"/>
      <c r="B56" s="1656"/>
      <c r="C56" s="1659"/>
      <c r="D56" s="1659"/>
      <c r="E56" s="1659"/>
      <c r="F56" s="1659"/>
      <c r="G56" s="1659"/>
      <c r="H56" s="1659"/>
      <c r="I56" s="1659"/>
      <c r="J56" s="1659"/>
      <c r="K56" s="1662"/>
      <c r="L56" s="1665"/>
      <c r="M56" s="1665"/>
      <c r="N56" s="246" t="s">
        <v>348</v>
      </c>
      <c r="O56" s="1679" t="s">
        <v>323</v>
      </c>
      <c r="P56" s="1680"/>
      <c r="Q56" s="1680"/>
      <c r="R56" s="1680"/>
      <c r="S56" s="1680"/>
      <c r="T56" s="1680"/>
      <c r="U56" s="1680"/>
      <c r="V56" s="1680"/>
      <c r="W56" s="1649"/>
    </row>
    <row r="57" spans="1:23" ht="18.75" customHeight="1" x14ac:dyDescent="0.2">
      <c r="A57" s="1649"/>
      <c r="B57" s="1656"/>
      <c r="C57" s="1659"/>
      <c r="D57" s="1659"/>
      <c r="E57" s="1659"/>
      <c r="F57" s="1659"/>
      <c r="G57" s="1659"/>
      <c r="H57" s="1659"/>
      <c r="I57" s="1659"/>
      <c r="J57" s="1659"/>
      <c r="K57" s="1662"/>
      <c r="L57" s="1665"/>
      <c r="M57" s="1665"/>
      <c r="N57" s="246" t="s">
        <v>324</v>
      </c>
      <c r="O57" s="1679" t="s">
        <v>323</v>
      </c>
      <c r="P57" s="1680"/>
      <c r="Q57" s="1680"/>
      <c r="R57" s="1680"/>
      <c r="S57" s="1680"/>
      <c r="T57" s="1680"/>
      <c r="U57" s="1680"/>
      <c r="V57" s="1680"/>
      <c r="W57" s="1649"/>
    </row>
    <row r="58" spans="1:23" ht="18.75" customHeight="1" x14ac:dyDescent="0.2">
      <c r="A58" s="1649"/>
      <c r="B58" s="1656"/>
      <c r="C58" s="1659"/>
      <c r="D58" s="1659"/>
      <c r="E58" s="1659"/>
      <c r="F58" s="1659"/>
      <c r="G58" s="1659"/>
      <c r="H58" s="1659"/>
      <c r="I58" s="1659"/>
      <c r="J58" s="1659"/>
      <c r="K58" s="1662"/>
      <c r="L58" s="1665"/>
      <c r="M58" s="1665"/>
      <c r="N58" s="246" t="s">
        <v>325</v>
      </c>
      <c r="O58" s="1679" t="s">
        <v>323</v>
      </c>
      <c r="P58" s="1680"/>
      <c r="Q58" s="1680"/>
      <c r="R58" s="1680"/>
      <c r="S58" s="1680"/>
      <c r="T58" s="1680"/>
      <c r="U58" s="1680"/>
      <c r="V58" s="1680"/>
      <c r="W58" s="1649"/>
    </row>
    <row r="59" spans="1:23" ht="18.75" customHeight="1" x14ac:dyDescent="0.2">
      <c r="A59" s="1649"/>
      <c r="B59" s="1656"/>
      <c r="C59" s="1659"/>
      <c r="D59" s="1659"/>
      <c r="E59" s="1659"/>
      <c r="F59" s="1659"/>
      <c r="G59" s="1659"/>
      <c r="H59" s="1659"/>
      <c r="I59" s="1659"/>
      <c r="J59" s="1659"/>
      <c r="K59" s="1662"/>
      <c r="L59" s="1665"/>
      <c r="M59" s="1665"/>
      <c r="N59" s="246" t="s">
        <v>331</v>
      </c>
      <c r="O59" s="1679" t="s">
        <v>332</v>
      </c>
      <c r="P59" s="1680"/>
      <c r="Q59" s="1680"/>
      <c r="R59" s="1680"/>
      <c r="S59" s="1680"/>
      <c r="T59" s="1680"/>
      <c r="U59" s="1680"/>
      <c r="V59" s="1680"/>
      <c r="W59" s="1649"/>
    </row>
    <row r="60" spans="1:23" ht="18.75" customHeight="1" x14ac:dyDescent="0.2">
      <c r="A60" s="1649"/>
      <c r="B60" s="1656"/>
      <c r="C60" s="1659"/>
      <c r="D60" s="1659"/>
      <c r="E60" s="1659"/>
      <c r="F60" s="1659"/>
      <c r="G60" s="1659"/>
      <c r="H60" s="1659"/>
      <c r="I60" s="1659"/>
      <c r="J60" s="1659"/>
      <c r="K60" s="1662"/>
      <c r="L60" s="1665"/>
      <c r="M60" s="1665"/>
      <c r="N60" s="246" t="s">
        <v>351</v>
      </c>
      <c r="O60" s="1694" t="s">
        <v>352</v>
      </c>
      <c r="P60" s="1668"/>
      <c r="Q60" s="1668"/>
      <c r="R60" s="1668"/>
      <c r="S60" s="1668"/>
      <c r="T60" s="1668"/>
      <c r="U60" s="1668"/>
      <c r="V60" s="1669"/>
      <c r="W60" s="1649"/>
    </row>
    <row r="61" spans="1:23" ht="18.5" customHeight="1" x14ac:dyDescent="0.2">
      <c r="A61" s="1649"/>
      <c r="B61" s="1656"/>
      <c r="C61" s="1659"/>
      <c r="D61" s="1659"/>
      <c r="E61" s="1659"/>
      <c r="F61" s="1659"/>
      <c r="G61" s="1659"/>
      <c r="H61" s="1659"/>
      <c r="I61" s="1659"/>
      <c r="J61" s="1659"/>
      <c r="K61" s="1662"/>
      <c r="L61" s="1665"/>
      <c r="M61" s="1665"/>
      <c r="N61" s="246" t="s">
        <v>339</v>
      </c>
      <c r="O61" s="1694" t="s">
        <v>340</v>
      </c>
      <c r="P61" s="1668"/>
      <c r="Q61" s="1668"/>
      <c r="R61" s="1668"/>
      <c r="S61" s="1668"/>
      <c r="T61" s="1668"/>
      <c r="U61" s="1668"/>
      <c r="V61" s="1669"/>
      <c r="W61" s="1649"/>
    </row>
    <row r="62" spans="1:23" ht="18" customHeight="1" x14ac:dyDescent="0.2">
      <c r="A62" s="1649"/>
      <c r="B62" s="1656"/>
      <c r="C62" s="1659"/>
      <c r="D62" s="1659"/>
      <c r="E62" s="1659"/>
      <c r="F62" s="1659"/>
      <c r="G62" s="1659"/>
      <c r="H62" s="1659"/>
      <c r="I62" s="1659"/>
      <c r="J62" s="1659"/>
      <c r="K62" s="1662"/>
      <c r="L62" s="1665"/>
      <c r="M62" s="1665"/>
      <c r="N62" s="803" t="s">
        <v>341</v>
      </c>
      <c r="O62" s="1667" t="s">
        <v>1823</v>
      </c>
      <c r="P62" s="1668"/>
      <c r="Q62" s="1668"/>
      <c r="R62" s="1668"/>
      <c r="S62" s="1668"/>
      <c r="T62" s="1668"/>
      <c r="U62" s="1668"/>
      <c r="V62" s="1669"/>
      <c r="W62" s="1649"/>
    </row>
    <row r="63" spans="1:23" ht="17.149999999999999" customHeight="1" x14ac:dyDescent="0.2">
      <c r="A63" s="1649"/>
      <c r="B63" s="1656"/>
      <c r="C63" s="1659"/>
      <c r="D63" s="1659"/>
      <c r="E63" s="1659"/>
      <c r="F63" s="1659"/>
      <c r="G63" s="1659"/>
      <c r="H63" s="1659"/>
      <c r="I63" s="1659"/>
      <c r="J63" s="1659"/>
      <c r="K63" s="1662"/>
      <c r="L63" s="1665"/>
      <c r="M63" s="1665"/>
      <c r="N63" s="1133" t="s">
        <v>342</v>
      </c>
      <c r="O63" s="1673" t="s">
        <v>343</v>
      </c>
      <c r="P63" s="1693"/>
      <c r="Q63" s="1693"/>
      <c r="R63" s="1693"/>
      <c r="S63" s="1693"/>
      <c r="T63" s="1693"/>
      <c r="U63" s="1693"/>
      <c r="V63" s="1675"/>
      <c r="W63" s="1649"/>
    </row>
    <row r="64" spans="1:23" s="1123" customFormat="1" ht="17.149999999999999" customHeight="1" x14ac:dyDescent="0.2">
      <c r="A64" s="1649"/>
      <c r="B64" s="1656"/>
      <c r="C64" s="1659"/>
      <c r="D64" s="1659"/>
      <c r="E64" s="1659"/>
      <c r="F64" s="1659"/>
      <c r="G64" s="1659"/>
      <c r="H64" s="1659"/>
      <c r="I64" s="1659"/>
      <c r="J64" s="1659"/>
      <c r="K64" s="1662"/>
      <c r="L64" s="1666"/>
      <c r="M64" s="1666"/>
      <c r="N64" s="1134" t="s">
        <v>1822</v>
      </c>
      <c r="O64" s="1651" t="s">
        <v>318</v>
      </c>
      <c r="P64" s="1652"/>
      <c r="Q64" s="1652"/>
      <c r="R64" s="1652"/>
      <c r="S64" s="1652"/>
      <c r="T64" s="1652"/>
      <c r="U64" s="1652"/>
      <c r="V64" s="1653"/>
      <c r="W64" s="1650"/>
    </row>
    <row r="65" spans="1:23" ht="36" customHeight="1" x14ac:dyDescent="0.2">
      <c r="A65" s="1649"/>
      <c r="B65" s="1656"/>
      <c r="C65" s="1659"/>
      <c r="D65" s="1659"/>
      <c r="E65" s="1659"/>
      <c r="F65" s="1659"/>
      <c r="G65" s="1659"/>
      <c r="H65" s="1659"/>
      <c r="I65" s="1659"/>
      <c r="J65" s="1659"/>
      <c r="K65" s="1662"/>
      <c r="L65" s="1664" t="s">
        <v>353</v>
      </c>
      <c r="M65" s="1664" t="s">
        <v>354</v>
      </c>
      <c r="N65" s="450" t="s">
        <v>309</v>
      </c>
      <c r="O65" s="1670" t="s">
        <v>310</v>
      </c>
      <c r="P65" s="1697"/>
      <c r="Q65" s="1697"/>
      <c r="R65" s="1697"/>
      <c r="S65" s="1697"/>
      <c r="T65" s="1697"/>
      <c r="U65" s="1697"/>
      <c r="V65" s="1698"/>
      <c r="W65" s="1648" t="s">
        <v>355</v>
      </c>
    </row>
    <row r="66" spans="1:23" ht="36" customHeight="1" x14ac:dyDescent="0.2">
      <c r="A66" s="1649"/>
      <c r="B66" s="1656"/>
      <c r="C66" s="1659"/>
      <c r="D66" s="1659"/>
      <c r="E66" s="1659"/>
      <c r="F66" s="1659"/>
      <c r="G66" s="1659"/>
      <c r="H66" s="1659"/>
      <c r="I66" s="1659"/>
      <c r="J66" s="1659"/>
      <c r="K66" s="1662"/>
      <c r="L66" s="1665"/>
      <c r="M66" s="1665"/>
      <c r="N66" s="246" t="s">
        <v>312</v>
      </c>
      <c r="O66" s="1667" t="s">
        <v>347</v>
      </c>
      <c r="P66" s="1702"/>
      <c r="Q66" s="1702"/>
      <c r="R66" s="1702"/>
      <c r="S66" s="1702"/>
      <c r="T66" s="1702"/>
      <c r="U66" s="1702"/>
      <c r="V66" s="1703"/>
      <c r="W66" s="1649"/>
    </row>
    <row r="67" spans="1:23" ht="18.75" customHeight="1" x14ac:dyDescent="0.2">
      <c r="A67" s="1649"/>
      <c r="B67" s="1656"/>
      <c r="C67" s="1659"/>
      <c r="D67" s="1659"/>
      <c r="E67" s="1659"/>
      <c r="F67" s="1659"/>
      <c r="G67" s="1659"/>
      <c r="H67" s="1659"/>
      <c r="I67" s="1659"/>
      <c r="J67" s="1659"/>
      <c r="K67" s="1662"/>
      <c r="L67" s="1665"/>
      <c r="M67" s="1665"/>
      <c r="N67" s="246" t="s">
        <v>356</v>
      </c>
      <c r="O67" s="1679" t="s">
        <v>357</v>
      </c>
      <c r="P67" s="1680"/>
      <c r="Q67" s="1680"/>
      <c r="R67" s="1680"/>
      <c r="S67" s="1680"/>
      <c r="T67" s="1680"/>
      <c r="U67" s="1680"/>
      <c r="V67" s="1680"/>
      <c r="W67" s="1649"/>
    </row>
    <row r="68" spans="1:23" ht="18.75" customHeight="1" x14ac:dyDescent="0.2">
      <c r="A68" s="1649"/>
      <c r="B68" s="1656"/>
      <c r="C68" s="1659"/>
      <c r="D68" s="1659"/>
      <c r="E68" s="1659"/>
      <c r="F68" s="1659"/>
      <c r="G68" s="1659"/>
      <c r="H68" s="1659"/>
      <c r="I68" s="1659"/>
      <c r="J68" s="1659"/>
      <c r="K68" s="1662"/>
      <c r="L68" s="1665"/>
      <c r="M68" s="1665"/>
      <c r="N68" s="246" t="s">
        <v>314</v>
      </c>
      <c r="O68" s="1694" t="s">
        <v>315</v>
      </c>
      <c r="P68" s="1668"/>
      <c r="Q68" s="1668"/>
      <c r="R68" s="1668"/>
      <c r="S68" s="1668"/>
      <c r="T68" s="1668"/>
      <c r="U68" s="1668"/>
      <c r="V68" s="1669"/>
      <c r="W68" s="1649"/>
    </row>
    <row r="69" spans="1:23" ht="18.75" customHeight="1" x14ac:dyDescent="0.2">
      <c r="A69" s="1649"/>
      <c r="B69" s="1656"/>
      <c r="C69" s="1659"/>
      <c r="D69" s="1659"/>
      <c r="E69" s="1659"/>
      <c r="F69" s="1659"/>
      <c r="G69" s="1659"/>
      <c r="H69" s="1659"/>
      <c r="I69" s="1659"/>
      <c r="J69" s="1659"/>
      <c r="K69" s="1662"/>
      <c r="L69" s="1665"/>
      <c r="M69" s="1665"/>
      <c r="N69" s="246" t="s">
        <v>316</v>
      </c>
      <c r="O69" s="1694" t="s">
        <v>315</v>
      </c>
      <c r="P69" s="1668"/>
      <c r="Q69" s="1668"/>
      <c r="R69" s="1668"/>
      <c r="S69" s="1668"/>
      <c r="T69" s="1668"/>
      <c r="U69" s="1668"/>
      <c r="V69" s="1669"/>
      <c r="W69" s="1649"/>
    </row>
    <row r="70" spans="1:23" ht="18.75" customHeight="1" x14ac:dyDescent="0.2">
      <c r="A70" s="1649"/>
      <c r="B70" s="1656"/>
      <c r="C70" s="1659"/>
      <c r="D70" s="1659"/>
      <c r="E70" s="1659"/>
      <c r="F70" s="1659"/>
      <c r="G70" s="1659"/>
      <c r="H70" s="1659"/>
      <c r="I70" s="1659"/>
      <c r="J70" s="1659"/>
      <c r="K70" s="1662"/>
      <c r="L70" s="1665"/>
      <c r="M70" s="1665"/>
      <c r="N70" s="246" t="s">
        <v>317</v>
      </c>
      <c r="O70" s="1694" t="s">
        <v>318</v>
      </c>
      <c r="P70" s="1668"/>
      <c r="Q70" s="1668"/>
      <c r="R70" s="1668"/>
      <c r="S70" s="1668"/>
      <c r="T70" s="1668"/>
      <c r="U70" s="1668"/>
      <c r="V70" s="1669"/>
      <c r="W70" s="1649"/>
    </row>
    <row r="71" spans="1:23" ht="18" customHeight="1" x14ac:dyDescent="0.2">
      <c r="A71" s="1649"/>
      <c r="B71" s="1656"/>
      <c r="C71" s="1659"/>
      <c r="D71" s="1659"/>
      <c r="E71" s="1659"/>
      <c r="F71" s="1659"/>
      <c r="G71" s="1659"/>
      <c r="H71" s="1659"/>
      <c r="I71" s="1659"/>
      <c r="J71" s="1659"/>
      <c r="K71" s="1662"/>
      <c r="L71" s="1665"/>
      <c r="M71" s="1665"/>
      <c r="N71" s="246" t="s">
        <v>319</v>
      </c>
      <c r="O71" s="1679" t="s">
        <v>320</v>
      </c>
      <c r="P71" s="1680"/>
      <c r="Q71" s="1680"/>
      <c r="R71" s="1680"/>
      <c r="S71" s="1680"/>
      <c r="T71" s="1680"/>
      <c r="U71" s="1680"/>
      <c r="V71" s="1680"/>
      <c r="W71" s="1649"/>
    </row>
    <row r="72" spans="1:23" ht="18" customHeight="1" x14ac:dyDescent="0.2">
      <c r="A72" s="1649"/>
      <c r="B72" s="1656"/>
      <c r="C72" s="1659"/>
      <c r="D72" s="1659"/>
      <c r="E72" s="1659"/>
      <c r="F72" s="1659"/>
      <c r="G72" s="1659"/>
      <c r="H72" s="1659"/>
      <c r="I72" s="1659"/>
      <c r="J72" s="1659"/>
      <c r="K72" s="1662"/>
      <c r="L72" s="1665"/>
      <c r="M72" s="1665"/>
      <c r="N72" s="246" t="s">
        <v>321</v>
      </c>
      <c r="O72" s="1679" t="s">
        <v>320</v>
      </c>
      <c r="P72" s="1680"/>
      <c r="Q72" s="1680"/>
      <c r="R72" s="1680"/>
      <c r="S72" s="1680"/>
      <c r="T72" s="1680"/>
      <c r="U72" s="1680"/>
      <c r="V72" s="1680"/>
      <c r="W72" s="1649"/>
    </row>
    <row r="73" spans="1:23" ht="18.75" customHeight="1" x14ac:dyDescent="0.2">
      <c r="A73" s="1649"/>
      <c r="B73" s="1656"/>
      <c r="C73" s="1659"/>
      <c r="D73" s="1659"/>
      <c r="E73" s="1659"/>
      <c r="F73" s="1659"/>
      <c r="G73" s="1659"/>
      <c r="H73" s="1659"/>
      <c r="I73" s="1659"/>
      <c r="J73" s="1659"/>
      <c r="K73" s="1662"/>
      <c r="L73" s="1665"/>
      <c r="M73" s="1665"/>
      <c r="N73" s="246" t="s">
        <v>348</v>
      </c>
      <c r="O73" s="1679" t="s">
        <v>323</v>
      </c>
      <c r="P73" s="1680"/>
      <c r="Q73" s="1680"/>
      <c r="R73" s="1680"/>
      <c r="S73" s="1680"/>
      <c r="T73" s="1680"/>
      <c r="U73" s="1680"/>
      <c r="V73" s="1680"/>
      <c r="W73" s="1649"/>
    </row>
    <row r="74" spans="1:23" ht="18.75" customHeight="1" x14ac:dyDescent="0.2">
      <c r="A74" s="1649"/>
      <c r="B74" s="1656"/>
      <c r="C74" s="1659"/>
      <c r="D74" s="1659"/>
      <c r="E74" s="1659"/>
      <c r="F74" s="1659"/>
      <c r="G74" s="1659"/>
      <c r="H74" s="1659"/>
      <c r="I74" s="1659"/>
      <c r="J74" s="1659"/>
      <c r="K74" s="1662"/>
      <c r="L74" s="1665"/>
      <c r="M74" s="1665"/>
      <c r="N74" s="246" t="s">
        <v>324</v>
      </c>
      <c r="O74" s="1679" t="s">
        <v>323</v>
      </c>
      <c r="P74" s="1680"/>
      <c r="Q74" s="1680"/>
      <c r="R74" s="1680"/>
      <c r="S74" s="1680"/>
      <c r="T74" s="1680"/>
      <c r="U74" s="1680"/>
      <c r="V74" s="1680"/>
      <c r="W74" s="1649"/>
    </row>
    <row r="75" spans="1:23" ht="18.75" customHeight="1" x14ac:dyDescent="0.2">
      <c r="A75" s="1649"/>
      <c r="B75" s="1656"/>
      <c r="C75" s="1659"/>
      <c r="D75" s="1659"/>
      <c r="E75" s="1659"/>
      <c r="F75" s="1659"/>
      <c r="G75" s="1659"/>
      <c r="H75" s="1659"/>
      <c r="I75" s="1659"/>
      <c r="J75" s="1659"/>
      <c r="K75" s="1662"/>
      <c r="L75" s="1665"/>
      <c r="M75" s="1665"/>
      <c r="N75" s="246" t="s">
        <v>325</v>
      </c>
      <c r="O75" s="1679" t="s">
        <v>318</v>
      </c>
      <c r="P75" s="1680"/>
      <c r="Q75" s="1680"/>
      <c r="R75" s="1680"/>
      <c r="S75" s="1680"/>
      <c r="T75" s="1680"/>
      <c r="U75" s="1680"/>
      <c r="V75" s="1680"/>
      <c r="W75" s="1649"/>
    </row>
    <row r="76" spans="1:23" ht="36" customHeight="1" x14ac:dyDescent="0.2">
      <c r="A76" s="1649"/>
      <c r="B76" s="1656"/>
      <c r="C76" s="1659"/>
      <c r="D76" s="1659"/>
      <c r="E76" s="1659"/>
      <c r="F76" s="1659"/>
      <c r="G76" s="1659"/>
      <c r="H76" s="1659"/>
      <c r="I76" s="1659"/>
      <c r="J76" s="1659"/>
      <c r="K76" s="1662"/>
      <c r="L76" s="1665"/>
      <c r="M76" s="1665"/>
      <c r="N76" s="246" t="s">
        <v>326</v>
      </c>
      <c r="O76" s="1704" t="s">
        <v>327</v>
      </c>
      <c r="P76" s="1704"/>
      <c r="Q76" s="1704"/>
      <c r="R76" s="1704"/>
      <c r="S76" s="1704"/>
      <c r="T76" s="1704"/>
      <c r="U76" s="1704"/>
      <c r="V76" s="1704"/>
      <c r="W76" s="1649"/>
    </row>
    <row r="77" spans="1:23" ht="36" customHeight="1" x14ac:dyDescent="0.2">
      <c r="A77" s="1649"/>
      <c r="B77" s="1656"/>
      <c r="C77" s="1659"/>
      <c r="D77" s="1659"/>
      <c r="E77" s="1659"/>
      <c r="F77" s="1659"/>
      <c r="G77" s="1659"/>
      <c r="H77" s="1659"/>
      <c r="I77" s="1659"/>
      <c r="J77" s="1659"/>
      <c r="K77" s="1662"/>
      <c r="L77" s="1665"/>
      <c r="M77" s="1665"/>
      <c r="N77" s="246" t="s">
        <v>328</v>
      </c>
      <c r="O77" s="1681" t="s">
        <v>329</v>
      </c>
      <c r="P77" s="1695"/>
      <c r="Q77" s="1695"/>
      <c r="R77" s="1695"/>
      <c r="S77" s="1695"/>
      <c r="T77" s="1695"/>
      <c r="U77" s="1695"/>
      <c r="V77" s="1696"/>
      <c r="W77" s="1649"/>
    </row>
    <row r="78" spans="1:23" ht="18.75" customHeight="1" x14ac:dyDescent="0.2">
      <c r="A78" s="1649"/>
      <c r="B78" s="1656"/>
      <c r="C78" s="1659"/>
      <c r="D78" s="1659"/>
      <c r="E78" s="1659"/>
      <c r="F78" s="1659"/>
      <c r="G78" s="1659"/>
      <c r="H78" s="1659"/>
      <c r="I78" s="1659"/>
      <c r="J78" s="1659"/>
      <c r="K78" s="1662"/>
      <c r="L78" s="1665"/>
      <c r="M78" s="1665"/>
      <c r="N78" s="483" t="s">
        <v>330</v>
      </c>
      <c r="O78" s="1679" t="s">
        <v>323</v>
      </c>
      <c r="P78" s="1680"/>
      <c r="Q78" s="1680"/>
      <c r="R78" s="1680"/>
      <c r="S78" s="1680"/>
      <c r="T78" s="1680"/>
      <c r="U78" s="1680"/>
      <c r="V78" s="1680"/>
      <c r="W78" s="1649"/>
    </row>
    <row r="79" spans="1:23" ht="18.75" customHeight="1" x14ac:dyDescent="0.2">
      <c r="A79" s="1649"/>
      <c r="B79" s="1656"/>
      <c r="C79" s="1659"/>
      <c r="D79" s="1659"/>
      <c r="E79" s="1659"/>
      <c r="F79" s="1659"/>
      <c r="G79" s="1659"/>
      <c r="H79" s="1659"/>
      <c r="I79" s="1659"/>
      <c r="J79" s="1659"/>
      <c r="K79" s="1662"/>
      <c r="L79" s="1665"/>
      <c r="M79" s="1665"/>
      <c r="N79" s="246" t="s">
        <v>331</v>
      </c>
      <c r="O79" s="1679" t="s">
        <v>332</v>
      </c>
      <c r="P79" s="1680"/>
      <c r="Q79" s="1680"/>
      <c r="R79" s="1680"/>
      <c r="S79" s="1680"/>
      <c r="T79" s="1680"/>
      <c r="U79" s="1680"/>
      <c r="V79" s="1680"/>
      <c r="W79" s="1649"/>
    </row>
    <row r="80" spans="1:23" ht="18.75" customHeight="1" x14ac:dyDescent="0.2">
      <c r="A80" s="1649"/>
      <c r="B80" s="1656"/>
      <c r="C80" s="1659"/>
      <c r="D80" s="1659"/>
      <c r="E80" s="1659"/>
      <c r="F80" s="1659"/>
      <c r="G80" s="1659"/>
      <c r="H80" s="1659"/>
      <c r="I80" s="1659"/>
      <c r="J80" s="1659"/>
      <c r="K80" s="1662"/>
      <c r="L80" s="1665"/>
      <c r="M80" s="1665"/>
      <c r="N80" s="246" t="s">
        <v>333</v>
      </c>
      <c r="O80" s="1694" t="s">
        <v>334</v>
      </c>
      <c r="P80" s="1668"/>
      <c r="Q80" s="1668"/>
      <c r="R80" s="1668"/>
      <c r="S80" s="1668"/>
      <c r="T80" s="1668"/>
      <c r="U80" s="1668"/>
      <c r="V80" s="1669"/>
      <c r="W80" s="1649"/>
    </row>
    <row r="81" spans="1:23" ht="18.75" customHeight="1" x14ac:dyDescent="0.2">
      <c r="A81" s="1649"/>
      <c r="B81" s="1656"/>
      <c r="C81" s="1659"/>
      <c r="D81" s="1659"/>
      <c r="E81" s="1659"/>
      <c r="F81" s="1659"/>
      <c r="G81" s="1659"/>
      <c r="H81" s="1659"/>
      <c r="I81" s="1659"/>
      <c r="J81" s="1659"/>
      <c r="K81" s="1662"/>
      <c r="L81" s="1665"/>
      <c r="M81" s="1665"/>
      <c r="N81" s="246" t="s">
        <v>335</v>
      </c>
      <c r="O81" s="1694" t="s">
        <v>323</v>
      </c>
      <c r="P81" s="1668"/>
      <c r="Q81" s="1668"/>
      <c r="R81" s="1668"/>
      <c r="S81" s="1668"/>
      <c r="T81" s="1668"/>
      <c r="U81" s="1668"/>
      <c r="V81" s="1669"/>
      <c r="W81" s="1649"/>
    </row>
    <row r="82" spans="1:23" ht="18.75" customHeight="1" x14ac:dyDescent="0.2">
      <c r="A82" s="1649"/>
      <c r="B82" s="1656"/>
      <c r="C82" s="1659"/>
      <c r="D82" s="1659"/>
      <c r="E82" s="1659"/>
      <c r="F82" s="1659"/>
      <c r="G82" s="1659"/>
      <c r="H82" s="1659"/>
      <c r="I82" s="1659"/>
      <c r="J82" s="1659"/>
      <c r="K82" s="1662"/>
      <c r="L82" s="1665"/>
      <c r="M82" s="1665"/>
      <c r="N82" s="246" t="s">
        <v>336</v>
      </c>
      <c r="O82" s="1694" t="s">
        <v>323</v>
      </c>
      <c r="P82" s="1668"/>
      <c r="Q82" s="1668"/>
      <c r="R82" s="1668"/>
      <c r="S82" s="1668"/>
      <c r="T82" s="1668"/>
      <c r="U82" s="1668"/>
      <c r="V82" s="1669"/>
      <c r="W82" s="1649"/>
    </row>
    <row r="83" spans="1:23" ht="18.75" customHeight="1" x14ac:dyDescent="0.2">
      <c r="A83" s="1649"/>
      <c r="B83" s="1656"/>
      <c r="C83" s="1659"/>
      <c r="D83" s="1659"/>
      <c r="E83" s="1659"/>
      <c r="F83" s="1659"/>
      <c r="G83" s="1659"/>
      <c r="H83" s="1659"/>
      <c r="I83" s="1659"/>
      <c r="J83" s="1659"/>
      <c r="K83" s="1662"/>
      <c r="L83" s="1665"/>
      <c r="M83" s="1665"/>
      <c r="N83" s="246" t="s">
        <v>337</v>
      </c>
      <c r="O83" s="1694" t="s">
        <v>323</v>
      </c>
      <c r="P83" s="1668"/>
      <c r="Q83" s="1668"/>
      <c r="R83" s="1668"/>
      <c r="S83" s="1668"/>
      <c r="T83" s="1668"/>
      <c r="U83" s="1668"/>
      <c r="V83" s="1669"/>
      <c r="W83" s="1649"/>
    </row>
    <row r="84" spans="1:23" ht="18.75" customHeight="1" x14ac:dyDescent="0.2">
      <c r="A84" s="1649"/>
      <c r="B84" s="1656"/>
      <c r="C84" s="1659"/>
      <c r="D84" s="1659"/>
      <c r="E84" s="1659"/>
      <c r="F84" s="1659"/>
      <c r="G84" s="1659"/>
      <c r="H84" s="1659"/>
      <c r="I84" s="1659"/>
      <c r="J84" s="1659"/>
      <c r="K84" s="1662"/>
      <c r="L84" s="1665"/>
      <c r="M84" s="1665"/>
      <c r="N84" s="246" t="s">
        <v>338</v>
      </c>
      <c r="O84" s="1694" t="s">
        <v>323</v>
      </c>
      <c r="P84" s="1668"/>
      <c r="Q84" s="1668"/>
      <c r="R84" s="1668"/>
      <c r="S84" s="1668"/>
      <c r="T84" s="1668"/>
      <c r="U84" s="1668"/>
      <c r="V84" s="1669"/>
      <c r="W84" s="1649"/>
    </row>
    <row r="85" spans="1:23" ht="18.75" customHeight="1" x14ac:dyDescent="0.2">
      <c r="A85" s="1649"/>
      <c r="B85" s="1656"/>
      <c r="C85" s="1659"/>
      <c r="D85" s="1659"/>
      <c r="E85" s="1659"/>
      <c r="F85" s="1659"/>
      <c r="G85" s="1659"/>
      <c r="H85" s="1659"/>
      <c r="I85" s="1659"/>
      <c r="J85" s="1659"/>
      <c r="K85" s="1662"/>
      <c r="L85" s="1665"/>
      <c r="M85" s="1665"/>
      <c r="N85" s="246" t="s">
        <v>339</v>
      </c>
      <c r="O85" s="1694" t="s">
        <v>340</v>
      </c>
      <c r="P85" s="1668"/>
      <c r="Q85" s="1668"/>
      <c r="R85" s="1668"/>
      <c r="S85" s="1668"/>
      <c r="T85" s="1668"/>
      <c r="U85" s="1668"/>
      <c r="V85" s="1669"/>
      <c r="W85" s="1649"/>
    </row>
    <row r="86" spans="1:23" ht="18" customHeight="1" x14ac:dyDescent="0.2">
      <c r="A86" s="1649"/>
      <c r="B86" s="1656"/>
      <c r="C86" s="1659"/>
      <c r="D86" s="1659"/>
      <c r="E86" s="1659"/>
      <c r="F86" s="1659"/>
      <c r="G86" s="1659"/>
      <c r="H86" s="1659"/>
      <c r="I86" s="1659"/>
      <c r="J86" s="1659"/>
      <c r="K86" s="1662"/>
      <c r="L86" s="1665"/>
      <c r="M86" s="1665"/>
      <c r="N86" s="803" t="s">
        <v>341</v>
      </c>
      <c r="O86" s="1667" t="s">
        <v>1823</v>
      </c>
      <c r="P86" s="1668"/>
      <c r="Q86" s="1668"/>
      <c r="R86" s="1668"/>
      <c r="S86" s="1668"/>
      <c r="T86" s="1668"/>
      <c r="U86" s="1668"/>
      <c r="V86" s="1669"/>
      <c r="W86" s="1649"/>
    </row>
    <row r="87" spans="1:23" ht="17.149999999999999" customHeight="1" x14ac:dyDescent="0.2">
      <c r="A87" s="1649"/>
      <c r="B87" s="1656"/>
      <c r="C87" s="1659"/>
      <c r="D87" s="1659"/>
      <c r="E87" s="1659"/>
      <c r="F87" s="1659"/>
      <c r="G87" s="1659"/>
      <c r="H87" s="1659"/>
      <c r="I87" s="1659"/>
      <c r="J87" s="1659"/>
      <c r="K87" s="1662"/>
      <c r="L87" s="1665"/>
      <c r="M87" s="1665"/>
      <c r="N87" s="1133" t="s">
        <v>342</v>
      </c>
      <c r="O87" s="1673" t="s">
        <v>343</v>
      </c>
      <c r="P87" s="1693"/>
      <c r="Q87" s="1693"/>
      <c r="R87" s="1693"/>
      <c r="S87" s="1693"/>
      <c r="T87" s="1693"/>
      <c r="U87" s="1693"/>
      <c r="V87" s="1675"/>
      <c r="W87" s="1649"/>
    </row>
    <row r="88" spans="1:23" s="1123" customFormat="1" ht="17.149999999999999" customHeight="1" x14ac:dyDescent="0.2">
      <c r="A88" s="1650"/>
      <c r="B88" s="1657"/>
      <c r="C88" s="1660"/>
      <c r="D88" s="1660"/>
      <c r="E88" s="1660"/>
      <c r="F88" s="1660"/>
      <c r="G88" s="1660"/>
      <c r="H88" s="1660"/>
      <c r="I88" s="1660"/>
      <c r="J88" s="1660"/>
      <c r="K88" s="1663"/>
      <c r="L88" s="1666"/>
      <c r="M88" s="1666"/>
      <c r="N88" s="1134" t="s">
        <v>1822</v>
      </c>
      <c r="O88" s="1651" t="s">
        <v>318</v>
      </c>
      <c r="P88" s="1652"/>
      <c r="Q88" s="1652"/>
      <c r="R88" s="1652"/>
      <c r="S88" s="1652"/>
      <c r="T88" s="1652"/>
      <c r="U88" s="1652"/>
      <c r="V88" s="1653"/>
      <c r="W88" s="1650"/>
    </row>
    <row r="89" spans="1:23" ht="36" customHeight="1" x14ac:dyDescent="0.2">
      <c r="A89" s="1699"/>
      <c r="B89" s="1655"/>
      <c r="C89" s="1700"/>
      <c r="D89" s="1700"/>
      <c r="E89" s="1700"/>
      <c r="F89" s="1700"/>
      <c r="G89" s="1700"/>
      <c r="H89" s="1700"/>
      <c r="I89" s="1700"/>
      <c r="J89" s="1700"/>
      <c r="K89" s="1701"/>
      <c r="L89" s="1664" t="s">
        <v>358</v>
      </c>
      <c r="M89" s="1687"/>
      <c r="N89" s="450" t="s">
        <v>309</v>
      </c>
      <c r="O89" s="1670" t="s">
        <v>310</v>
      </c>
      <c r="P89" s="1671"/>
      <c r="Q89" s="1671"/>
      <c r="R89" s="1671"/>
      <c r="S89" s="1671"/>
      <c r="T89" s="1671"/>
      <c r="U89" s="1671"/>
      <c r="V89" s="1672"/>
      <c r="W89" s="1648" t="s">
        <v>311</v>
      </c>
    </row>
    <row r="90" spans="1:23" ht="36" customHeight="1" x14ac:dyDescent="0.2">
      <c r="A90" s="1649"/>
      <c r="B90" s="1656"/>
      <c r="C90" s="1659"/>
      <c r="D90" s="1659"/>
      <c r="E90" s="1659"/>
      <c r="F90" s="1659"/>
      <c r="G90" s="1659"/>
      <c r="H90" s="1659"/>
      <c r="I90" s="1659"/>
      <c r="J90" s="1659"/>
      <c r="K90" s="1662"/>
      <c r="L90" s="1665"/>
      <c r="M90" s="1665"/>
      <c r="N90" s="246" t="s">
        <v>312</v>
      </c>
      <c r="O90" s="1667" t="s">
        <v>347</v>
      </c>
      <c r="P90" s="1688"/>
      <c r="Q90" s="1688"/>
      <c r="R90" s="1688"/>
      <c r="S90" s="1688"/>
      <c r="T90" s="1688"/>
      <c r="U90" s="1688"/>
      <c r="V90" s="1689"/>
      <c r="W90" s="1649"/>
    </row>
    <row r="91" spans="1:23" ht="18.75" customHeight="1" x14ac:dyDescent="0.2">
      <c r="A91" s="1649"/>
      <c r="B91" s="1656"/>
      <c r="C91" s="1659"/>
      <c r="D91" s="1659"/>
      <c r="E91" s="1659"/>
      <c r="F91" s="1659"/>
      <c r="G91" s="1659"/>
      <c r="H91" s="1659"/>
      <c r="I91" s="1659"/>
      <c r="J91" s="1659"/>
      <c r="K91" s="1662"/>
      <c r="L91" s="1665"/>
      <c r="M91" s="1665"/>
      <c r="N91" s="246" t="s">
        <v>356</v>
      </c>
      <c r="O91" s="1694" t="s">
        <v>357</v>
      </c>
      <c r="P91" s="1668"/>
      <c r="Q91" s="1668"/>
      <c r="R91" s="1668"/>
      <c r="S91" s="1668"/>
      <c r="T91" s="1668"/>
      <c r="U91" s="1668"/>
      <c r="V91" s="1669"/>
      <c r="W91" s="1649"/>
    </row>
    <row r="92" spans="1:23" ht="18.75" customHeight="1" x14ac:dyDescent="0.2">
      <c r="A92" s="1649"/>
      <c r="B92" s="1656"/>
      <c r="C92" s="1659"/>
      <c r="D92" s="1659"/>
      <c r="E92" s="1659"/>
      <c r="F92" s="1659"/>
      <c r="G92" s="1659"/>
      <c r="H92" s="1659"/>
      <c r="I92" s="1659"/>
      <c r="J92" s="1659"/>
      <c r="K92" s="1662"/>
      <c r="L92" s="1665"/>
      <c r="M92" s="1665"/>
      <c r="N92" s="246" t="s">
        <v>314</v>
      </c>
      <c r="O92" s="1694" t="s">
        <v>315</v>
      </c>
      <c r="P92" s="1668"/>
      <c r="Q92" s="1668"/>
      <c r="R92" s="1668"/>
      <c r="S92" s="1668"/>
      <c r="T92" s="1668"/>
      <c r="U92" s="1668"/>
      <c r="V92" s="1669"/>
      <c r="W92" s="1649"/>
    </row>
    <row r="93" spans="1:23" ht="18.75" customHeight="1" x14ac:dyDescent="0.2">
      <c r="A93" s="1649"/>
      <c r="B93" s="1656"/>
      <c r="C93" s="1659"/>
      <c r="D93" s="1659"/>
      <c r="E93" s="1659"/>
      <c r="F93" s="1659"/>
      <c r="G93" s="1659"/>
      <c r="H93" s="1659"/>
      <c r="I93" s="1659"/>
      <c r="J93" s="1659"/>
      <c r="K93" s="1662"/>
      <c r="L93" s="1665"/>
      <c r="M93" s="1665"/>
      <c r="N93" s="246" t="s">
        <v>316</v>
      </c>
      <c r="O93" s="1694" t="s">
        <v>315</v>
      </c>
      <c r="P93" s="1668"/>
      <c r="Q93" s="1668"/>
      <c r="R93" s="1668"/>
      <c r="S93" s="1668"/>
      <c r="T93" s="1668"/>
      <c r="U93" s="1668"/>
      <c r="V93" s="1669"/>
      <c r="W93" s="1649"/>
    </row>
    <row r="94" spans="1:23" ht="18.75" customHeight="1" x14ac:dyDescent="0.2">
      <c r="A94" s="1649"/>
      <c r="B94" s="1656"/>
      <c r="C94" s="1659"/>
      <c r="D94" s="1659"/>
      <c r="E94" s="1659"/>
      <c r="F94" s="1659"/>
      <c r="G94" s="1659"/>
      <c r="H94" s="1659"/>
      <c r="I94" s="1659"/>
      <c r="J94" s="1659"/>
      <c r="K94" s="1662"/>
      <c r="L94" s="1665"/>
      <c r="M94" s="1665"/>
      <c r="N94" s="246" t="s">
        <v>317</v>
      </c>
      <c r="O94" s="1694" t="s">
        <v>318</v>
      </c>
      <c r="P94" s="1668"/>
      <c r="Q94" s="1668"/>
      <c r="R94" s="1668"/>
      <c r="S94" s="1668"/>
      <c r="T94" s="1668"/>
      <c r="U94" s="1668"/>
      <c r="V94" s="1669"/>
      <c r="W94" s="1649"/>
    </row>
    <row r="95" spans="1:23" ht="18.75" customHeight="1" x14ac:dyDescent="0.2">
      <c r="A95" s="1649"/>
      <c r="B95" s="1656"/>
      <c r="C95" s="1659"/>
      <c r="D95" s="1659"/>
      <c r="E95" s="1659"/>
      <c r="F95" s="1659"/>
      <c r="G95" s="1659"/>
      <c r="H95" s="1659"/>
      <c r="I95" s="1659"/>
      <c r="J95" s="1659"/>
      <c r="K95" s="1662"/>
      <c r="L95" s="1665"/>
      <c r="M95" s="1665"/>
      <c r="N95" s="246" t="s">
        <v>319</v>
      </c>
      <c r="O95" s="1694" t="s">
        <v>320</v>
      </c>
      <c r="P95" s="1668"/>
      <c r="Q95" s="1668"/>
      <c r="R95" s="1668"/>
      <c r="S95" s="1668"/>
      <c r="T95" s="1668"/>
      <c r="U95" s="1668"/>
      <c r="V95" s="1669"/>
      <c r="W95" s="1649"/>
    </row>
    <row r="96" spans="1:23" ht="18.75" customHeight="1" x14ac:dyDescent="0.2">
      <c r="A96" s="1649"/>
      <c r="B96" s="1656"/>
      <c r="C96" s="1659"/>
      <c r="D96" s="1659"/>
      <c r="E96" s="1659"/>
      <c r="F96" s="1659"/>
      <c r="G96" s="1659"/>
      <c r="H96" s="1659"/>
      <c r="I96" s="1659"/>
      <c r="J96" s="1659"/>
      <c r="K96" s="1662"/>
      <c r="L96" s="1665"/>
      <c r="M96" s="1665"/>
      <c r="N96" s="246" t="s">
        <v>321</v>
      </c>
      <c r="O96" s="1694" t="s">
        <v>320</v>
      </c>
      <c r="P96" s="1668"/>
      <c r="Q96" s="1668"/>
      <c r="R96" s="1668"/>
      <c r="S96" s="1668"/>
      <c r="T96" s="1668"/>
      <c r="U96" s="1668"/>
      <c r="V96" s="1669"/>
      <c r="W96" s="1649"/>
    </row>
    <row r="97" spans="1:23" ht="18.75" customHeight="1" x14ac:dyDescent="0.2">
      <c r="A97" s="1649"/>
      <c r="B97" s="1656"/>
      <c r="C97" s="1659"/>
      <c r="D97" s="1659"/>
      <c r="E97" s="1659"/>
      <c r="F97" s="1659"/>
      <c r="G97" s="1659"/>
      <c r="H97" s="1659"/>
      <c r="I97" s="1659"/>
      <c r="J97" s="1659"/>
      <c r="K97" s="1662"/>
      <c r="L97" s="1665"/>
      <c r="M97" s="1665"/>
      <c r="N97" s="246" t="s">
        <v>348</v>
      </c>
      <c r="O97" s="1694" t="s">
        <v>323</v>
      </c>
      <c r="P97" s="1668"/>
      <c r="Q97" s="1668"/>
      <c r="R97" s="1668"/>
      <c r="S97" s="1668"/>
      <c r="T97" s="1668"/>
      <c r="U97" s="1668"/>
      <c r="V97" s="1669"/>
      <c r="W97" s="1649"/>
    </row>
    <row r="98" spans="1:23" ht="18.75" customHeight="1" x14ac:dyDescent="0.2">
      <c r="A98" s="1649"/>
      <c r="B98" s="1656"/>
      <c r="C98" s="1659"/>
      <c r="D98" s="1659"/>
      <c r="E98" s="1659"/>
      <c r="F98" s="1659"/>
      <c r="G98" s="1659"/>
      <c r="H98" s="1659"/>
      <c r="I98" s="1659"/>
      <c r="J98" s="1659"/>
      <c r="K98" s="1662"/>
      <c r="L98" s="1665"/>
      <c r="M98" s="1665"/>
      <c r="N98" s="246" t="s">
        <v>324</v>
      </c>
      <c r="O98" s="1694" t="s">
        <v>323</v>
      </c>
      <c r="P98" s="1668"/>
      <c r="Q98" s="1668"/>
      <c r="R98" s="1668"/>
      <c r="S98" s="1668"/>
      <c r="T98" s="1668"/>
      <c r="U98" s="1668"/>
      <c r="V98" s="1669"/>
      <c r="W98" s="1649"/>
    </row>
    <row r="99" spans="1:23" ht="36" customHeight="1" x14ac:dyDescent="0.2">
      <c r="A99" s="1649"/>
      <c r="B99" s="1656"/>
      <c r="C99" s="1659"/>
      <c r="D99" s="1659"/>
      <c r="E99" s="1659"/>
      <c r="F99" s="1659"/>
      <c r="G99" s="1659"/>
      <c r="H99" s="1659"/>
      <c r="I99" s="1659"/>
      <c r="J99" s="1659"/>
      <c r="K99" s="1662"/>
      <c r="L99" s="1665"/>
      <c r="M99" s="1665"/>
      <c r="N99" s="246" t="s">
        <v>325</v>
      </c>
      <c r="O99" s="1694" t="s">
        <v>323</v>
      </c>
      <c r="P99" s="1668"/>
      <c r="Q99" s="1668"/>
      <c r="R99" s="1668"/>
      <c r="S99" s="1668"/>
      <c r="T99" s="1668"/>
      <c r="U99" s="1668"/>
      <c r="V99" s="1669"/>
      <c r="W99" s="1649"/>
    </row>
    <row r="100" spans="1:23" ht="36" customHeight="1" x14ac:dyDescent="0.2">
      <c r="A100" s="1649"/>
      <c r="B100" s="1656"/>
      <c r="C100" s="1659"/>
      <c r="D100" s="1659"/>
      <c r="E100" s="1659"/>
      <c r="F100" s="1659"/>
      <c r="G100" s="1659"/>
      <c r="H100" s="1659"/>
      <c r="I100" s="1659"/>
      <c r="J100" s="1659"/>
      <c r="K100" s="1662"/>
      <c r="L100" s="1665"/>
      <c r="M100" s="1665"/>
      <c r="N100" s="246" t="s">
        <v>326</v>
      </c>
      <c r="O100" s="1667" t="s">
        <v>327</v>
      </c>
      <c r="P100" s="1688"/>
      <c r="Q100" s="1688"/>
      <c r="R100" s="1688"/>
      <c r="S100" s="1688"/>
      <c r="T100" s="1688"/>
      <c r="U100" s="1688"/>
      <c r="V100" s="1689"/>
      <c r="W100" s="1649"/>
    </row>
    <row r="101" spans="1:23" ht="32.25" customHeight="1" x14ac:dyDescent="0.2">
      <c r="A101" s="1649"/>
      <c r="B101" s="1656"/>
      <c r="C101" s="1659"/>
      <c r="D101" s="1659"/>
      <c r="E101" s="1659"/>
      <c r="F101" s="1659"/>
      <c r="G101" s="1659"/>
      <c r="H101" s="1659"/>
      <c r="I101" s="1659"/>
      <c r="J101" s="1659"/>
      <c r="K101" s="1662"/>
      <c r="L101" s="1665"/>
      <c r="M101" s="1665"/>
      <c r="N101" s="246" t="s">
        <v>328</v>
      </c>
      <c r="O101" s="1681" t="s">
        <v>329</v>
      </c>
      <c r="P101" s="1695"/>
      <c r="Q101" s="1695"/>
      <c r="R101" s="1695"/>
      <c r="S101" s="1695"/>
      <c r="T101" s="1695"/>
      <c r="U101" s="1695"/>
      <c r="V101" s="1696"/>
      <c r="W101" s="1649"/>
    </row>
    <row r="102" spans="1:23" ht="18.75" customHeight="1" x14ac:dyDescent="0.2">
      <c r="A102" s="1649"/>
      <c r="B102" s="1656"/>
      <c r="C102" s="1659"/>
      <c r="D102" s="1659"/>
      <c r="E102" s="1659"/>
      <c r="F102" s="1659"/>
      <c r="G102" s="1659"/>
      <c r="H102" s="1659"/>
      <c r="I102" s="1659"/>
      <c r="J102" s="1659"/>
      <c r="K102" s="1662"/>
      <c r="L102" s="1665"/>
      <c r="M102" s="1665"/>
      <c r="N102" s="483" t="s">
        <v>330</v>
      </c>
      <c r="O102" s="1694" t="s">
        <v>323</v>
      </c>
      <c r="P102" s="1668"/>
      <c r="Q102" s="1668"/>
      <c r="R102" s="1668"/>
      <c r="S102" s="1668"/>
      <c r="T102" s="1668"/>
      <c r="U102" s="1668"/>
      <c r="V102" s="1669"/>
      <c r="W102" s="1649"/>
    </row>
    <row r="103" spans="1:23" ht="18.75" customHeight="1" x14ac:dyDescent="0.2">
      <c r="A103" s="1649"/>
      <c r="B103" s="1656"/>
      <c r="C103" s="1659"/>
      <c r="D103" s="1659"/>
      <c r="E103" s="1659"/>
      <c r="F103" s="1659"/>
      <c r="G103" s="1659"/>
      <c r="H103" s="1659"/>
      <c r="I103" s="1659"/>
      <c r="J103" s="1659"/>
      <c r="K103" s="1662"/>
      <c r="L103" s="1665"/>
      <c r="M103" s="1665"/>
      <c r="N103" s="246" t="s">
        <v>331</v>
      </c>
      <c r="O103" s="1694" t="s">
        <v>332</v>
      </c>
      <c r="P103" s="1668"/>
      <c r="Q103" s="1668"/>
      <c r="R103" s="1668"/>
      <c r="S103" s="1668"/>
      <c r="T103" s="1668"/>
      <c r="U103" s="1668"/>
      <c r="V103" s="1669"/>
      <c r="W103" s="1649"/>
    </row>
    <row r="104" spans="1:23" ht="18.75" customHeight="1" x14ac:dyDescent="0.2">
      <c r="A104" s="1649"/>
      <c r="B104" s="1656"/>
      <c r="C104" s="1659"/>
      <c r="D104" s="1659"/>
      <c r="E104" s="1659"/>
      <c r="F104" s="1659"/>
      <c r="G104" s="1659"/>
      <c r="H104" s="1659"/>
      <c r="I104" s="1659"/>
      <c r="J104" s="1659"/>
      <c r="K104" s="1662"/>
      <c r="L104" s="1665"/>
      <c r="M104" s="1665"/>
      <c r="N104" s="246" t="s">
        <v>333</v>
      </c>
      <c r="O104" s="1694" t="s">
        <v>334</v>
      </c>
      <c r="P104" s="1668"/>
      <c r="Q104" s="1668"/>
      <c r="R104" s="1668"/>
      <c r="S104" s="1668"/>
      <c r="T104" s="1668"/>
      <c r="U104" s="1668"/>
      <c r="V104" s="1669"/>
      <c r="W104" s="1649"/>
    </row>
    <row r="105" spans="1:23" ht="18.75" customHeight="1" x14ac:dyDescent="0.2">
      <c r="A105" s="1649"/>
      <c r="B105" s="1656"/>
      <c r="C105" s="1659"/>
      <c r="D105" s="1659"/>
      <c r="E105" s="1659"/>
      <c r="F105" s="1659"/>
      <c r="G105" s="1659"/>
      <c r="H105" s="1659"/>
      <c r="I105" s="1659"/>
      <c r="J105" s="1659"/>
      <c r="K105" s="1662"/>
      <c r="L105" s="1665"/>
      <c r="M105" s="1665"/>
      <c r="N105" s="246" t="s">
        <v>335</v>
      </c>
      <c r="O105" s="1694" t="s">
        <v>323</v>
      </c>
      <c r="P105" s="1668"/>
      <c r="Q105" s="1668"/>
      <c r="R105" s="1668"/>
      <c r="S105" s="1668"/>
      <c r="T105" s="1668"/>
      <c r="U105" s="1668"/>
      <c r="V105" s="1669"/>
      <c r="W105" s="1649"/>
    </row>
    <row r="106" spans="1:23" ht="18.75" customHeight="1" x14ac:dyDescent="0.2">
      <c r="A106" s="1649"/>
      <c r="B106" s="1656"/>
      <c r="C106" s="1659"/>
      <c r="D106" s="1659"/>
      <c r="E106" s="1659"/>
      <c r="F106" s="1659"/>
      <c r="G106" s="1659"/>
      <c r="H106" s="1659"/>
      <c r="I106" s="1659"/>
      <c r="J106" s="1659"/>
      <c r="K106" s="1662"/>
      <c r="L106" s="1665"/>
      <c r="M106" s="1665"/>
      <c r="N106" s="246" t="s">
        <v>336</v>
      </c>
      <c r="O106" s="1694" t="s">
        <v>323</v>
      </c>
      <c r="P106" s="1668"/>
      <c r="Q106" s="1668"/>
      <c r="R106" s="1668"/>
      <c r="S106" s="1668"/>
      <c r="T106" s="1668"/>
      <c r="U106" s="1668"/>
      <c r="V106" s="1669"/>
      <c r="W106" s="1649"/>
    </row>
    <row r="107" spans="1:23" ht="18.75" customHeight="1" x14ac:dyDescent="0.2">
      <c r="A107" s="1649"/>
      <c r="B107" s="1656"/>
      <c r="C107" s="1659"/>
      <c r="D107" s="1659"/>
      <c r="E107" s="1659"/>
      <c r="F107" s="1659"/>
      <c r="G107" s="1659"/>
      <c r="H107" s="1659"/>
      <c r="I107" s="1659"/>
      <c r="J107" s="1659"/>
      <c r="K107" s="1662"/>
      <c r="L107" s="1665"/>
      <c r="M107" s="1665"/>
      <c r="N107" s="246" t="s">
        <v>337</v>
      </c>
      <c r="O107" s="1694" t="s">
        <v>323</v>
      </c>
      <c r="P107" s="1668"/>
      <c r="Q107" s="1668"/>
      <c r="R107" s="1668"/>
      <c r="S107" s="1668"/>
      <c r="T107" s="1668"/>
      <c r="U107" s="1668"/>
      <c r="V107" s="1669"/>
      <c r="W107" s="1649"/>
    </row>
    <row r="108" spans="1:23" ht="18.75" customHeight="1" x14ac:dyDescent="0.2">
      <c r="A108" s="1649"/>
      <c r="B108" s="1656"/>
      <c r="C108" s="1659"/>
      <c r="D108" s="1659"/>
      <c r="E108" s="1659"/>
      <c r="F108" s="1659"/>
      <c r="G108" s="1659"/>
      <c r="H108" s="1659"/>
      <c r="I108" s="1659"/>
      <c r="J108" s="1659"/>
      <c r="K108" s="1662"/>
      <c r="L108" s="1665"/>
      <c r="M108" s="1665"/>
      <c r="N108" s="246" t="s">
        <v>338</v>
      </c>
      <c r="O108" s="1694" t="s">
        <v>323</v>
      </c>
      <c r="P108" s="1668"/>
      <c r="Q108" s="1668"/>
      <c r="R108" s="1668"/>
      <c r="S108" s="1668"/>
      <c r="T108" s="1668"/>
      <c r="U108" s="1668"/>
      <c r="V108" s="1669"/>
      <c r="W108" s="1649"/>
    </row>
    <row r="109" spans="1:23" ht="18.75" customHeight="1" x14ac:dyDescent="0.2">
      <c r="A109" s="1649"/>
      <c r="B109" s="1656"/>
      <c r="C109" s="1659"/>
      <c r="D109" s="1659"/>
      <c r="E109" s="1659"/>
      <c r="F109" s="1659"/>
      <c r="G109" s="1659"/>
      <c r="H109" s="1659"/>
      <c r="I109" s="1659"/>
      <c r="J109" s="1659"/>
      <c r="K109" s="1662"/>
      <c r="L109" s="1665"/>
      <c r="M109" s="1665"/>
      <c r="N109" s="246" t="s">
        <v>339</v>
      </c>
      <c r="O109" s="1694" t="s">
        <v>340</v>
      </c>
      <c r="P109" s="1668"/>
      <c r="Q109" s="1668"/>
      <c r="R109" s="1668"/>
      <c r="S109" s="1668"/>
      <c r="T109" s="1668"/>
      <c r="U109" s="1668"/>
      <c r="V109" s="1669"/>
      <c r="W109" s="1649"/>
    </row>
    <row r="110" spans="1:23" ht="17" customHeight="1" x14ac:dyDescent="0.2">
      <c r="A110" s="1649"/>
      <c r="B110" s="1656"/>
      <c r="C110" s="1659"/>
      <c r="D110" s="1659"/>
      <c r="E110" s="1659"/>
      <c r="F110" s="1659"/>
      <c r="G110" s="1659"/>
      <c r="H110" s="1659"/>
      <c r="I110" s="1659"/>
      <c r="J110" s="1659"/>
      <c r="K110" s="1662"/>
      <c r="L110" s="1665"/>
      <c r="M110" s="1665"/>
      <c r="N110" s="803" t="s">
        <v>341</v>
      </c>
      <c r="O110" s="1667" t="s">
        <v>1823</v>
      </c>
      <c r="P110" s="1668"/>
      <c r="Q110" s="1668"/>
      <c r="R110" s="1668"/>
      <c r="S110" s="1668"/>
      <c r="T110" s="1668"/>
      <c r="U110" s="1668"/>
      <c r="V110" s="1669"/>
      <c r="W110" s="1649"/>
    </row>
    <row r="111" spans="1:23" ht="17.149999999999999" customHeight="1" x14ac:dyDescent="0.2">
      <c r="A111" s="1649"/>
      <c r="B111" s="1656"/>
      <c r="C111" s="1659"/>
      <c r="D111" s="1659"/>
      <c r="E111" s="1659"/>
      <c r="F111" s="1659"/>
      <c r="G111" s="1659"/>
      <c r="H111" s="1659"/>
      <c r="I111" s="1659"/>
      <c r="J111" s="1659"/>
      <c r="K111" s="1662"/>
      <c r="L111" s="1665"/>
      <c r="M111" s="1665"/>
      <c r="N111" s="1133" t="s">
        <v>342</v>
      </c>
      <c r="O111" s="1673" t="s">
        <v>343</v>
      </c>
      <c r="P111" s="1693"/>
      <c r="Q111" s="1693"/>
      <c r="R111" s="1693"/>
      <c r="S111" s="1693"/>
      <c r="T111" s="1693"/>
      <c r="U111" s="1693"/>
      <c r="V111" s="1675"/>
      <c r="W111" s="1649"/>
    </row>
    <row r="112" spans="1:23" s="1123" customFormat="1" ht="17.149999999999999" customHeight="1" x14ac:dyDescent="0.2">
      <c r="A112" s="1649"/>
      <c r="B112" s="1656"/>
      <c r="C112" s="1659"/>
      <c r="D112" s="1659"/>
      <c r="E112" s="1659"/>
      <c r="F112" s="1659"/>
      <c r="G112" s="1659"/>
      <c r="H112" s="1659"/>
      <c r="I112" s="1659"/>
      <c r="J112" s="1659"/>
      <c r="K112" s="1662"/>
      <c r="L112" s="1666"/>
      <c r="M112" s="1666"/>
      <c r="N112" s="1134" t="s">
        <v>1822</v>
      </c>
      <c r="O112" s="1651" t="s">
        <v>318</v>
      </c>
      <c r="P112" s="1652"/>
      <c r="Q112" s="1652"/>
      <c r="R112" s="1652"/>
      <c r="S112" s="1652"/>
      <c r="T112" s="1652"/>
      <c r="U112" s="1652"/>
      <c r="V112" s="1653"/>
      <c r="W112" s="1650"/>
    </row>
    <row r="113" spans="1:23" ht="33.75" customHeight="1" x14ac:dyDescent="0.2">
      <c r="A113" s="1649"/>
      <c r="B113" s="1656"/>
      <c r="C113" s="1659"/>
      <c r="D113" s="1659"/>
      <c r="E113" s="1659"/>
      <c r="F113" s="1659"/>
      <c r="G113" s="1659"/>
      <c r="H113" s="1659"/>
      <c r="I113" s="1659"/>
      <c r="J113" s="1659"/>
      <c r="K113" s="1662"/>
      <c r="L113" s="1664" t="s">
        <v>359</v>
      </c>
      <c r="M113" s="1664" t="s">
        <v>350</v>
      </c>
      <c r="N113" s="450" t="s">
        <v>309</v>
      </c>
      <c r="O113" s="1670" t="s">
        <v>310</v>
      </c>
      <c r="P113" s="1697"/>
      <c r="Q113" s="1697"/>
      <c r="R113" s="1697"/>
      <c r="S113" s="1697"/>
      <c r="T113" s="1697"/>
      <c r="U113" s="1697"/>
      <c r="V113" s="1698"/>
      <c r="W113" s="1648" t="s">
        <v>311</v>
      </c>
    </row>
    <row r="114" spans="1:23" ht="33" customHeight="1" x14ac:dyDescent="0.2">
      <c r="A114" s="1649"/>
      <c r="B114" s="1656"/>
      <c r="C114" s="1659"/>
      <c r="D114" s="1659"/>
      <c r="E114" s="1659"/>
      <c r="F114" s="1659"/>
      <c r="G114" s="1659"/>
      <c r="H114" s="1659"/>
      <c r="I114" s="1659"/>
      <c r="J114" s="1659"/>
      <c r="K114" s="1662"/>
      <c r="L114" s="1665"/>
      <c r="M114" s="1665"/>
      <c r="N114" s="246" t="s">
        <v>312</v>
      </c>
      <c r="O114" s="1667" t="s">
        <v>347</v>
      </c>
      <c r="P114" s="1702"/>
      <c r="Q114" s="1702"/>
      <c r="R114" s="1702"/>
      <c r="S114" s="1702"/>
      <c r="T114" s="1702"/>
      <c r="U114" s="1702"/>
      <c r="V114" s="1703"/>
      <c r="W114" s="1649"/>
    </row>
    <row r="115" spans="1:23" ht="18" customHeight="1" x14ac:dyDescent="0.2">
      <c r="A115" s="1649"/>
      <c r="B115" s="1656"/>
      <c r="C115" s="1659"/>
      <c r="D115" s="1659"/>
      <c r="E115" s="1659"/>
      <c r="F115" s="1659"/>
      <c r="G115" s="1659"/>
      <c r="H115" s="1659"/>
      <c r="I115" s="1659"/>
      <c r="J115" s="1659"/>
      <c r="K115" s="1662"/>
      <c r="L115" s="1665"/>
      <c r="M115" s="1665"/>
      <c r="N115" s="246" t="s">
        <v>356</v>
      </c>
      <c r="O115" s="1679" t="s">
        <v>357</v>
      </c>
      <c r="P115" s="1680"/>
      <c r="Q115" s="1680"/>
      <c r="R115" s="1680"/>
      <c r="S115" s="1680"/>
      <c r="T115" s="1680"/>
      <c r="U115" s="1680"/>
      <c r="V115" s="1680"/>
      <c r="W115" s="1649"/>
    </row>
    <row r="116" spans="1:23" ht="18" customHeight="1" x14ac:dyDescent="0.2">
      <c r="A116" s="1649"/>
      <c r="B116" s="1656"/>
      <c r="C116" s="1659"/>
      <c r="D116" s="1659"/>
      <c r="E116" s="1659"/>
      <c r="F116" s="1659"/>
      <c r="G116" s="1659"/>
      <c r="H116" s="1659"/>
      <c r="I116" s="1659"/>
      <c r="J116" s="1659"/>
      <c r="K116" s="1662"/>
      <c r="L116" s="1665"/>
      <c r="M116" s="1665"/>
      <c r="N116" s="246" t="s">
        <v>314</v>
      </c>
      <c r="O116" s="1694" t="s">
        <v>315</v>
      </c>
      <c r="P116" s="1668"/>
      <c r="Q116" s="1668"/>
      <c r="R116" s="1668"/>
      <c r="S116" s="1668"/>
      <c r="T116" s="1668"/>
      <c r="U116" s="1668"/>
      <c r="V116" s="1669"/>
      <c r="W116" s="1649"/>
    </row>
    <row r="117" spans="1:23" ht="18" customHeight="1" x14ac:dyDescent="0.2">
      <c r="A117" s="1649"/>
      <c r="B117" s="1656"/>
      <c r="C117" s="1659"/>
      <c r="D117" s="1659"/>
      <c r="E117" s="1659"/>
      <c r="F117" s="1659"/>
      <c r="G117" s="1659"/>
      <c r="H117" s="1659"/>
      <c r="I117" s="1659"/>
      <c r="J117" s="1659"/>
      <c r="K117" s="1662"/>
      <c r="L117" s="1665"/>
      <c r="M117" s="1665"/>
      <c r="N117" s="246" t="s">
        <v>316</v>
      </c>
      <c r="O117" s="1694" t="s">
        <v>315</v>
      </c>
      <c r="P117" s="1668"/>
      <c r="Q117" s="1668"/>
      <c r="R117" s="1668"/>
      <c r="S117" s="1668"/>
      <c r="T117" s="1668"/>
      <c r="U117" s="1668"/>
      <c r="V117" s="1669"/>
      <c r="W117" s="1649"/>
    </row>
    <row r="118" spans="1:23" ht="18" customHeight="1" x14ac:dyDescent="0.2">
      <c r="A118" s="1649"/>
      <c r="B118" s="1656"/>
      <c r="C118" s="1659"/>
      <c r="D118" s="1659"/>
      <c r="E118" s="1659"/>
      <c r="F118" s="1659"/>
      <c r="G118" s="1659"/>
      <c r="H118" s="1659"/>
      <c r="I118" s="1659"/>
      <c r="J118" s="1659"/>
      <c r="K118" s="1662"/>
      <c r="L118" s="1665"/>
      <c r="M118" s="1665"/>
      <c r="N118" s="246" t="s">
        <v>317</v>
      </c>
      <c r="O118" s="1694" t="s">
        <v>318</v>
      </c>
      <c r="P118" s="1668"/>
      <c r="Q118" s="1668"/>
      <c r="R118" s="1668"/>
      <c r="S118" s="1668"/>
      <c r="T118" s="1668"/>
      <c r="U118" s="1668"/>
      <c r="V118" s="1669"/>
      <c r="W118" s="1649"/>
    </row>
    <row r="119" spans="1:23" ht="18.75" customHeight="1" x14ac:dyDescent="0.2">
      <c r="A119" s="1649"/>
      <c r="B119" s="1656"/>
      <c r="C119" s="1659"/>
      <c r="D119" s="1659"/>
      <c r="E119" s="1659"/>
      <c r="F119" s="1659"/>
      <c r="G119" s="1659"/>
      <c r="H119" s="1659"/>
      <c r="I119" s="1659"/>
      <c r="J119" s="1659"/>
      <c r="K119" s="1662"/>
      <c r="L119" s="1665"/>
      <c r="M119" s="1665"/>
      <c r="N119" s="246" t="s">
        <v>319</v>
      </c>
      <c r="O119" s="1679" t="s">
        <v>320</v>
      </c>
      <c r="P119" s="1680"/>
      <c r="Q119" s="1680"/>
      <c r="R119" s="1680"/>
      <c r="S119" s="1680"/>
      <c r="T119" s="1680"/>
      <c r="U119" s="1680"/>
      <c r="V119" s="1680"/>
      <c r="W119" s="1649"/>
    </row>
    <row r="120" spans="1:23" ht="18.75" customHeight="1" x14ac:dyDescent="0.2">
      <c r="A120" s="1649"/>
      <c r="B120" s="1656"/>
      <c r="C120" s="1659"/>
      <c r="D120" s="1659"/>
      <c r="E120" s="1659"/>
      <c r="F120" s="1659"/>
      <c r="G120" s="1659"/>
      <c r="H120" s="1659"/>
      <c r="I120" s="1659"/>
      <c r="J120" s="1659"/>
      <c r="K120" s="1662"/>
      <c r="L120" s="1665"/>
      <c r="M120" s="1665"/>
      <c r="N120" s="246" t="s">
        <v>321</v>
      </c>
      <c r="O120" s="1679" t="s">
        <v>320</v>
      </c>
      <c r="P120" s="1680"/>
      <c r="Q120" s="1680"/>
      <c r="R120" s="1680"/>
      <c r="S120" s="1680"/>
      <c r="T120" s="1680"/>
      <c r="U120" s="1680"/>
      <c r="V120" s="1680"/>
      <c r="W120" s="1649"/>
    </row>
    <row r="121" spans="1:23" ht="18.75" customHeight="1" x14ac:dyDescent="0.2">
      <c r="A121" s="1649"/>
      <c r="B121" s="1656"/>
      <c r="C121" s="1659"/>
      <c r="D121" s="1659"/>
      <c r="E121" s="1659"/>
      <c r="F121" s="1659"/>
      <c r="G121" s="1659"/>
      <c r="H121" s="1659"/>
      <c r="I121" s="1659"/>
      <c r="J121" s="1659"/>
      <c r="K121" s="1662"/>
      <c r="L121" s="1665"/>
      <c r="M121" s="1665"/>
      <c r="N121" s="246" t="s">
        <v>348</v>
      </c>
      <c r="O121" s="1679" t="s">
        <v>323</v>
      </c>
      <c r="P121" s="1680"/>
      <c r="Q121" s="1680"/>
      <c r="R121" s="1680"/>
      <c r="S121" s="1680"/>
      <c r="T121" s="1680"/>
      <c r="U121" s="1680"/>
      <c r="V121" s="1680"/>
      <c r="W121" s="1649"/>
    </row>
    <row r="122" spans="1:23" ht="18.75" customHeight="1" x14ac:dyDescent="0.2">
      <c r="A122" s="1649"/>
      <c r="B122" s="1656"/>
      <c r="C122" s="1659"/>
      <c r="D122" s="1659"/>
      <c r="E122" s="1659"/>
      <c r="F122" s="1659"/>
      <c r="G122" s="1659"/>
      <c r="H122" s="1659"/>
      <c r="I122" s="1659"/>
      <c r="J122" s="1659"/>
      <c r="K122" s="1662"/>
      <c r="L122" s="1665"/>
      <c r="M122" s="1665"/>
      <c r="N122" s="246" t="s">
        <v>324</v>
      </c>
      <c r="O122" s="1679" t="s">
        <v>323</v>
      </c>
      <c r="P122" s="1680"/>
      <c r="Q122" s="1680"/>
      <c r="R122" s="1680"/>
      <c r="S122" s="1680"/>
      <c r="T122" s="1680"/>
      <c r="U122" s="1680"/>
      <c r="V122" s="1680"/>
      <c r="W122" s="1649"/>
    </row>
    <row r="123" spans="1:23" ht="18.75" customHeight="1" x14ac:dyDescent="0.2">
      <c r="A123" s="1649"/>
      <c r="B123" s="1656"/>
      <c r="C123" s="1659"/>
      <c r="D123" s="1659"/>
      <c r="E123" s="1659"/>
      <c r="F123" s="1659"/>
      <c r="G123" s="1659"/>
      <c r="H123" s="1659"/>
      <c r="I123" s="1659"/>
      <c r="J123" s="1659"/>
      <c r="K123" s="1662"/>
      <c r="L123" s="1665"/>
      <c r="M123" s="1665"/>
      <c r="N123" s="246" t="s">
        <v>325</v>
      </c>
      <c r="O123" s="1679" t="s">
        <v>323</v>
      </c>
      <c r="P123" s="1680"/>
      <c r="Q123" s="1680"/>
      <c r="R123" s="1680"/>
      <c r="S123" s="1680"/>
      <c r="T123" s="1680"/>
      <c r="U123" s="1680"/>
      <c r="V123" s="1680"/>
      <c r="W123" s="1649"/>
    </row>
    <row r="124" spans="1:23" ht="18.75" customHeight="1" x14ac:dyDescent="0.2">
      <c r="A124" s="1649"/>
      <c r="B124" s="1656"/>
      <c r="C124" s="1659"/>
      <c r="D124" s="1659"/>
      <c r="E124" s="1659"/>
      <c r="F124" s="1659"/>
      <c r="G124" s="1659"/>
      <c r="H124" s="1659"/>
      <c r="I124" s="1659"/>
      <c r="J124" s="1659"/>
      <c r="K124" s="1662"/>
      <c r="L124" s="1665"/>
      <c r="M124" s="1665"/>
      <c r="N124" s="246" t="s">
        <v>331</v>
      </c>
      <c r="O124" s="1679" t="s">
        <v>332</v>
      </c>
      <c r="P124" s="1680"/>
      <c r="Q124" s="1680"/>
      <c r="R124" s="1680"/>
      <c r="S124" s="1680"/>
      <c r="T124" s="1680"/>
      <c r="U124" s="1680"/>
      <c r="V124" s="1680"/>
      <c r="W124" s="1649"/>
    </row>
    <row r="125" spans="1:23" ht="18.75" customHeight="1" x14ac:dyDescent="0.2">
      <c r="A125" s="1649"/>
      <c r="B125" s="1656"/>
      <c r="C125" s="1659"/>
      <c r="D125" s="1659"/>
      <c r="E125" s="1659"/>
      <c r="F125" s="1659"/>
      <c r="G125" s="1659"/>
      <c r="H125" s="1659"/>
      <c r="I125" s="1659"/>
      <c r="J125" s="1659"/>
      <c r="K125" s="1662"/>
      <c r="L125" s="1665"/>
      <c r="M125" s="1665"/>
      <c r="N125" s="246" t="s">
        <v>351</v>
      </c>
      <c r="O125" s="1694" t="s">
        <v>352</v>
      </c>
      <c r="P125" s="1668"/>
      <c r="Q125" s="1668"/>
      <c r="R125" s="1668"/>
      <c r="S125" s="1668"/>
      <c r="T125" s="1668"/>
      <c r="U125" s="1668"/>
      <c r="V125" s="1669"/>
      <c r="W125" s="1649"/>
    </row>
    <row r="126" spans="1:23" ht="18.75" customHeight="1" x14ac:dyDescent="0.2">
      <c r="A126" s="1649"/>
      <c r="B126" s="1656"/>
      <c r="C126" s="1659"/>
      <c r="D126" s="1659"/>
      <c r="E126" s="1659"/>
      <c r="F126" s="1659"/>
      <c r="G126" s="1659"/>
      <c r="H126" s="1659"/>
      <c r="I126" s="1659"/>
      <c r="J126" s="1659"/>
      <c r="K126" s="1662"/>
      <c r="L126" s="1665"/>
      <c r="M126" s="1665"/>
      <c r="N126" s="246" t="s">
        <v>339</v>
      </c>
      <c r="O126" s="1694" t="s">
        <v>340</v>
      </c>
      <c r="P126" s="1668"/>
      <c r="Q126" s="1668"/>
      <c r="R126" s="1668"/>
      <c r="S126" s="1668"/>
      <c r="T126" s="1668"/>
      <c r="U126" s="1668"/>
      <c r="V126" s="1669"/>
      <c r="W126" s="1649"/>
    </row>
    <row r="127" spans="1:23" ht="18" customHeight="1" x14ac:dyDescent="0.2">
      <c r="A127" s="1649"/>
      <c r="B127" s="1656"/>
      <c r="C127" s="1659"/>
      <c r="D127" s="1659"/>
      <c r="E127" s="1659"/>
      <c r="F127" s="1659"/>
      <c r="G127" s="1659"/>
      <c r="H127" s="1659"/>
      <c r="I127" s="1659"/>
      <c r="J127" s="1659"/>
      <c r="K127" s="1662"/>
      <c r="L127" s="1665"/>
      <c r="M127" s="1665"/>
      <c r="N127" s="803" t="s">
        <v>341</v>
      </c>
      <c r="O127" s="1667" t="s">
        <v>1823</v>
      </c>
      <c r="P127" s="1668"/>
      <c r="Q127" s="1668"/>
      <c r="R127" s="1668"/>
      <c r="S127" s="1668"/>
      <c r="T127" s="1668"/>
      <c r="U127" s="1668"/>
      <c r="V127" s="1669"/>
      <c r="W127" s="1649"/>
    </row>
    <row r="128" spans="1:23" ht="18.5" customHeight="1" x14ac:dyDescent="0.2">
      <c r="A128" s="1649"/>
      <c r="B128" s="1656"/>
      <c r="C128" s="1659"/>
      <c r="D128" s="1659"/>
      <c r="E128" s="1659"/>
      <c r="F128" s="1659"/>
      <c r="G128" s="1659"/>
      <c r="H128" s="1659"/>
      <c r="I128" s="1659"/>
      <c r="J128" s="1659"/>
      <c r="K128" s="1662"/>
      <c r="L128" s="1665"/>
      <c r="M128" s="1665"/>
      <c r="N128" s="1133" t="s">
        <v>342</v>
      </c>
      <c r="O128" s="1673" t="s">
        <v>343</v>
      </c>
      <c r="P128" s="1693"/>
      <c r="Q128" s="1693"/>
      <c r="R128" s="1693"/>
      <c r="S128" s="1693"/>
      <c r="T128" s="1693"/>
      <c r="U128" s="1693"/>
      <c r="V128" s="1675"/>
      <c r="W128" s="1649"/>
    </row>
    <row r="129" spans="1:23" s="1123" customFormat="1" ht="17.149999999999999" customHeight="1" x14ac:dyDescent="0.2">
      <c r="A129" s="1650"/>
      <c r="B129" s="1657"/>
      <c r="C129" s="1660"/>
      <c r="D129" s="1660"/>
      <c r="E129" s="1660"/>
      <c r="F129" s="1660"/>
      <c r="G129" s="1660"/>
      <c r="H129" s="1660"/>
      <c r="I129" s="1660"/>
      <c r="J129" s="1660"/>
      <c r="K129" s="1663"/>
      <c r="L129" s="1666"/>
      <c r="M129" s="1666"/>
      <c r="N129" s="1134" t="s">
        <v>1822</v>
      </c>
      <c r="O129" s="1651" t="s">
        <v>318</v>
      </c>
      <c r="P129" s="1652"/>
      <c r="Q129" s="1652"/>
      <c r="R129" s="1652"/>
      <c r="S129" s="1652"/>
      <c r="T129" s="1652"/>
      <c r="U129" s="1652"/>
      <c r="V129" s="1653"/>
      <c r="W129" s="1650"/>
    </row>
    <row r="130" spans="1:23" ht="36.75" customHeight="1" x14ac:dyDescent="0.2">
      <c r="A130" s="1654" t="s">
        <v>360</v>
      </c>
      <c r="B130" s="1655" t="s">
        <v>304</v>
      </c>
      <c r="C130" s="1658"/>
      <c r="D130" s="1658"/>
      <c r="E130" s="1658" t="s">
        <v>168</v>
      </c>
      <c r="F130" s="1658"/>
      <c r="G130" s="1658"/>
      <c r="H130" s="1658" t="s">
        <v>305</v>
      </c>
      <c r="I130" s="1658"/>
      <c r="J130" s="1658"/>
      <c r="K130" s="1661" t="s">
        <v>306</v>
      </c>
      <c r="L130" s="1684" t="s">
        <v>361</v>
      </c>
      <c r="M130" s="1664" t="s">
        <v>362</v>
      </c>
      <c r="N130" s="450" t="s">
        <v>309</v>
      </c>
      <c r="O130" s="1670" t="s">
        <v>363</v>
      </c>
      <c r="P130" s="1697"/>
      <c r="Q130" s="1697"/>
      <c r="R130" s="1697"/>
      <c r="S130" s="1697"/>
      <c r="T130" s="1697"/>
      <c r="U130" s="1697"/>
      <c r="V130" s="1698"/>
      <c r="W130" s="1648" t="s">
        <v>311</v>
      </c>
    </row>
    <row r="131" spans="1:23" ht="18.75" customHeight="1" x14ac:dyDescent="0.2">
      <c r="A131" s="1649"/>
      <c r="B131" s="1656"/>
      <c r="C131" s="1659"/>
      <c r="D131" s="1659"/>
      <c r="E131" s="1659"/>
      <c r="F131" s="1659"/>
      <c r="G131" s="1659"/>
      <c r="H131" s="1659"/>
      <c r="I131" s="1659"/>
      <c r="J131" s="1659"/>
      <c r="K131" s="1662"/>
      <c r="L131" s="1685"/>
      <c r="M131" s="1665"/>
      <c r="N131" s="246" t="s">
        <v>312</v>
      </c>
      <c r="O131" s="1681" t="s">
        <v>364</v>
      </c>
      <c r="P131" s="1682"/>
      <c r="Q131" s="1682"/>
      <c r="R131" s="1682"/>
      <c r="S131" s="1682"/>
      <c r="T131" s="1682"/>
      <c r="U131" s="1682"/>
      <c r="V131" s="1683"/>
      <c r="W131" s="1649"/>
    </row>
    <row r="132" spans="1:23" ht="18" customHeight="1" x14ac:dyDescent="0.2">
      <c r="A132" s="1649"/>
      <c r="B132" s="1656"/>
      <c r="C132" s="1659"/>
      <c r="D132" s="1659"/>
      <c r="E132" s="1659"/>
      <c r="F132" s="1659"/>
      <c r="G132" s="1659"/>
      <c r="H132" s="1659"/>
      <c r="I132" s="1659"/>
      <c r="J132" s="1659"/>
      <c r="K132" s="1662"/>
      <c r="L132" s="1685"/>
      <c r="M132" s="1665"/>
      <c r="N132" s="246" t="s">
        <v>319</v>
      </c>
      <c r="O132" s="1679" t="s">
        <v>320</v>
      </c>
      <c r="P132" s="1680"/>
      <c r="Q132" s="1680"/>
      <c r="R132" s="1680"/>
      <c r="S132" s="1680"/>
      <c r="T132" s="1680"/>
      <c r="U132" s="1680"/>
      <c r="V132" s="1680"/>
      <c r="W132" s="1649"/>
    </row>
    <row r="133" spans="1:23" ht="18" customHeight="1" x14ac:dyDescent="0.2">
      <c r="A133" s="1649"/>
      <c r="B133" s="1656"/>
      <c r="C133" s="1659"/>
      <c r="D133" s="1659"/>
      <c r="E133" s="1659"/>
      <c r="F133" s="1659"/>
      <c r="G133" s="1659"/>
      <c r="H133" s="1659"/>
      <c r="I133" s="1659"/>
      <c r="J133" s="1659"/>
      <c r="K133" s="1662"/>
      <c r="L133" s="1685"/>
      <c r="M133" s="1665"/>
      <c r="N133" s="246" t="s">
        <v>321</v>
      </c>
      <c r="O133" s="1679" t="s">
        <v>320</v>
      </c>
      <c r="P133" s="1680"/>
      <c r="Q133" s="1680"/>
      <c r="R133" s="1680"/>
      <c r="S133" s="1680"/>
      <c r="T133" s="1680"/>
      <c r="U133" s="1680"/>
      <c r="V133" s="1680"/>
      <c r="W133" s="1649"/>
    </row>
    <row r="134" spans="1:23" ht="18" customHeight="1" x14ac:dyDescent="0.2">
      <c r="A134" s="1649"/>
      <c r="B134" s="1656"/>
      <c r="C134" s="1659"/>
      <c r="D134" s="1659"/>
      <c r="E134" s="1659"/>
      <c r="F134" s="1659"/>
      <c r="G134" s="1659"/>
      <c r="H134" s="1659"/>
      <c r="I134" s="1659"/>
      <c r="J134" s="1659"/>
      <c r="K134" s="1662"/>
      <c r="L134" s="1685"/>
      <c r="M134" s="1665"/>
      <c r="N134" s="246" t="s">
        <v>365</v>
      </c>
      <c r="O134" s="1681" t="s">
        <v>323</v>
      </c>
      <c r="P134" s="1682"/>
      <c r="Q134" s="1682"/>
      <c r="R134" s="1682"/>
      <c r="S134" s="1682"/>
      <c r="T134" s="1682"/>
      <c r="U134" s="1682"/>
      <c r="V134" s="1683"/>
      <c r="W134" s="1649"/>
    </row>
    <row r="135" spans="1:23" ht="18" customHeight="1" x14ac:dyDescent="0.2">
      <c r="A135" s="1649"/>
      <c r="B135" s="1656"/>
      <c r="C135" s="1659"/>
      <c r="D135" s="1659"/>
      <c r="E135" s="1659"/>
      <c r="F135" s="1659"/>
      <c r="G135" s="1659"/>
      <c r="H135" s="1659"/>
      <c r="I135" s="1659"/>
      <c r="J135" s="1659"/>
      <c r="K135" s="1662"/>
      <c r="L135" s="1685"/>
      <c r="M135" s="1665"/>
      <c r="N135" s="246" t="s">
        <v>366</v>
      </c>
      <c r="O135" s="1681" t="s">
        <v>357</v>
      </c>
      <c r="P135" s="1682"/>
      <c r="Q135" s="1682"/>
      <c r="R135" s="1682"/>
      <c r="S135" s="1682"/>
      <c r="T135" s="1682"/>
      <c r="U135" s="1682"/>
      <c r="V135" s="1683"/>
      <c r="W135" s="1649"/>
    </row>
    <row r="136" spans="1:23" ht="18" customHeight="1" x14ac:dyDescent="0.2">
      <c r="A136" s="1649"/>
      <c r="B136" s="1656"/>
      <c r="C136" s="1659"/>
      <c r="D136" s="1659"/>
      <c r="E136" s="1659"/>
      <c r="F136" s="1659"/>
      <c r="G136" s="1659"/>
      <c r="H136" s="1659"/>
      <c r="I136" s="1659"/>
      <c r="J136" s="1659"/>
      <c r="K136" s="1662"/>
      <c r="L136" s="1685"/>
      <c r="M136" s="1665"/>
      <c r="N136" s="246" t="s">
        <v>325</v>
      </c>
      <c r="O136" s="1681" t="s">
        <v>323</v>
      </c>
      <c r="P136" s="1682"/>
      <c r="Q136" s="1682"/>
      <c r="R136" s="1682"/>
      <c r="S136" s="1682"/>
      <c r="T136" s="1682"/>
      <c r="U136" s="1682"/>
      <c r="V136" s="1683"/>
      <c r="W136" s="1649"/>
    </row>
    <row r="137" spans="1:23" ht="18" customHeight="1" x14ac:dyDescent="0.2">
      <c r="A137" s="1649"/>
      <c r="B137" s="1656"/>
      <c r="C137" s="1659"/>
      <c r="D137" s="1659"/>
      <c r="E137" s="1659"/>
      <c r="F137" s="1659"/>
      <c r="G137" s="1659"/>
      <c r="H137" s="1659"/>
      <c r="I137" s="1659"/>
      <c r="J137" s="1659"/>
      <c r="K137" s="1662"/>
      <c r="L137" s="1685"/>
      <c r="M137" s="1665"/>
      <c r="N137" s="246" t="s">
        <v>331</v>
      </c>
      <c r="O137" s="1681" t="s">
        <v>332</v>
      </c>
      <c r="P137" s="1682"/>
      <c r="Q137" s="1682"/>
      <c r="R137" s="1682"/>
      <c r="S137" s="1682"/>
      <c r="T137" s="1682"/>
      <c r="U137" s="1682"/>
      <c r="V137" s="1683"/>
      <c r="W137" s="1649"/>
    </row>
    <row r="138" spans="1:23" ht="18" customHeight="1" x14ac:dyDescent="0.2">
      <c r="A138" s="1649"/>
      <c r="B138" s="1656"/>
      <c r="C138" s="1659"/>
      <c r="D138" s="1659"/>
      <c r="E138" s="1659"/>
      <c r="F138" s="1659"/>
      <c r="G138" s="1659"/>
      <c r="H138" s="1659"/>
      <c r="I138" s="1659"/>
      <c r="J138" s="1659"/>
      <c r="K138" s="1662"/>
      <c r="L138" s="1685"/>
      <c r="M138" s="1665"/>
      <c r="N138" s="246" t="s">
        <v>333</v>
      </c>
      <c r="O138" s="1681" t="s">
        <v>334</v>
      </c>
      <c r="P138" s="1682"/>
      <c r="Q138" s="1682"/>
      <c r="R138" s="1682"/>
      <c r="S138" s="1682"/>
      <c r="T138" s="1682"/>
      <c r="U138" s="1682"/>
      <c r="V138" s="1683"/>
      <c r="W138" s="1649"/>
    </row>
    <row r="139" spans="1:23" ht="36.75" customHeight="1" x14ac:dyDescent="0.2">
      <c r="A139" s="1649"/>
      <c r="B139" s="1656"/>
      <c r="C139" s="1659"/>
      <c r="D139" s="1659"/>
      <c r="E139" s="1659"/>
      <c r="F139" s="1659"/>
      <c r="G139" s="1659"/>
      <c r="H139" s="1659"/>
      <c r="I139" s="1659"/>
      <c r="J139" s="1659"/>
      <c r="K139" s="1662"/>
      <c r="L139" s="1685"/>
      <c r="M139" s="1665"/>
      <c r="N139" s="246" t="s">
        <v>367</v>
      </c>
      <c r="O139" s="1681" t="s">
        <v>368</v>
      </c>
      <c r="P139" s="1682"/>
      <c r="Q139" s="1682"/>
      <c r="R139" s="1682"/>
      <c r="S139" s="1682"/>
      <c r="T139" s="1682"/>
      <c r="U139" s="1682"/>
      <c r="V139" s="1683"/>
      <c r="W139" s="1649"/>
    </row>
    <row r="140" spans="1:23" ht="36.75" customHeight="1" x14ac:dyDescent="0.2">
      <c r="A140" s="1649"/>
      <c r="B140" s="1656"/>
      <c r="C140" s="1659"/>
      <c r="D140" s="1659"/>
      <c r="E140" s="1659"/>
      <c r="F140" s="1659"/>
      <c r="G140" s="1659"/>
      <c r="H140" s="1659"/>
      <c r="I140" s="1659"/>
      <c r="J140" s="1659"/>
      <c r="K140" s="1662"/>
      <c r="L140" s="1685"/>
      <c r="M140" s="1665"/>
      <c r="N140" s="246" t="s">
        <v>328</v>
      </c>
      <c r="O140" s="1681" t="s">
        <v>369</v>
      </c>
      <c r="P140" s="1682"/>
      <c r="Q140" s="1682"/>
      <c r="R140" s="1682"/>
      <c r="S140" s="1682"/>
      <c r="T140" s="1682"/>
      <c r="U140" s="1682"/>
      <c r="V140" s="1683"/>
      <c r="W140" s="1649"/>
    </row>
    <row r="141" spans="1:23" ht="24" customHeight="1" x14ac:dyDescent="0.2">
      <c r="A141" s="1649"/>
      <c r="B141" s="1656"/>
      <c r="C141" s="1659"/>
      <c r="D141" s="1659"/>
      <c r="E141" s="1659"/>
      <c r="F141" s="1659"/>
      <c r="G141" s="1659"/>
      <c r="H141" s="1659"/>
      <c r="I141" s="1659"/>
      <c r="J141" s="1659"/>
      <c r="K141" s="1662"/>
      <c r="L141" s="1685"/>
      <c r="M141" s="1665"/>
      <c r="N141" s="246" t="s">
        <v>339</v>
      </c>
      <c r="O141" s="1694" t="s">
        <v>340</v>
      </c>
      <c r="P141" s="1668"/>
      <c r="Q141" s="1668"/>
      <c r="R141" s="1668"/>
      <c r="S141" s="1668"/>
      <c r="T141" s="1668"/>
      <c r="U141" s="1668"/>
      <c r="V141" s="1669"/>
      <c r="W141" s="1649"/>
    </row>
    <row r="142" spans="1:23" ht="45" customHeight="1" x14ac:dyDescent="0.2">
      <c r="A142" s="1649"/>
      <c r="B142" s="1656"/>
      <c r="C142" s="1659"/>
      <c r="D142" s="1659"/>
      <c r="E142" s="1659"/>
      <c r="F142" s="1659"/>
      <c r="G142" s="1659"/>
      <c r="H142" s="1659"/>
      <c r="I142" s="1659"/>
      <c r="J142" s="1659"/>
      <c r="K142" s="1662"/>
      <c r="L142" s="1685"/>
      <c r="M142" s="1665"/>
      <c r="N142" s="988" t="s">
        <v>370</v>
      </c>
      <c r="O142" s="1681" t="s">
        <v>323</v>
      </c>
      <c r="P142" s="1682"/>
      <c r="Q142" s="1682"/>
      <c r="R142" s="1682"/>
      <c r="S142" s="1682"/>
      <c r="T142" s="1682"/>
      <c r="U142" s="1682"/>
      <c r="V142" s="1683"/>
      <c r="W142" s="1649"/>
    </row>
    <row r="143" spans="1:23" ht="18" customHeight="1" x14ac:dyDescent="0.2">
      <c r="A143" s="1649"/>
      <c r="B143" s="1656"/>
      <c r="C143" s="1659"/>
      <c r="D143" s="1659"/>
      <c r="E143" s="1659"/>
      <c r="F143" s="1659"/>
      <c r="G143" s="1659"/>
      <c r="H143" s="1659"/>
      <c r="I143" s="1659"/>
      <c r="J143" s="1659"/>
      <c r="K143" s="1662"/>
      <c r="L143" s="1685"/>
      <c r="M143" s="1665"/>
      <c r="N143" s="803" t="s">
        <v>341</v>
      </c>
      <c r="O143" s="1667" t="s">
        <v>1823</v>
      </c>
      <c r="P143" s="1668"/>
      <c r="Q143" s="1668"/>
      <c r="R143" s="1668"/>
      <c r="S143" s="1668"/>
      <c r="T143" s="1668"/>
      <c r="U143" s="1668"/>
      <c r="V143" s="1669"/>
      <c r="W143" s="1649"/>
    </row>
    <row r="144" spans="1:23" ht="17.149999999999999" customHeight="1" x14ac:dyDescent="0.2">
      <c r="A144" s="1649"/>
      <c r="B144" s="1656"/>
      <c r="C144" s="1659"/>
      <c r="D144" s="1659"/>
      <c r="E144" s="1659"/>
      <c r="F144" s="1659"/>
      <c r="G144" s="1659"/>
      <c r="H144" s="1659"/>
      <c r="I144" s="1659"/>
      <c r="J144" s="1659"/>
      <c r="K144" s="1662"/>
      <c r="L144" s="1685"/>
      <c r="M144" s="1665"/>
      <c r="N144" s="1133" t="s">
        <v>342</v>
      </c>
      <c r="O144" s="1673" t="s">
        <v>343</v>
      </c>
      <c r="P144" s="1693"/>
      <c r="Q144" s="1693"/>
      <c r="R144" s="1693"/>
      <c r="S144" s="1693"/>
      <c r="T144" s="1693"/>
      <c r="U144" s="1693"/>
      <c r="V144" s="1675"/>
      <c r="W144" s="1649"/>
    </row>
    <row r="145" spans="1:23" s="1123" customFormat="1" ht="17.149999999999999" customHeight="1" x14ac:dyDescent="0.2">
      <c r="A145" s="1649"/>
      <c r="B145" s="1656"/>
      <c r="C145" s="1659"/>
      <c r="D145" s="1659"/>
      <c r="E145" s="1659"/>
      <c r="F145" s="1659"/>
      <c r="G145" s="1659"/>
      <c r="H145" s="1659"/>
      <c r="I145" s="1659"/>
      <c r="J145" s="1659"/>
      <c r="K145" s="1662"/>
      <c r="L145" s="1686"/>
      <c r="M145" s="1666"/>
      <c r="N145" s="1134" t="s">
        <v>1822</v>
      </c>
      <c r="O145" s="1651" t="s">
        <v>318</v>
      </c>
      <c r="P145" s="1652"/>
      <c r="Q145" s="1652"/>
      <c r="R145" s="1652"/>
      <c r="S145" s="1652"/>
      <c r="T145" s="1652"/>
      <c r="U145" s="1652"/>
      <c r="V145" s="1653"/>
      <c r="W145" s="1650"/>
    </row>
    <row r="146" spans="1:23" ht="36" customHeight="1" x14ac:dyDescent="0.2">
      <c r="A146" s="1649"/>
      <c r="B146" s="1656"/>
      <c r="C146" s="1659"/>
      <c r="D146" s="1659"/>
      <c r="E146" s="1659"/>
      <c r="F146" s="1659"/>
      <c r="G146" s="1659"/>
      <c r="H146" s="1659"/>
      <c r="I146" s="1659"/>
      <c r="J146" s="1659"/>
      <c r="K146" s="1662"/>
      <c r="L146" s="1684" t="s">
        <v>371</v>
      </c>
      <c r="M146" s="1664" t="s">
        <v>372</v>
      </c>
      <c r="N146" s="450" t="s">
        <v>309</v>
      </c>
      <c r="O146" s="1670" t="s">
        <v>363</v>
      </c>
      <c r="P146" s="1697"/>
      <c r="Q146" s="1697"/>
      <c r="R146" s="1697"/>
      <c r="S146" s="1697"/>
      <c r="T146" s="1697"/>
      <c r="U146" s="1697"/>
      <c r="V146" s="1698"/>
      <c r="W146" s="1648" t="s">
        <v>311</v>
      </c>
    </row>
    <row r="147" spans="1:23" ht="22.5" customHeight="1" x14ac:dyDescent="0.2">
      <c r="A147" s="1649"/>
      <c r="B147" s="1656"/>
      <c r="C147" s="1659"/>
      <c r="D147" s="1659"/>
      <c r="E147" s="1659"/>
      <c r="F147" s="1659"/>
      <c r="G147" s="1659"/>
      <c r="H147" s="1659"/>
      <c r="I147" s="1659"/>
      <c r="J147" s="1659"/>
      <c r="K147" s="1662"/>
      <c r="L147" s="1685"/>
      <c r="M147" s="1665"/>
      <c r="N147" s="246" t="s">
        <v>312</v>
      </c>
      <c r="O147" s="1681" t="s">
        <v>364</v>
      </c>
      <c r="P147" s="1682"/>
      <c r="Q147" s="1682"/>
      <c r="R147" s="1682"/>
      <c r="S147" s="1682"/>
      <c r="T147" s="1682"/>
      <c r="U147" s="1682"/>
      <c r="V147" s="1683"/>
      <c r="W147" s="1649"/>
    </row>
    <row r="148" spans="1:23" ht="18" customHeight="1" x14ac:dyDescent="0.2">
      <c r="A148" s="1649"/>
      <c r="B148" s="1656"/>
      <c r="C148" s="1659"/>
      <c r="D148" s="1659"/>
      <c r="E148" s="1659"/>
      <c r="F148" s="1659"/>
      <c r="G148" s="1659"/>
      <c r="H148" s="1659"/>
      <c r="I148" s="1659"/>
      <c r="J148" s="1659"/>
      <c r="K148" s="1662"/>
      <c r="L148" s="1685"/>
      <c r="M148" s="1665"/>
      <c r="N148" s="246" t="s">
        <v>319</v>
      </c>
      <c r="O148" s="1679" t="s">
        <v>320</v>
      </c>
      <c r="P148" s="1680"/>
      <c r="Q148" s="1680"/>
      <c r="R148" s="1680"/>
      <c r="S148" s="1680"/>
      <c r="T148" s="1680"/>
      <c r="U148" s="1680"/>
      <c r="V148" s="1680"/>
      <c r="W148" s="1649"/>
    </row>
    <row r="149" spans="1:23" ht="18" customHeight="1" x14ac:dyDescent="0.2">
      <c r="A149" s="1649"/>
      <c r="B149" s="1656"/>
      <c r="C149" s="1659"/>
      <c r="D149" s="1659"/>
      <c r="E149" s="1659"/>
      <c r="F149" s="1659"/>
      <c r="G149" s="1659"/>
      <c r="H149" s="1659"/>
      <c r="I149" s="1659"/>
      <c r="J149" s="1659"/>
      <c r="K149" s="1662"/>
      <c r="L149" s="1685"/>
      <c r="M149" s="1665"/>
      <c r="N149" s="246" t="s">
        <v>321</v>
      </c>
      <c r="O149" s="1679" t="s">
        <v>320</v>
      </c>
      <c r="P149" s="1680"/>
      <c r="Q149" s="1680"/>
      <c r="R149" s="1680"/>
      <c r="S149" s="1680"/>
      <c r="T149" s="1680"/>
      <c r="U149" s="1680"/>
      <c r="V149" s="1680"/>
      <c r="W149" s="1649"/>
    </row>
    <row r="150" spans="1:23" ht="18" customHeight="1" x14ac:dyDescent="0.2">
      <c r="A150" s="1649"/>
      <c r="B150" s="1656"/>
      <c r="C150" s="1659"/>
      <c r="D150" s="1659"/>
      <c r="E150" s="1659"/>
      <c r="F150" s="1659"/>
      <c r="G150" s="1659"/>
      <c r="H150" s="1659"/>
      <c r="I150" s="1659"/>
      <c r="J150" s="1659"/>
      <c r="K150" s="1662"/>
      <c r="L150" s="1685"/>
      <c r="M150" s="1665"/>
      <c r="N150" s="246" t="s">
        <v>365</v>
      </c>
      <c r="O150" s="1681" t="s">
        <v>323</v>
      </c>
      <c r="P150" s="1682"/>
      <c r="Q150" s="1682"/>
      <c r="R150" s="1682"/>
      <c r="S150" s="1682"/>
      <c r="T150" s="1682"/>
      <c r="U150" s="1682"/>
      <c r="V150" s="1683"/>
      <c r="W150" s="1649"/>
    </row>
    <row r="151" spans="1:23" ht="18" customHeight="1" x14ac:dyDescent="0.2">
      <c r="A151" s="1649"/>
      <c r="B151" s="1656"/>
      <c r="C151" s="1659"/>
      <c r="D151" s="1659"/>
      <c r="E151" s="1659"/>
      <c r="F151" s="1659"/>
      <c r="G151" s="1659"/>
      <c r="H151" s="1659"/>
      <c r="I151" s="1659"/>
      <c r="J151" s="1659"/>
      <c r="K151" s="1662"/>
      <c r="L151" s="1685"/>
      <c r="M151" s="1665"/>
      <c r="N151" s="246" t="s">
        <v>366</v>
      </c>
      <c r="O151" s="1681" t="s">
        <v>357</v>
      </c>
      <c r="P151" s="1682"/>
      <c r="Q151" s="1682"/>
      <c r="R151" s="1682"/>
      <c r="S151" s="1682"/>
      <c r="T151" s="1682"/>
      <c r="U151" s="1682"/>
      <c r="V151" s="1683"/>
      <c r="W151" s="1649"/>
    </row>
    <row r="152" spans="1:23" ht="18" customHeight="1" x14ac:dyDescent="0.2">
      <c r="A152" s="1649"/>
      <c r="B152" s="1656"/>
      <c r="C152" s="1659"/>
      <c r="D152" s="1659"/>
      <c r="E152" s="1659"/>
      <c r="F152" s="1659"/>
      <c r="G152" s="1659"/>
      <c r="H152" s="1659"/>
      <c r="I152" s="1659"/>
      <c r="J152" s="1659"/>
      <c r="K152" s="1662"/>
      <c r="L152" s="1685"/>
      <c r="M152" s="1665"/>
      <c r="N152" s="246" t="s">
        <v>325</v>
      </c>
      <c r="O152" s="1681" t="s">
        <v>323</v>
      </c>
      <c r="P152" s="1682"/>
      <c r="Q152" s="1682"/>
      <c r="R152" s="1682"/>
      <c r="S152" s="1682"/>
      <c r="T152" s="1682"/>
      <c r="U152" s="1682"/>
      <c r="V152" s="1683"/>
      <c r="W152" s="1649"/>
    </row>
    <row r="153" spans="1:23" ht="18" customHeight="1" x14ac:dyDescent="0.2">
      <c r="A153" s="1649"/>
      <c r="B153" s="1656"/>
      <c r="C153" s="1659"/>
      <c r="D153" s="1659"/>
      <c r="E153" s="1659"/>
      <c r="F153" s="1659"/>
      <c r="G153" s="1659"/>
      <c r="H153" s="1659"/>
      <c r="I153" s="1659"/>
      <c r="J153" s="1659"/>
      <c r="K153" s="1662"/>
      <c r="L153" s="1685"/>
      <c r="M153" s="1665"/>
      <c r="N153" s="246" t="s">
        <v>331</v>
      </c>
      <c r="O153" s="1681" t="s">
        <v>332</v>
      </c>
      <c r="P153" s="1682"/>
      <c r="Q153" s="1682"/>
      <c r="R153" s="1682"/>
      <c r="S153" s="1682"/>
      <c r="T153" s="1682"/>
      <c r="U153" s="1682"/>
      <c r="V153" s="1683"/>
      <c r="W153" s="1649"/>
    </row>
    <row r="154" spans="1:23" ht="18" customHeight="1" x14ac:dyDescent="0.2">
      <c r="A154" s="1649"/>
      <c r="B154" s="1656"/>
      <c r="C154" s="1659"/>
      <c r="D154" s="1659"/>
      <c r="E154" s="1659"/>
      <c r="F154" s="1659"/>
      <c r="G154" s="1659"/>
      <c r="H154" s="1659"/>
      <c r="I154" s="1659"/>
      <c r="J154" s="1659"/>
      <c r="K154" s="1662"/>
      <c r="L154" s="1685"/>
      <c r="M154" s="1665"/>
      <c r="N154" s="246" t="s">
        <v>333</v>
      </c>
      <c r="O154" s="1681" t="s">
        <v>334</v>
      </c>
      <c r="P154" s="1682"/>
      <c r="Q154" s="1682"/>
      <c r="R154" s="1682"/>
      <c r="S154" s="1682"/>
      <c r="T154" s="1682"/>
      <c r="U154" s="1682"/>
      <c r="V154" s="1683"/>
      <c r="W154" s="1649"/>
    </row>
    <row r="155" spans="1:23" ht="36.75" customHeight="1" x14ac:dyDescent="0.2">
      <c r="A155" s="1649"/>
      <c r="B155" s="1656"/>
      <c r="C155" s="1659"/>
      <c r="D155" s="1659"/>
      <c r="E155" s="1659"/>
      <c r="F155" s="1659"/>
      <c r="G155" s="1659"/>
      <c r="H155" s="1659"/>
      <c r="I155" s="1659"/>
      <c r="J155" s="1659"/>
      <c r="K155" s="1662"/>
      <c r="L155" s="1685"/>
      <c r="M155" s="1665"/>
      <c r="N155" s="246" t="s">
        <v>373</v>
      </c>
      <c r="O155" s="1681" t="s">
        <v>368</v>
      </c>
      <c r="P155" s="1682"/>
      <c r="Q155" s="1682"/>
      <c r="R155" s="1682"/>
      <c r="S155" s="1682"/>
      <c r="T155" s="1682"/>
      <c r="U155" s="1682"/>
      <c r="V155" s="1683"/>
      <c r="W155" s="1649"/>
    </row>
    <row r="156" spans="1:23" ht="36.75" customHeight="1" x14ac:dyDescent="0.2">
      <c r="A156" s="1649"/>
      <c r="B156" s="1656"/>
      <c r="C156" s="1659"/>
      <c r="D156" s="1659"/>
      <c r="E156" s="1659"/>
      <c r="F156" s="1659"/>
      <c r="G156" s="1659"/>
      <c r="H156" s="1659"/>
      <c r="I156" s="1659"/>
      <c r="J156" s="1659"/>
      <c r="K156" s="1662"/>
      <c r="L156" s="1685"/>
      <c r="M156" s="1665"/>
      <c r="N156" s="246" t="s">
        <v>328</v>
      </c>
      <c r="O156" s="1681" t="s">
        <v>369</v>
      </c>
      <c r="P156" s="1682"/>
      <c r="Q156" s="1682"/>
      <c r="R156" s="1682"/>
      <c r="S156" s="1682"/>
      <c r="T156" s="1682"/>
      <c r="U156" s="1682"/>
      <c r="V156" s="1683"/>
      <c r="W156" s="1649"/>
    </row>
    <row r="157" spans="1:23" ht="20.25" customHeight="1" x14ac:dyDescent="0.2">
      <c r="A157" s="1649"/>
      <c r="B157" s="1656"/>
      <c r="C157" s="1659"/>
      <c r="D157" s="1659"/>
      <c r="E157" s="1659"/>
      <c r="F157" s="1659"/>
      <c r="G157" s="1659"/>
      <c r="H157" s="1659"/>
      <c r="I157" s="1659"/>
      <c r="J157" s="1659"/>
      <c r="K157" s="1662"/>
      <c r="L157" s="1685"/>
      <c r="M157" s="1665"/>
      <c r="N157" s="246" t="s">
        <v>339</v>
      </c>
      <c r="O157" s="1694" t="s">
        <v>340</v>
      </c>
      <c r="P157" s="1668"/>
      <c r="Q157" s="1668"/>
      <c r="R157" s="1668"/>
      <c r="S157" s="1668"/>
      <c r="T157" s="1668"/>
      <c r="U157" s="1668"/>
      <c r="V157" s="1669"/>
      <c r="W157" s="1649"/>
    </row>
    <row r="158" spans="1:23" ht="36" customHeight="1" x14ac:dyDescent="0.2">
      <c r="A158" s="1649"/>
      <c r="B158" s="1656"/>
      <c r="C158" s="1659"/>
      <c r="D158" s="1659"/>
      <c r="E158" s="1659"/>
      <c r="F158" s="1659"/>
      <c r="G158" s="1659"/>
      <c r="H158" s="1659"/>
      <c r="I158" s="1659"/>
      <c r="J158" s="1659"/>
      <c r="K158" s="1662"/>
      <c r="L158" s="1685"/>
      <c r="M158" s="1665"/>
      <c r="N158" s="988" t="s">
        <v>370</v>
      </c>
      <c r="O158" s="1681" t="s">
        <v>323</v>
      </c>
      <c r="P158" s="1682"/>
      <c r="Q158" s="1682"/>
      <c r="R158" s="1682"/>
      <c r="S158" s="1682"/>
      <c r="T158" s="1682"/>
      <c r="U158" s="1682"/>
      <c r="V158" s="1683"/>
      <c r="W158" s="1649"/>
    </row>
    <row r="159" spans="1:23" ht="18" customHeight="1" x14ac:dyDescent="0.2">
      <c r="A159" s="1649"/>
      <c r="B159" s="1656"/>
      <c r="C159" s="1659"/>
      <c r="D159" s="1659"/>
      <c r="E159" s="1659"/>
      <c r="F159" s="1659"/>
      <c r="G159" s="1659"/>
      <c r="H159" s="1659"/>
      <c r="I159" s="1659"/>
      <c r="J159" s="1659"/>
      <c r="K159" s="1662"/>
      <c r="L159" s="1685"/>
      <c r="M159" s="1665"/>
      <c r="N159" s="803" t="s">
        <v>341</v>
      </c>
      <c r="O159" s="1667" t="s">
        <v>1823</v>
      </c>
      <c r="P159" s="1668"/>
      <c r="Q159" s="1668"/>
      <c r="R159" s="1668"/>
      <c r="S159" s="1668"/>
      <c r="T159" s="1668"/>
      <c r="U159" s="1668"/>
      <c r="V159" s="1669"/>
      <c r="W159" s="1649"/>
    </row>
    <row r="160" spans="1:23" ht="17.149999999999999" customHeight="1" x14ac:dyDescent="0.2">
      <c r="A160" s="1649"/>
      <c r="B160" s="1656"/>
      <c r="C160" s="1659"/>
      <c r="D160" s="1659"/>
      <c r="E160" s="1659"/>
      <c r="F160" s="1659"/>
      <c r="G160" s="1659"/>
      <c r="H160" s="1659"/>
      <c r="I160" s="1659"/>
      <c r="J160" s="1659"/>
      <c r="K160" s="1662"/>
      <c r="L160" s="1685"/>
      <c r="M160" s="1665"/>
      <c r="N160" s="1133" t="s">
        <v>342</v>
      </c>
      <c r="O160" s="1673" t="s">
        <v>343</v>
      </c>
      <c r="P160" s="1693"/>
      <c r="Q160" s="1693"/>
      <c r="R160" s="1693"/>
      <c r="S160" s="1693"/>
      <c r="T160" s="1693"/>
      <c r="U160" s="1693"/>
      <c r="V160" s="1675"/>
      <c r="W160" s="1649"/>
    </row>
    <row r="161" spans="1:23" s="1123" customFormat="1" ht="17.149999999999999" customHeight="1" x14ac:dyDescent="0.2">
      <c r="A161" s="1649"/>
      <c r="B161" s="1656"/>
      <c r="C161" s="1659"/>
      <c r="D161" s="1659"/>
      <c r="E161" s="1659"/>
      <c r="F161" s="1659"/>
      <c r="G161" s="1659"/>
      <c r="H161" s="1659"/>
      <c r="I161" s="1659"/>
      <c r="J161" s="1659"/>
      <c r="K161" s="1662"/>
      <c r="L161" s="1686"/>
      <c r="M161" s="1666"/>
      <c r="N161" s="1134" t="s">
        <v>1822</v>
      </c>
      <c r="O161" s="1651" t="s">
        <v>318</v>
      </c>
      <c r="P161" s="1652"/>
      <c r="Q161" s="1652"/>
      <c r="R161" s="1652"/>
      <c r="S161" s="1652"/>
      <c r="T161" s="1652"/>
      <c r="U161" s="1652"/>
      <c r="V161" s="1653"/>
      <c r="W161" s="1650"/>
    </row>
    <row r="162" spans="1:23" ht="36.75" customHeight="1" x14ac:dyDescent="0.2">
      <c r="A162" s="1649"/>
      <c r="B162" s="1656"/>
      <c r="C162" s="1659"/>
      <c r="D162" s="1659"/>
      <c r="E162" s="1659"/>
      <c r="F162" s="1659"/>
      <c r="G162" s="1659"/>
      <c r="H162" s="1659"/>
      <c r="I162" s="1659"/>
      <c r="J162" s="1659"/>
      <c r="K162" s="1662"/>
      <c r="L162" s="1684" t="s">
        <v>349</v>
      </c>
      <c r="M162" s="1664" t="s">
        <v>350</v>
      </c>
      <c r="N162" s="450" t="s">
        <v>309</v>
      </c>
      <c r="O162" s="1670" t="s">
        <v>310</v>
      </c>
      <c r="P162" s="1697"/>
      <c r="Q162" s="1697"/>
      <c r="R162" s="1697"/>
      <c r="S162" s="1697"/>
      <c r="T162" s="1697"/>
      <c r="U162" s="1697"/>
      <c r="V162" s="1698"/>
      <c r="W162" s="1648" t="s">
        <v>311</v>
      </c>
    </row>
    <row r="163" spans="1:23" ht="19.5" customHeight="1" x14ac:dyDescent="0.2">
      <c r="A163" s="1649"/>
      <c r="B163" s="1656"/>
      <c r="C163" s="1659"/>
      <c r="D163" s="1659"/>
      <c r="E163" s="1659"/>
      <c r="F163" s="1659"/>
      <c r="G163" s="1659"/>
      <c r="H163" s="1659"/>
      <c r="I163" s="1659"/>
      <c r="J163" s="1659"/>
      <c r="K163" s="1662"/>
      <c r="L163" s="1685"/>
      <c r="M163" s="1665"/>
      <c r="N163" s="246" t="s">
        <v>312</v>
      </c>
      <c r="O163" s="1681" t="s">
        <v>364</v>
      </c>
      <c r="P163" s="1682"/>
      <c r="Q163" s="1682"/>
      <c r="R163" s="1682"/>
      <c r="S163" s="1682"/>
      <c r="T163" s="1682"/>
      <c r="U163" s="1682"/>
      <c r="V163" s="1683"/>
      <c r="W163" s="1649"/>
    </row>
    <row r="164" spans="1:23" ht="18" customHeight="1" x14ac:dyDescent="0.2">
      <c r="A164" s="1649"/>
      <c r="B164" s="1656"/>
      <c r="C164" s="1659"/>
      <c r="D164" s="1659"/>
      <c r="E164" s="1659"/>
      <c r="F164" s="1659"/>
      <c r="G164" s="1659"/>
      <c r="H164" s="1659"/>
      <c r="I164" s="1659"/>
      <c r="J164" s="1659"/>
      <c r="K164" s="1662"/>
      <c r="L164" s="1685"/>
      <c r="M164" s="1665"/>
      <c r="N164" s="246" t="s">
        <v>319</v>
      </c>
      <c r="O164" s="1679" t="s">
        <v>320</v>
      </c>
      <c r="P164" s="1680"/>
      <c r="Q164" s="1680"/>
      <c r="R164" s="1680"/>
      <c r="S164" s="1680"/>
      <c r="T164" s="1680"/>
      <c r="U164" s="1680"/>
      <c r="V164" s="1680"/>
      <c r="W164" s="1649"/>
    </row>
    <row r="165" spans="1:23" ht="18" customHeight="1" x14ac:dyDescent="0.2">
      <c r="A165" s="1649"/>
      <c r="B165" s="1656"/>
      <c r="C165" s="1659"/>
      <c r="D165" s="1659"/>
      <c r="E165" s="1659"/>
      <c r="F165" s="1659"/>
      <c r="G165" s="1659"/>
      <c r="H165" s="1659"/>
      <c r="I165" s="1659"/>
      <c r="J165" s="1659"/>
      <c r="K165" s="1662"/>
      <c r="L165" s="1685"/>
      <c r="M165" s="1665"/>
      <c r="N165" s="246" t="s">
        <v>321</v>
      </c>
      <c r="O165" s="1679" t="s">
        <v>320</v>
      </c>
      <c r="P165" s="1680"/>
      <c r="Q165" s="1680"/>
      <c r="R165" s="1680"/>
      <c r="S165" s="1680"/>
      <c r="T165" s="1680"/>
      <c r="U165" s="1680"/>
      <c r="V165" s="1680"/>
      <c r="W165" s="1649"/>
    </row>
    <row r="166" spans="1:23" ht="18" customHeight="1" x14ac:dyDescent="0.2">
      <c r="A166" s="1649"/>
      <c r="B166" s="1656"/>
      <c r="C166" s="1659"/>
      <c r="D166" s="1659"/>
      <c r="E166" s="1659"/>
      <c r="F166" s="1659"/>
      <c r="G166" s="1659"/>
      <c r="H166" s="1659"/>
      <c r="I166" s="1659"/>
      <c r="J166" s="1659"/>
      <c r="K166" s="1662"/>
      <c r="L166" s="1685"/>
      <c r="M166" s="1665"/>
      <c r="N166" s="246" t="s">
        <v>365</v>
      </c>
      <c r="O166" s="1681" t="s">
        <v>323</v>
      </c>
      <c r="P166" s="1682"/>
      <c r="Q166" s="1682"/>
      <c r="R166" s="1682"/>
      <c r="S166" s="1682"/>
      <c r="T166" s="1682"/>
      <c r="U166" s="1682"/>
      <c r="V166" s="1683"/>
      <c r="W166" s="1649"/>
    </row>
    <row r="167" spans="1:23" ht="18" customHeight="1" x14ac:dyDescent="0.2">
      <c r="A167" s="1649"/>
      <c r="B167" s="1656"/>
      <c r="C167" s="1659"/>
      <c r="D167" s="1659"/>
      <c r="E167" s="1659"/>
      <c r="F167" s="1659"/>
      <c r="G167" s="1659"/>
      <c r="H167" s="1659"/>
      <c r="I167" s="1659"/>
      <c r="J167" s="1659"/>
      <c r="K167" s="1662"/>
      <c r="L167" s="1685"/>
      <c r="M167" s="1665"/>
      <c r="N167" s="246" t="s">
        <v>366</v>
      </c>
      <c r="O167" s="1681" t="s">
        <v>357</v>
      </c>
      <c r="P167" s="1682"/>
      <c r="Q167" s="1682"/>
      <c r="R167" s="1682"/>
      <c r="S167" s="1682"/>
      <c r="T167" s="1682"/>
      <c r="U167" s="1682"/>
      <c r="V167" s="1683"/>
      <c r="W167" s="1649"/>
    </row>
    <row r="168" spans="1:23" ht="18" customHeight="1" x14ac:dyDescent="0.2">
      <c r="A168" s="1649"/>
      <c r="B168" s="1656"/>
      <c r="C168" s="1659"/>
      <c r="D168" s="1659"/>
      <c r="E168" s="1659"/>
      <c r="F168" s="1659"/>
      <c r="G168" s="1659"/>
      <c r="H168" s="1659"/>
      <c r="I168" s="1659"/>
      <c r="J168" s="1659"/>
      <c r="K168" s="1662"/>
      <c r="L168" s="1685"/>
      <c r="M168" s="1665"/>
      <c r="N168" s="246" t="s">
        <v>325</v>
      </c>
      <c r="O168" s="1681" t="s">
        <v>323</v>
      </c>
      <c r="P168" s="1682"/>
      <c r="Q168" s="1682"/>
      <c r="R168" s="1682"/>
      <c r="S168" s="1682"/>
      <c r="T168" s="1682"/>
      <c r="U168" s="1682"/>
      <c r="V168" s="1683"/>
      <c r="W168" s="1649"/>
    </row>
    <row r="169" spans="1:23" ht="18" customHeight="1" x14ac:dyDescent="0.2">
      <c r="A169" s="1649"/>
      <c r="B169" s="1656"/>
      <c r="C169" s="1659"/>
      <c r="D169" s="1659"/>
      <c r="E169" s="1659"/>
      <c r="F169" s="1659"/>
      <c r="G169" s="1659"/>
      <c r="H169" s="1659"/>
      <c r="I169" s="1659"/>
      <c r="J169" s="1659"/>
      <c r="K169" s="1662"/>
      <c r="L169" s="1685"/>
      <c r="M169" s="1665"/>
      <c r="N169" s="246" t="s">
        <v>331</v>
      </c>
      <c r="O169" s="1681" t="s">
        <v>332</v>
      </c>
      <c r="P169" s="1682"/>
      <c r="Q169" s="1682"/>
      <c r="R169" s="1682"/>
      <c r="S169" s="1682"/>
      <c r="T169" s="1682"/>
      <c r="U169" s="1682"/>
      <c r="V169" s="1683"/>
      <c r="W169" s="1649"/>
    </row>
    <row r="170" spans="1:23" ht="18" customHeight="1" x14ac:dyDescent="0.2">
      <c r="A170" s="1649"/>
      <c r="B170" s="1656"/>
      <c r="C170" s="1659"/>
      <c r="D170" s="1659"/>
      <c r="E170" s="1659"/>
      <c r="F170" s="1659"/>
      <c r="G170" s="1659"/>
      <c r="H170" s="1659"/>
      <c r="I170" s="1659"/>
      <c r="J170" s="1659"/>
      <c r="K170" s="1662"/>
      <c r="L170" s="1685"/>
      <c r="M170" s="1665"/>
      <c r="N170" s="246" t="s">
        <v>351</v>
      </c>
      <c r="O170" s="1681" t="s">
        <v>352</v>
      </c>
      <c r="P170" s="1695"/>
      <c r="Q170" s="1695"/>
      <c r="R170" s="1695"/>
      <c r="S170" s="1695"/>
      <c r="T170" s="1695"/>
      <c r="U170" s="1695"/>
      <c r="V170" s="1696"/>
      <c r="W170" s="1649"/>
    </row>
    <row r="171" spans="1:23" ht="18" customHeight="1" x14ac:dyDescent="0.2">
      <c r="A171" s="1649"/>
      <c r="B171" s="1656"/>
      <c r="C171" s="1659"/>
      <c r="D171" s="1659"/>
      <c r="E171" s="1659"/>
      <c r="F171" s="1659"/>
      <c r="G171" s="1659"/>
      <c r="H171" s="1659"/>
      <c r="I171" s="1659"/>
      <c r="J171" s="1659"/>
      <c r="K171" s="1662"/>
      <c r="L171" s="1685"/>
      <c r="M171" s="1665"/>
      <c r="N171" s="246" t="s">
        <v>339</v>
      </c>
      <c r="O171" s="1694" t="s">
        <v>340</v>
      </c>
      <c r="P171" s="1668"/>
      <c r="Q171" s="1668"/>
      <c r="R171" s="1668"/>
      <c r="S171" s="1668"/>
      <c r="T171" s="1668"/>
      <c r="U171" s="1668"/>
      <c r="V171" s="1669"/>
      <c r="W171" s="1649"/>
    </row>
    <row r="172" spans="1:23" ht="45.75" customHeight="1" x14ac:dyDescent="0.2">
      <c r="A172" s="1649"/>
      <c r="B172" s="1656"/>
      <c r="C172" s="1659"/>
      <c r="D172" s="1659"/>
      <c r="E172" s="1659"/>
      <c r="F172" s="1659"/>
      <c r="G172" s="1659"/>
      <c r="H172" s="1659"/>
      <c r="I172" s="1659"/>
      <c r="J172" s="1659"/>
      <c r="K172" s="1662"/>
      <c r="L172" s="1685"/>
      <c r="M172" s="1665"/>
      <c r="N172" s="988" t="s">
        <v>370</v>
      </c>
      <c r="O172" s="1681" t="s">
        <v>323</v>
      </c>
      <c r="P172" s="1682"/>
      <c r="Q172" s="1682"/>
      <c r="R172" s="1682"/>
      <c r="S172" s="1682"/>
      <c r="T172" s="1682"/>
      <c r="U172" s="1682"/>
      <c r="V172" s="1683"/>
      <c r="W172" s="1649"/>
    </row>
    <row r="173" spans="1:23" ht="18" customHeight="1" x14ac:dyDescent="0.2">
      <c r="A173" s="1649"/>
      <c r="B173" s="1656"/>
      <c r="C173" s="1659"/>
      <c r="D173" s="1659"/>
      <c r="E173" s="1659"/>
      <c r="F173" s="1659"/>
      <c r="G173" s="1659"/>
      <c r="H173" s="1659"/>
      <c r="I173" s="1659"/>
      <c r="J173" s="1659"/>
      <c r="K173" s="1662"/>
      <c r="L173" s="1685"/>
      <c r="M173" s="1665"/>
      <c r="N173" s="803" t="s">
        <v>341</v>
      </c>
      <c r="O173" s="1667" t="s">
        <v>1823</v>
      </c>
      <c r="P173" s="1668"/>
      <c r="Q173" s="1668"/>
      <c r="R173" s="1668"/>
      <c r="S173" s="1668"/>
      <c r="T173" s="1668"/>
      <c r="U173" s="1668"/>
      <c r="V173" s="1669"/>
      <c r="W173" s="1649"/>
    </row>
    <row r="174" spans="1:23" ht="18.5" customHeight="1" x14ac:dyDescent="0.2">
      <c r="A174" s="1649"/>
      <c r="B174" s="1656"/>
      <c r="C174" s="1659"/>
      <c r="D174" s="1659"/>
      <c r="E174" s="1659"/>
      <c r="F174" s="1659"/>
      <c r="G174" s="1659"/>
      <c r="H174" s="1659"/>
      <c r="I174" s="1659"/>
      <c r="J174" s="1659"/>
      <c r="K174" s="1662"/>
      <c r="L174" s="1685"/>
      <c r="M174" s="1665"/>
      <c r="N174" s="1133" t="s">
        <v>342</v>
      </c>
      <c r="O174" s="1673" t="s">
        <v>343</v>
      </c>
      <c r="P174" s="1693"/>
      <c r="Q174" s="1693"/>
      <c r="R174" s="1693"/>
      <c r="S174" s="1693"/>
      <c r="T174" s="1693"/>
      <c r="U174" s="1693"/>
      <c r="V174" s="1675"/>
      <c r="W174" s="1649"/>
    </row>
    <row r="175" spans="1:23" s="1123" customFormat="1" ht="18.5" customHeight="1" x14ac:dyDescent="0.2">
      <c r="A175" s="1650"/>
      <c r="B175" s="1657"/>
      <c r="C175" s="1660"/>
      <c r="D175" s="1660"/>
      <c r="E175" s="1660"/>
      <c r="F175" s="1660"/>
      <c r="G175" s="1660"/>
      <c r="H175" s="1660"/>
      <c r="I175" s="1660"/>
      <c r="J175" s="1660"/>
      <c r="K175" s="1663"/>
      <c r="L175" s="1686"/>
      <c r="M175" s="1666"/>
      <c r="N175" s="1134" t="s">
        <v>1822</v>
      </c>
      <c r="O175" s="1651" t="s">
        <v>318</v>
      </c>
      <c r="P175" s="1652"/>
      <c r="Q175" s="1652"/>
      <c r="R175" s="1652"/>
      <c r="S175" s="1652"/>
      <c r="T175" s="1652"/>
      <c r="U175" s="1652"/>
      <c r="V175" s="1653"/>
      <c r="W175" s="1650"/>
    </row>
    <row r="176" spans="1:23" ht="36.75" customHeight="1" x14ac:dyDescent="0.2">
      <c r="A176" s="1654"/>
      <c r="B176" s="1655"/>
      <c r="C176" s="1658"/>
      <c r="D176" s="1658"/>
      <c r="E176" s="1658"/>
      <c r="F176" s="1658"/>
      <c r="G176" s="1658"/>
      <c r="H176" s="1658"/>
      <c r="I176" s="1658"/>
      <c r="J176" s="1658"/>
      <c r="K176" s="1661"/>
      <c r="L176" s="1664" t="s">
        <v>374</v>
      </c>
      <c r="M176" s="1664" t="s">
        <v>354</v>
      </c>
      <c r="N176" s="450" t="s">
        <v>309</v>
      </c>
      <c r="O176" s="1670" t="s">
        <v>310</v>
      </c>
      <c r="P176" s="1697"/>
      <c r="Q176" s="1697"/>
      <c r="R176" s="1697"/>
      <c r="S176" s="1697"/>
      <c r="T176" s="1697"/>
      <c r="U176" s="1697"/>
      <c r="V176" s="1698"/>
      <c r="W176" s="1648" t="s">
        <v>311</v>
      </c>
    </row>
    <row r="177" spans="1:23" ht="18.75" customHeight="1" x14ac:dyDescent="0.2">
      <c r="A177" s="1649"/>
      <c r="B177" s="1656"/>
      <c r="C177" s="1659"/>
      <c r="D177" s="1659"/>
      <c r="E177" s="1659"/>
      <c r="F177" s="1659"/>
      <c r="G177" s="1659"/>
      <c r="H177" s="1659"/>
      <c r="I177" s="1659"/>
      <c r="J177" s="1659"/>
      <c r="K177" s="1662"/>
      <c r="L177" s="1665"/>
      <c r="M177" s="1665"/>
      <c r="N177" s="246" t="s">
        <v>312</v>
      </c>
      <c r="O177" s="1681" t="s">
        <v>364</v>
      </c>
      <c r="P177" s="1682"/>
      <c r="Q177" s="1682"/>
      <c r="R177" s="1682"/>
      <c r="S177" s="1682"/>
      <c r="T177" s="1682"/>
      <c r="U177" s="1682"/>
      <c r="V177" s="1683"/>
      <c r="W177" s="1649"/>
    </row>
    <row r="178" spans="1:23" ht="18" customHeight="1" x14ac:dyDescent="0.2">
      <c r="A178" s="1649"/>
      <c r="B178" s="1656"/>
      <c r="C178" s="1659"/>
      <c r="D178" s="1659"/>
      <c r="E178" s="1659"/>
      <c r="F178" s="1659"/>
      <c r="G178" s="1659"/>
      <c r="H178" s="1659"/>
      <c r="I178" s="1659"/>
      <c r="J178" s="1659"/>
      <c r="K178" s="1662"/>
      <c r="L178" s="1665"/>
      <c r="M178" s="1665"/>
      <c r="N178" s="246" t="s">
        <v>356</v>
      </c>
      <c r="O178" s="1681" t="s">
        <v>357</v>
      </c>
      <c r="P178" s="1682"/>
      <c r="Q178" s="1682"/>
      <c r="R178" s="1682"/>
      <c r="S178" s="1682"/>
      <c r="T178" s="1682"/>
      <c r="U178" s="1682"/>
      <c r="V178" s="1683"/>
      <c r="W178" s="1649"/>
    </row>
    <row r="179" spans="1:23" ht="18" customHeight="1" x14ac:dyDescent="0.2">
      <c r="A179" s="1649"/>
      <c r="B179" s="1656"/>
      <c r="C179" s="1659"/>
      <c r="D179" s="1659"/>
      <c r="E179" s="1659"/>
      <c r="F179" s="1659"/>
      <c r="G179" s="1659"/>
      <c r="H179" s="1659"/>
      <c r="I179" s="1659"/>
      <c r="J179" s="1659"/>
      <c r="K179" s="1662"/>
      <c r="L179" s="1665"/>
      <c r="M179" s="1665"/>
      <c r="N179" s="246" t="s">
        <v>319</v>
      </c>
      <c r="O179" s="1679" t="s">
        <v>320</v>
      </c>
      <c r="P179" s="1680"/>
      <c r="Q179" s="1680"/>
      <c r="R179" s="1680"/>
      <c r="S179" s="1680"/>
      <c r="T179" s="1680"/>
      <c r="U179" s="1680"/>
      <c r="V179" s="1680"/>
      <c r="W179" s="1649"/>
    </row>
    <row r="180" spans="1:23" ht="18" customHeight="1" x14ac:dyDescent="0.2">
      <c r="A180" s="1649"/>
      <c r="B180" s="1656"/>
      <c r="C180" s="1659"/>
      <c r="D180" s="1659"/>
      <c r="E180" s="1659"/>
      <c r="F180" s="1659"/>
      <c r="G180" s="1659"/>
      <c r="H180" s="1659"/>
      <c r="I180" s="1659"/>
      <c r="J180" s="1659"/>
      <c r="K180" s="1662"/>
      <c r="L180" s="1665"/>
      <c r="M180" s="1665"/>
      <c r="N180" s="246" t="s">
        <v>321</v>
      </c>
      <c r="O180" s="1679" t="s">
        <v>320</v>
      </c>
      <c r="P180" s="1680"/>
      <c r="Q180" s="1680"/>
      <c r="R180" s="1680"/>
      <c r="S180" s="1680"/>
      <c r="T180" s="1680"/>
      <c r="U180" s="1680"/>
      <c r="V180" s="1680"/>
      <c r="W180" s="1649"/>
    </row>
    <row r="181" spans="1:23" ht="18" customHeight="1" x14ac:dyDescent="0.2">
      <c r="A181" s="1649"/>
      <c r="B181" s="1656"/>
      <c r="C181" s="1659"/>
      <c r="D181" s="1659"/>
      <c r="E181" s="1659"/>
      <c r="F181" s="1659"/>
      <c r="G181" s="1659"/>
      <c r="H181" s="1659"/>
      <c r="I181" s="1659"/>
      <c r="J181" s="1659"/>
      <c r="K181" s="1662"/>
      <c r="L181" s="1665"/>
      <c r="M181" s="1665"/>
      <c r="N181" s="246" t="s">
        <v>365</v>
      </c>
      <c r="O181" s="1681" t="s">
        <v>323</v>
      </c>
      <c r="P181" s="1682"/>
      <c r="Q181" s="1682"/>
      <c r="R181" s="1682"/>
      <c r="S181" s="1682"/>
      <c r="T181" s="1682"/>
      <c r="U181" s="1682"/>
      <c r="V181" s="1683"/>
      <c r="W181" s="1649"/>
    </row>
    <row r="182" spans="1:23" ht="18" customHeight="1" x14ac:dyDescent="0.2">
      <c r="A182" s="1649"/>
      <c r="B182" s="1656"/>
      <c r="C182" s="1659"/>
      <c r="D182" s="1659"/>
      <c r="E182" s="1659"/>
      <c r="F182" s="1659"/>
      <c r="G182" s="1659"/>
      <c r="H182" s="1659"/>
      <c r="I182" s="1659"/>
      <c r="J182" s="1659"/>
      <c r="K182" s="1662"/>
      <c r="L182" s="1665"/>
      <c r="M182" s="1665"/>
      <c r="N182" s="246" t="s">
        <v>366</v>
      </c>
      <c r="O182" s="1681" t="s">
        <v>357</v>
      </c>
      <c r="P182" s="1682"/>
      <c r="Q182" s="1682"/>
      <c r="R182" s="1682"/>
      <c r="S182" s="1682"/>
      <c r="T182" s="1682"/>
      <c r="U182" s="1682"/>
      <c r="V182" s="1683"/>
      <c r="W182" s="1649"/>
    </row>
    <row r="183" spans="1:23" ht="18" customHeight="1" x14ac:dyDescent="0.2">
      <c r="A183" s="1649"/>
      <c r="B183" s="1656"/>
      <c r="C183" s="1659"/>
      <c r="D183" s="1659"/>
      <c r="E183" s="1659"/>
      <c r="F183" s="1659"/>
      <c r="G183" s="1659"/>
      <c r="H183" s="1659"/>
      <c r="I183" s="1659"/>
      <c r="J183" s="1659"/>
      <c r="K183" s="1662"/>
      <c r="L183" s="1665"/>
      <c r="M183" s="1665"/>
      <c r="N183" s="246" t="s">
        <v>325</v>
      </c>
      <c r="O183" s="1681" t="s">
        <v>323</v>
      </c>
      <c r="P183" s="1682"/>
      <c r="Q183" s="1682"/>
      <c r="R183" s="1682"/>
      <c r="S183" s="1682"/>
      <c r="T183" s="1682"/>
      <c r="U183" s="1682"/>
      <c r="V183" s="1683"/>
      <c r="W183" s="1649"/>
    </row>
    <row r="184" spans="1:23" ht="18" customHeight="1" x14ac:dyDescent="0.2">
      <c r="A184" s="1649"/>
      <c r="B184" s="1656"/>
      <c r="C184" s="1659"/>
      <c r="D184" s="1659"/>
      <c r="E184" s="1659"/>
      <c r="F184" s="1659"/>
      <c r="G184" s="1659"/>
      <c r="H184" s="1659"/>
      <c r="I184" s="1659"/>
      <c r="J184" s="1659"/>
      <c r="K184" s="1662"/>
      <c r="L184" s="1665"/>
      <c r="M184" s="1665"/>
      <c r="N184" s="246" t="s">
        <v>331</v>
      </c>
      <c r="O184" s="1681" t="s">
        <v>332</v>
      </c>
      <c r="P184" s="1682"/>
      <c r="Q184" s="1682"/>
      <c r="R184" s="1682"/>
      <c r="S184" s="1682"/>
      <c r="T184" s="1682"/>
      <c r="U184" s="1682"/>
      <c r="V184" s="1683"/>
      <c r="W184" s="1649"/>
    </row>
    <row r="185" spans="1:23" ht="21.75" customHeight="1" x14ac:dyDescent="0.2">
      <c r="A185" s="1649"/>
      <c r="B185" s="1656"/>
      <c r="C185" s="1659"/>
      <c r="D185" s="1659"/>
      <c r="E185" s="1659"/>
      <c r="F185" s="1659"/>
      <c r="G185" s="1659"/>
      <c r="H185" s="1659"/>
      <c r="I185" s="1659"/>
      <c r="J185" s="1659"/>
      <c r="K185" s="1662"/>
      <c r="L185" s="1665"/>
      <c r="M185" s="1665"/>
      <c r="N185" s="246" t="s">
        <v>333</v>
      </c>
      <c r="O185" s="1681" t="s">
        <v>334</v>
      </c>
      <c r="P185" s="1682"/>
      <c r="Q185" s="1682"/>
      <c r="R185" s="1682"/>
      <c r="S185" s="1682"/>
      <c r="T185" s="1682"/>
      <c r="U185" s="1682"/>
      <c r="V185" s="1683"/>
      <c r="W185" s="1649"/>
    </row>
    <row r="186" spans="1:23" ht="36.75" customHeight="1" x14ac:dyDescent="0.2">
      <c r="A186" s="1649"/>
      <c r="B186" s="1656"/>
      <c r="C186" s="1659"/>
      <c r="D186" s="1659"/>
      <c r="E186" s="1659"/>
      <c r="F186" s="1659"/>
      <c r="G186" s="1659"/>
      <c r="H186" s="1659"/>
      <c r="I186" s="1659"/>
      <c r="J186" s="1659"/>
      <c r="K186" s="1662"/>
      <c r="L186" s="1665"/>
      <c r="M186" s="1665"/>
      <c r="N186" s="246" t="s">
        <v>367</v>
      </c>
      <c r="O186" s="1681" t="s">
        <v>368</v>
      </c>
      <c r="P186" s="1682"/>
      <c r="Q186" s="1682"/>
      <c r="R186" s="1682"/>
      <c r="S186" s="1682"/>
      <c r="T186" s="1682"/>
      <c r="U186" s="1682"/>
      <c r="V186" s="1683"/>
      <c r="W186" s="1649"/>
    </row>
    <row r="187" spans="1:23" ht="36.75" customHeight="1" x14ac:dyDescent="0.2">
      <c r="A187" s="1649"/>
      <c r="B187" s="1656"/>
      <c r="C187" s="1659"/>
      <c r="D187" s="1659"/>
      <c r="E187" s="1659"/>
      <c r="F187" s="1659"/>
      <c r="G187" s="1659"/>
      <c r="H187" s="1659"/>
      <c r="I187" s="1659"/>
      <c r="J187" s="1659"/>
      <c r="K187" s="1662"/>
      <c r="L187" s="1665"/>
      <c r="M187" s="1665"/>
      <c r="N187" s="246" t="s">
        <v>328</v>
      </c>
      <c r="O187" s="1681" t="s">
        <v>369</v>
      </c>
      <c r="P187" s="1682"/>
      <c r="Q187" s="1682"/>
      <c r="R187" s="1682"/>
      <c r="S187" s="1682"/>
      <c r="T187" s="1682"/>
      <c r="U187" s="1682"/>
      <c r="V187" s="1683"/>
      <c r="W187" s="1649"/>
    </row>
    <row r="188" spans="1:23" ht="25.5" customHeight="1" x14ac:dyDescent="0.2">
      <c r="A188" s="1649"/>
      <c r="B188" s="1656"/>
      <c r="C188" s="1659"/>
      <c r="D188" s="1659"/>
      <c r="E188" s="1659"/>
      <c r="F188" s="1659"/>
      <c r="G188" s="1659"/>
      <c r="H188" s="1659"/>
      <c r="I188" s="1659"/>
      <c r="J188" s="1659"/>
      <c r="K188" s="1662"/>
      <c r="L188" s="1665"/>
      <c r="M188" s="1665"/>
      <c r="N188" s="246" t="s">
        <v>339</v>
      </c>
      <c r="O188" s="1694" t="s">
        <v>340</v>
      </c>
      <c r="P188" s="1668"/>
      <c r="Q188" s="1668"/>
      <c r="R188" s="1668"/>
      <c r="S188" s="1668"/>
      <c r="T188" s="1668"/>
      <c r="U188" s="1668"/>
      <c r="V188" s="1669"/>
      <c r="W188" s="1649"/>
    </row>
    <row r="189" spans="1:23" ht="36.75" customHeight="1" x14ac:dyDescent="0.2">
      <c r="A189" s="1649"/>
      <c r="B189" s="1656"/>
      <c r="C189" s="1659"/>
      <c r="D189" s="1659"/>
      <c r="E189" s="1659"/>
      <c r="F189" s="1659"/>
      <c r="G189" s="1659"/>
      <c r="H189" s="1659"/>
      <c r="I189" s="1659"/>
      <c r="J189" s="1659"/>
      <c r="K189" s="1662"/>
      <c r="L189" s="1665"/>
      <c r="M189" s="1665"/>
      <c r="N189" s="988" t="s">
        <v>370</v>
      </c>
      <c r="O189" s="1681" t="s">
        <v>323</v>
      </c>
      <c r="P189" s="1682"/>
      <c r="Q189" s="1682"/>
      <c r="R189" s="1682"/>
      <c r="S189" s="1682"/>
      <c r="T189" s="1682"/>
      <c r="U189" s="1682"/>
      <c r="V189" s="1683"/>
      <c r="W189" s="1649"/>
    </row>
    <row r="190" spans="1:23" ht="19.5" customHeight="1" x14ac:dyDescent="0.2">
      <c r="A190" s="1649"/>
      <c r="B190" s="1656"/>
      <c r="C190" s="1659"/>
      <c r="D190" s="1659"/>
      <c r="E190" s="1659"/>
      <c r="F190" s="1659"/>
      <c r="G190" s="1659"/>
      <c r="H190" s="1659"/>
      <c r="I190" s="1659"/>
      <c r="J190" s="1659"/>
      <c r="K190" s="1662"/>
      <c r="L190" s="1665"/>
      <c r="M190" s="1665"/>
      <c r="N190" s="803" t="s">
        <v>341</v>
      </c>
      <c r="O190" s="1667" t="s">
        <v>1823</v>
      </c>
      <c r="P190" s="1668"/>
      <c r="Q190" s="1668"/>
      <c r="R190" s="1668"/>
      <c r="S190" s="1668"/>
      <c r="T190" s="1668"/>
      <c r="U190" s="1668"/>
      <c r="V190" s="1669"/>
      <c r="W190" s="1649"/>
    </row>
    <row r="191" spans="1:23" ht="17.149999999999999" customHeight="1" x14ac:dyDescent="0.2">
      <c r="A191" s="1649"/>
      <c r="B191" s="1656"/>
      <c r="C191" s="1659"/>
      <c r="D191" s="1659"/>
      <c r="E191" s="1659"/>
      <c r="F191" s="1659"/>
      <c r="G191" s="1659"/>
      <c r="H191" s="1659"/>
      <c r="I191" s="1659"/>
      <c r="J191" s="1659"/>
      <c r="K191" s="1662"/>
      <c r="L191" s="1665"/>
      <c r="M191" s="1665"/>
      <c r="N191" s="1133" t="s">
        <v>342</v>
      </c>
      <c r="O191" s="1673" t="s">
        <v>343</v>
      </c>
      <c r="P191" s="1693"/>
      <c r="Q191" s="1693"/>
      <c r="R191" s="1693"/>
      <c r="S191" s="1693"/>
      <c r="T191" s="1693"/>
      <c r="U191" s="1693"/>
      <c r="V191" s="1675"/>
      <c r="W191" s="1649"/>
    </row>
    <row r="192" spans="1:23" s="1123" customFormat="1" ht="18.5" customHeight="1" x14ac:dyDescent="0.2">
      <c r="A192" s="1649"/>
      <c r="B192" s="1656"/>
      <c r="C192" s="1659"/>
      <c r="D192" s="1659"/>
      <c r="E192" s="1659"/>
      <c r="F192" s="1659"/>
      <c r="G192" s="1659"/>
      <c r="H192" s="1659"/>
      <c r="I192" s="1659"/>
      <c r="J192" s="1659"/>
      <c r="K192" s="1662"/>
      <c r="L192" s="1666"/>
      <c r="M192" s="1666"/>
      <c r="N192" s="1134" t="s">
        <v>1822</v>
      </c>
      <c r="O192" s="1651" t="s">
        <v>318</v>
      </c>
      <c r="P192" s="1652"/>
      <c r="Q192" s="1652"/>
      <c r="R192" s="1652"/>
      <c r="S192" s="1652"/>
      <c r="T192" s="1652"/>
      <c r="U192" s="1652"/>
      <c r="V192" s="1653"/>
      <c r="W192" s="1650"/>
    </row>
    <row r="193" spans="1:23" ht="36" customHeight="1" x14ac:dyDescent="0.2">
      <c r="A193" s="1649"/>
      <c r="B193" s="1656"/>
      <c r="C193" s="1659"/>
      <c r="D193" s="1659"/>
      <c r="E193" s="1659"/>
      <c r="F193" s="1659"/>
      <c r="G193" s="1659"/>
      <c r="H193" s="1659"/>
      <c r="I193" s="1659"/>
      <c r="J193" s="1659"/>
      <c r="K193" s="1662"/>
      <c r="L193" s="1664" t="s">
        <v>358</v>
      </c>
      <c r="M193" s="1687"/>
      <c r="N193" s="450" t="s">
        <v>309</v>
      </c>
      <c r="O193" s="1670" t="s">
        <v>310</v>
      </c>
      <c r="P193" s="1697"/>
      <c r="Q193" s="1697"/>
      <c r="R193" s="1697"/>
      <c r="S193" s="1697"/>
      <c r="T193" s="1697"/>
      <c r="U193" s="1697"/>
      <c r="V193" s="1698"/>
      <c r="W193" s="1648" t="s">
        <v>311</v>
      </c>
    </row>
    <row r="194" spans="1:23" ht="19.5" customHeight="1" x14ac:dyDescent="0.2">
      <c r="A194" s="1649"/>
      <c r="B194" s="1656"/>
      <c r="C194" s="1659"/>
      <c r="D194" s="1659"/>
      <c r="E194" s="1659"/>
      <c r="F194" s="1659"/>
      <c r="G194" s="1659"/>
      <c r="H194" s="1659"/>
      <c r="I194" s="1659"/>
      <c r="J194" s="1659"/>
      <c r="K194" s="1662"/>
      <c r="L194" s="1665"/>
      <c r="M194" s="1665"/>
      <c r="N194" s="246" t="s">
        <v>312</v>
      </c>
      <c r="O194" s="1681" t="s">
        <v>364</v>
      </c>
      <c r="P194" s="1682"/>
      <c r="Q194" s="1682"/>
      <c r="R194" s="1682"/>
      <c r="S194" s="1682"/>
      <c r="T194" s="1682"/>
      <c r="U194" s="1682"/>
      <c r="V194" s="1683"/>
      <c r="W194" s="1649"/>
    </row>
    <row r="195" spans="1:23" ht="18" customHeight="1" x14ac:dyDescent="0.2">
      <c r="A195" s="1649"/>
      <c r="B195" s="1656"/>
      <c r="C195" s="1659"/>
      <c r="D195" s="1659"/>
      <c r="E195" s="1659"/>
      <c r="F195" s="1659"/>
      <c r="G195" s="1659"/>
      <c r="H195" s="1659"/>
      <c r="I195" s="1659"/>
      <c r="J195" s="1659"/>
      <c r="K195" s="1662"/>
      <c r="L195" s="1665"/>
      <c r="M195" s="1665"/>
      <c r="N195" s="246" t="s">
        <v>356</v>
      </c>
      <c r="O195" s="1681" t="s">
        <v>357</v>
      </c>
      <c r="P195" s="1682"/>
      <c r="Q195" s="1682"/>
      <c r="R195" s="1682"/>
      <c r="S195" s="1682"/>
      <c r="T195" s="1682"/>
      <c r="U195" s="1682"/>
      <c r="V195" s="1683"/>
      <c r="W195" s="1649"/>
    </row>
    <row r="196" spans="1:23" ht="18" customHeight="1" x14ac:dyDescent="0.2">
      <c r="A196" s="1649"/>
      <c r="B196" s="1656"/>
      <c r="C196" s="1659"/>
      <c r="D196" s="1659"/>
      <c r="E196" s="1659"/>
      <c r="F196" s="1659"/>
      <c r="G196" s="1659"/>
      <c r="H196" s="1659"/>
      <c r="I196" s="1659"/>
      <c r="J196" s="1659"/>
      <c r="K196" s="1662"/>
      <c r="L196" s="1665"/>
      <c r="M196" s="1665"/>
      <c r="N196" s="246" t="s">
        <v>319</v>
      </c>
      <c r="O196" s="1679" t="s">
        <v>320</v>
      </c>
      <c r="P196" s="1680"/>
      <c r="Q196" s="1680"/>
      <c r="R196" s="1680"/>
      <c r="S196" s="1680"/>
      <c r="T196" s="1680"/>
      <c r="U196" s="1680"/>
      <c r="V196" s="1680"/>
      <c r="W196" s="1649"/>
    </row>
    <row r="197" spans="1:23" ht="18" customHeight="1" x14ac:dyDescent="0.2">
      <c r="A197" s="1649"/>
      <c r="B197" s="1656"/>
      <c r="C197" s="1659"/>
      <c r="D197" s="1659"/>
      <c r="E197" s="1659"/>
      <c r="F197" s="1659"/>
      <c r="G197" s="1659"/>
      <c r="H197" s="1659"/>
      <c r="I197" s="1659"/>
      <c r="J197" s="1659"/>
      <c r="K197" s="1662"/>
      <c r="L197" s="1665"/>
      <c r="M197" s="1665"/>
      <c r="N197" s="246" t="s">
        <v>321</v>
      </c>
      <c r="O197" s="1679" t="s">
        <v>320</v>
      </c>
      <c r="P197" s="1680"/>
      <c r="Q197" s="1680"/>
      <c r="R197" s="1680"/>
      <c r="S197" s="1680"/>
      <c r="T197" s="1680"/>
      <c r="U197" s="1680"/>
      <c r="V197" s="1680"/>
      <c r="W197" s="1649"/>
    </row>
    <row r="198" spans="1:23" ht="18" customHeight="1" x14ac:dyDescent="0.2">
      <c r="A198" s="1649"/>
      <c r="B198" s="1656"/>
      <c r="C198" s="1659"/>
      <c r="D198" s="1659"/>
      <c r="E198" s="1659"/>
      <c r="F198" s="1659"/>
      <c r="G198" s="1659"/>
      <c r="H198" s="1659"/>
      <c r="I198" s="1659"/>
      <c r="J198" s="1659"/>
      <c r="K198" s="1662"/>
      <c r="L198" s="1665"/>
      <c r="M198" s="1665"/>
      <c r="N198" s="246" t="s">
        <v>365</v>
      </c>
      <c r="O198" s="1681" t="s">
        <v>323</v>
      </c>
      <c r="P198" s="1682"/>
      <c r="Q198" s="1682"/>
      <c r="R198" s="1682"/>
      <c r="S198" s="1682"/>
      <c r="T198" s="1682"/>
      <c r="U198" s="1682"/>
      <c r="V198" s="1683"/>
      <c r="W198" s="1649"/>
    </row>
    <row r="199" spans="1:23" ht="18" customHeight="1" x14ac:dyDescent="0.2">
      <c r="A199" s="1649"/>
      <c r="B199" s="1656"/>
      <c r="C199" s="1659"/>
      <c r="D199" s="1659"/>
      <c r="E199" s="1659"/>
      <c r="F199" s="1659"/>
      <c r="G199" s="1659"/>
      <c r="H199" s="1659"/>
      <c r="I199" s="1659"/>
      <c r="J199" s="1659"/>
      <c r="K199" s="1662"/>
      <c r="L199" s="1665"/>
      <c r="M199" s="1665"/>
      <c r="N199" s="246" t="s">
        <v>366</v>
      </c>
      <c r="O199" s="1681" t="s">
        <v>357</v>
      </c>
      <c r="P199" s="1682"/>
      <c r="Q199" s="1682"/>
      <c r="R199" s="1682"/>
      <c r="S199" s="1682"/>
      <c r="T199" s="1682"/>
      <c r="U199" s="1682"/>
      <c r="V199" s="1683"/>
      <c r="W199" s="1649"/>
    </row>
    <row r="200" spans="1:23" ht="18" customHeight="1" x14ac:dyDescent="0.2">
      <c r="A200" s="1649"/>
      <c r="B200" s="1656"/>
      <c r="C200" s="1659"/>
      <c r="D200" s="1659"/>
      <c r="E200" s="1659"/>
      <c r="F200" s="1659"/>
      <c r="G200" s="1659"/>
      <c r="H200" s="1659"/>
      <c r="I200" s="1659"/>
      <c r="J200" s="1659"/>
      <c r="K200" s="1662"/>
      <c r="L200" s="1665"/>
      <c r="M200" s="1665"/>
      <c r="N200" s="246" t="s">
        <v>325</v>
      </c>
      <c r="O200" s="1681" t="s">
        <v>323</v>
      </c>
      <c r="P200" s="1682"/>
      <c r="Q200" s="1682"/>
      <c r="R200" s="1682"/>
      <c r="S200" s="1682"/>
      <c r="T200" s="1682"/>
      <c r="U200" s="1682"/>
      <c r="V200" s="1683"/>
      <c r="W200" s="1649"/>
    </row>
    <row r="201" spans="1:23" ht="18" customHeight="1" x14ac:dyDescent="0.2">
      <c r="A201" s="1649"/>
      <c r="B201" s="1656"/>
      <c r="C201" s="1659"/>
      <c r="D201" s="1659"/>
      <c r="E201" s="1659"/>
      <c r="F201" s="1659"/>
      <c r="G201" s="1659"/>
      <c r="H201" s="1659"/>
      <c r="I201" s="1659"/>
      <c r="J201" s="1659"/>
      <c r="K201" s="1662"/>
      <c r="L201" s="1665"/>
      <c r="M201" s="1665"/>
      <c r="N201" s="246" t="s">
        <v>331</v>
      </c>
      <c r="O201" s="1681" t="s">
        <v>332</v>
      </c>
      <c r="P201" s="1682"/>
      <c r="Q201" s="1682"/>
      <c r="R201" s="1682"/>
      <c r="S201" s="1682"/>
      <c r="T201" s="1682"/>
      <c r="U201" s="1682"/>
      <c r="V201" s="1683"/>
      <c r="W201" s="1649"/>
    </row>
    <row r="202" spans="1:23" ht="36.75" customHeight="1" x14ac:dyDescent="0.2">
      <c r="A202" s="1649"/>
      <c r="B202" s="1656"/>
      <c r="C202" s="1659"/>
      <c r="D202" s="1659"/>
      <c r="E202" s="1659"/>
      <c r="F202" s="1659"/>
      <c r="G202" s="1659"/>
      <c r="H202" s="1659"/>
      <c r="I202" s="1659"/>
      <c r="J202" s="1659"/>
      <c r="K202" s="1662"/>
      <c r="L202" s="1665"/>
      <c r="M202" s="1665"/>
      <c r="N202" s="246" t="s">
        <v>333</v>
      </c>
      <c r="O202" s="1681" t="s">
        <v>334</v>
      </c>
      <c r="P202" s="1682"/>
      <c r="Q202" s="1682"/>
      <c r="R202" s="1682"/>
      <c r="S202" s="1682"/>
      <c r="T202" s="1682"/>
      <c r="U202" s="1682"/>
      <c r="V202" s="1683"/>
      <c r="W202" s="1649"/>
    </row>
    <row r="203" spans="1:23" ht="36.75" customHeight="1" x14ac:dyDescent="0.2">
      <c r="A203" s="1649"/>
      <c r="B203" s="1656"/>
      <c r="C203" s="1659"/>
      <c r="D203" s="1659"/>
      <c r="E203" s="1659"/>
      <c r="F203" s="1659"/>
      <c r="G203" s="1659"/>
      <c r="H203" s="1659"/>
      <c r="I203" s="1659"/>
      <c r="J203" s="1659"/>
      <c r="K203" s="1662"/>
      <c r="L203" s="1665"/>
      <c r="M203" s="1665"/>
      <c r="N203" s="246" t="s">
        <v>367</v>
      </c>
      <c r="O203" s="1681" t="s">
        <v>368</v>
      </c>
      <c r="P203" s="1682"/>
      <c r="Q203" s="1682"/>
      <c r="R203" s="1682"/>
      <c r="S203" s="1682"/>
      <c r="T203" s="1682"/>
      <c r="U203" s="1682"/>
      <c r="V203" s="1683"/>
      <c r="W203" s="1649"/>
    </row>
    <row r="204" spans="1:23" ht="36.75" customHeight="1" x14ac:dyDescent="0.2">
      <c r="A204" s="1649"/>
      <c r="B204" s="1656"/>
      <c r="C204" s="1659"/>
      <c r="D204" s="1659"/>
      <c r="E204" s="1659"/>
      <c r="F204" s="1659"/>
      <c r="G204" s="1659"/>
      <c r="H204" s="1659"/>
      <c r="I204" s="1659"/>
      <c r="J204" s="1659"/>
      <c r="K204" s="1662"/>
      <c r="L204" s="1665"/>
      <c r="M204" s="1665"/>
      <c r="N204" s="246" t="s">
        <v>328</v>
      </c>
      <c r="O204" s="1681" t="s">
        <v>369</v>
      </c>
      <c r="P204" s="1682"/>
      <c r="Q204" s="1682"/>
      <c r="R204" s="1682"/>
      <c r="S204" s="1682"/>
      <c r="T204" s="1682"/>
      <c r="U204" s="1682"/>
      <c r="V204" s="1683"/>
      <c r="W204" s="1649"/>
    </row>
    <row r="205" spans="1:23" ht="18" customHeight="1" x14ac:dyDescent="0.2">
      <c r="A205" s="1649"/>
      <c r="B205" s="1656"/>
      <c r="C205" s="1659"/>
      <c r="D205" s="1659"/>
      <c r="E205" s="1659"/>
      <c r="F205" s="1659"/>
      <c r="G205" s="1659"/>
      <c r="H205" s="1659"/>
      <c r="I205" s="1659"/>
      <c r="J205" s="1659"/>
      <c r="K205" s="1662"/>
      <c r="L205" s="1665"/>
      <c r="M205" s="1665"/>
      <c r="N205" s="246" t="s">
        <v>339</v>
      </c>
      <c r="O205" s="1694" t="s">
        <v>340</v>
      </c>
      <c r="P205" s="1668"/>
      <c r="Q205" s="1668"/>
      <c r="R205" s="1668"/>
      <c r="S205" s="1668"/>
      <c r="T205" s="1668"/>
      <c r="U205" s="1668"/>
      <c r="V205" s="1669"/>
      <c r="W205" s="1649"/>
    </row>
    <row r="206" spans="1:23" ht="36" customHeight="1" x14ac:dyDescent="0.2">
      <c r="A206" s="1649"/>
      <c r="B206" s="1656"/>
      <c r="C206" s="1659"/>
      <c r="D206" s="1659"/>
      <c r="E206" s="1659"/>
      <c r="F206" s="1659"/>
      <c r="G206" s="1659"/>
      <c r="H206" s="1659"/>
      <c r="I206" s="1659"/>
      <c r="J206" s="1659"/>
      <c r="K206" s="1662"/>
      <c r="L206" s="1665"/>
      <c r="M206" s="1665"/>
      <c r="N206" s="988" t="s">
        <v>370</v>
      </c>
      <c r="O206" s="1681" t="s">
        <v>323</v>
      </c>
      <c r="P206" s="1682"/>
      <c r="Q206" s="1682"/>
      <c r="R206" s="1682"/>
      <c r="S206" s="1682"/>
      <c r="T206" s="1682"/>
      <c r="U206" s="1682"/>
      <c r="V206" s="1683"/>
      <c r="W206" s="1649"/>
    </row>
    <row r="207" spans="1:23" ht="19.5" customHeight="1" x14ac:dyDescent="0.2">
      <c r="A207" s="1649"/>
      <c r="B207" s="1656"/>
      <c r="C207" s="1659"/>
      <c r="D207" s="1659"/>
      <c r="E207" s="1659"/>
      <c r="F207" s="1659"/>
      <c r="G207" s="1659"/>
      <c r="H207" s="1659"/>
      <c r="I207" s="1659"/>
      <c r="J207" s="1659"/>
      <c r="K207" s="1662"/>
      <c r="L207" s="1665"/>
      <c r="M207" s="1665"/>
      <c r="N207" s="803" t="s">
        <v>341</v>
      </c>
      <c r="O207" s="1667" t="s">
        <v>1823</v>
      </c>
      <c r="P207" s="1668"/>
      <c r="Q207" s="1668"/>
      <c r="R207" s="1668"/>
      <c r="S207" s="1668"/>
      <c r="T207" s="1668"/>
      <c r="U207" s="1668"/>
      <c r="V207" s="1669"/>
      <c r="W207" s="1649"/>
    </row>
    <row r="208" spans="1:23" ht="22.5" customHeight="1" x14ac:dyDescent="0.2">
      <c r="A208" s="1649"/>
      <c r="B208" s="1656"/>
      <c r="C208" s="1659"/>
      <c r="D208" s="1659"/>
      <c r="E208" s="1659"/>
      <c r="F208" s="1659"/>
      <c r="G208" s="1659"/>
      <c r="H208" s="1659"/>
      <c r="I208" s="1659"/>
      <c r="J208" s="1659"/>
      <c r="K208" s="1662"/>
      <c r="L208" s="1665"/>
      <c r="M208" s="1665"/>
      <c r="N208" s="1133" t="s">
        <v>342</v>
      </c>
      <c r="O208" s="1673" t="s">
        <v>343</v>
      </c>
      <c r="P208" s="1693"/>
      <c r="Q208" s="1693"/>
      <c r="R208" s="1693"/>
      <c r="S208" s="1693"/>
      <c r="T208" s="1693"/>
      <c r="U208" s="1693"/>
      <c r="V208" s="1675"/>
      <c r="W208" s="1649"/>
    </row>
    <row r="209" spans="1:23" s="1123" customFormat="1" ht="18.5" customHeight="1" x14ac:dyDescent="0.2">
      <c r="A209" s="1650"/>
      <c r="B209" s="1657"/>
      <c r="C209" s="1660"/>
      <c r="D209" s="1660"/>
      <c r="E209" s="1660"/>
      <c r="F209" s="1660"/>
      <c r="G209" s="1660"/>
      <c r="H209" s="1660"/>
      <c r="I209" s="1660"/>
      <c r="J209" s="1660"/>
      <c r="K209" s="1663"/>
      <c r="L209" s="1666"/>
      <c r="M209" s="1666"/>
      <c r="N209" s="1134" t="s">
        <v>1822</v>
      </c>
      <c r="O209" s="1651" t="s">
        <v>318</v>
      </c>
      <c r="P209" s="1652"/>
      <c r="Q209" s="1652"/>
      <c r="R209" s="1652"/>
      <c r="S209" s="1652"/>
      <c r="T209" s="1652"/>
      <c r="U209" s="1652"/>
      <c r="V209" s="1653"/>
      <c r="W209" s="1650"/>
    </row>
    <row r="210" spans="1:23" ht="36.75" customHeight="1" x14ac:dyDescent="0.2">
      <c r="A210" s="1654"/>
      <c r="B210" s="1655"/>
      <c r="C210" s="1658"/>
      <c r="D210" s="1658"/>
      <c r="E210" s="1658"/>
      <c r="F210" s="1658"/>
      <c r="G210" s="1658"/>
      <c r="H210" s="1658"/>
      <c r="I210" s="1658"/>
      <c r="J210" s="1658"/>
      <c r="K210" s="1661"/>
      <c r="L210" s="1664" t="s">
        <v>359</v>
      </c>
      <c r="M210" s="1664" t="s">
        <v>375</v>
      </c>
      <c r="N210" s="450" t="s">
        <v>309</v>
      </c>
      <c r="O210" s="1670" t="s">
        <v>310</v>
      </c>
      <c r="P210" s="1697"/>
      <c r="Q210" s="1697"/>
      <c r="R210" s="1697"/>
      <c r="S210" s="1697"/>
      <c r="T210" s="1697"/>
      <c r="U210" s="1697"/>
      <c r="V210" s="1698"/>
      <c r="W210" s="1648" t="s">
        <v>311</v>
      </c>
    </row>
    <row r="211" spans="1:23" ht="19.5" customHeight="1" x14ac:dyDescent="0.2">
      <c r="A211" s="1649"/>
      <c r="B211" s="1656"/>
      <c r="C211" s="1659"/>
      <c r="D211" s="1659"/>
      <c r="E211" s="1659"/>
      <c r="F211" s="1659"/>
      <c r="G211" s="1659"/>
      <c r="H211" s="1659"/>
      <c r="I211" s="1659"/>
      <c r="J211" s="1659"/>
      <c r="K211" s="1662"/>
      <c r="L211" s="1665"/>
      <c r="M211" s="1665"/>
      <c r="N211" s="246" t="s">
        <v>312</v>
      </c>
      <c r="O211" s="1681" t="s">
        <v>364</v>
      </c>
      <c r="P211" s="1682"/>
      <c r="Q211" s="1682"/>
      <c r="R211" s="1682"/>
      <c r="S211" s="1682"/>
      <c r="T211" s="1682"/>
      <c r="U211" s="1682"/>
      <c r="V211" s="1683"/>
      <c r="W211" s="1649"/>
    </row>
    <row r="212" spans="1:23" ht="18" customHeight="1" x14ac:dyDescent="0.2">
      <c r="A212" s="1649"/>
      <c r="B212" s="1656"/>
      <c r="C212" s="1659"/>
      <c r="D212" s="1659"/>
      <c r="E212" s="1659"/>
      <c r="F212" s="1659"/>
      <c r="G212" s="1659"/>
      <c r="H212" s="1659"/>
      <c r="I212" s="1659"/>
      <c r="J212" s="1659"/>
      <c r="K212" s="1662"/>
      <c r="L212" s="1665"/>
      <c r="M212" s="1665"/>
      <c r="N212" s="246" t="s">
        <v>356</v>
      </c>
      <c r="O212" s="1681" t="s">
        <v>357</v>
      </c>
      <c r="P212" s="1682"/>
      <c r="Q212" s="1682"/>
      <c r="R212" s="1682"/>
      <c r="S212" s="1682"/>
      <c r="T212" s="1682"/>
      <c r="U212" s="1682"/>
      <c r="V212" s="1683"/>
      <c r="W212" s="1649"/>
    </row>
    <row r="213" spans="1:23" ht="18" customHeight="1" x14ac:dyDescent="0.2">
      <c r="A213" s="1649"/>
      <c r="B213" s="1656"/>
      <c r="C213" s="1659"/>
      <c r="D213" s="1659"/>
      <c r="E213" s="1659"/>
      <c r="F213" s="1659"/>
      <c r="G213" s="1659"/>
      <c r="H213" s="1659"/>
      <c r="I213" s="1659"/>
      <c r="J213" s="1659"/>
      <c r="K213" s="1662"/>
      <c r="L213" s="1665"/>
      <c r="M213" s="1665"/>
      <c r="N213" s="246" t="s">
        <v>319</v>
      </c>
      <c r="O213" s="1679" t="s">
        <v>320</v>
      </c>
      <c r="P213" s="1680"/>
      <c r="Q213" s="1680"/>
      <c r="R213" s="1680"/>
      <c r="S213" s="1680"/>
      <c r="T213" s="1680"/>
      <c r="U213" s="1680"/>
      <c r="V213" s="1680"/>
      <c r="W213" s="1649"/>
    </row>
    <row r="214" spans="1:23" ht="18" customHeight="1" x14ac:dyDescent="0.2">
      <c r="A214" s="1649"/>
      <c r="B214" s="1656"/>
      <c r="C214" s="1659"/>
      <c r="D214" s="1659"/>
      <c r="E214" s="1659"/>
      <c r="F214" s="1659"/>
      <c r="G214" s="1659"/>
      <c r="H214" s="1659"/>
      <c r="I214" s="1659"/>
      <c r="J214" s="1659"/>
      <c r="K214" s="1662"/>
      <c r="L214" s="1665"/>
      <c r="M214" s="1665"/>
      <c r="N214" s="246" t="s">
        <v>321</v>
      </c>
      <c r="O214" s="1679" t="s">
        <v>320</v>
      </c>
      <c r="P214" s="1680"/>
      <c r="Q214" s="1680"/>
      <c r="R214" s="1680"/>
      <c r="S214" s="1680"/>
      <c r="T214" s="1680"/>
      <c r="U214" s="1680"/>
      <c r="V214" s="1680"/>
      <c r="W214" s="1649"/>
    </row>
    <row r="215" spans="1:23" ht="18" customHeight="1" x14ac:dyDescent="0.2">
      <c r="A215" s="1649"/>
      <c r="B215" s="1656"/>
      <c r="C215" s="1659"/>
      <c r="D215" s="1659"/>
      <c r="E215" s="1659"/>
      <c r="F215" s="1659"/>
      <c r="G215" s="1659"/>
      <c r="H215" s="1659"/>
      <c r="I215" s="1659"/>
      <c r="J215" s="1659"/>
      <c r="K215" s="1662"/>
      <c r="L215" s="1665"/>
      <c r="M215" s="1665"/>
      <c r="N215" s="246" t="s">
        <v>365</v>
      </c>
      <c r="O215" s="1681" t="s">
        <v>323</v>
      </c>
      <c r="P215" s="1682"/>
      <c r="Q215" s="1682"/>
      <c r="R215" s="1682"/>
      <c r="S215" s="1682"/>
      <c r="T215" s="1682"/>
      <c r="U215" s="1682"/>
      <c r="V215" s="1683"/>
      <c r="W215" s="1649"/>
    </row>
    <row r="216" spans="1:23" ht="18" customHeight="1" x14ac:dyDescent="0.2">
      <c r="A216" s="1649"/>
      <c r="B216" s="1656"/>
      <c r="C216" s="1659"/>
      <c r="D216" s="1659"/>
      <c r="E216" s="1659"/>
      <c r="F216" s="1659"/>
      <c r="G216" s="1659"/>
      <c r="H216" s="1659"/>
      <c r="I216" s="1659"/>
      <c r="J216" s="1659"/>
      <c r="K216" s="1662"/>
      <c r="L216" s="1665"/>
      <c r="M216" s="1665"/>
      <c r="N216" s="246" t="s">
        <v>366</v>
      </c>
      <c r="O216" s="1681" t="s">
        <v>357</v>
      </c>
      <c r="P216" s="1682"/>
      <c r="Q216" s="1682"/>
      <c r="R216" s="1682"/>
      <c r="S216" s="1682"/>
      <c r="T216" s="1682"/>
      <c r="U216" s="1682"/>
      <c r="V216" s="1683"/>
      <c r="W216" s="1649"/>
    </row>
    <row r="217" spans="1:23" ht="18" customHeight="1" x14ac:dyDescent="0.2">
      <c r="A217" s="1649"/>
      <c r="B217" s="1656"/>
      <c r="C217" s="1659"/>
      <c r="D217" s="1659"/>
      <c r="E217" s="1659"/>
      <c r="F217" s="1659"/>
      <c r="G217" s="1659"/>
      <c r="H217" s="1659"/>
      <c r="I217" s="1659"/>
      <c r="J217" s="1659"/>
      <c r="K217" s="1662"/>
      <c r="L217" s="1665"/>
      <c r="M217" s="1665"/>
      <c r="N217" s="246" t="s">
        <v>325</v>
      </c>
      <c r="O217" s="1681" t="s">
        <v>323</v>
      </c>
      <c r="P217" s="1682"/>
      <c r="Q217" s="1682"/>
      <c r="R217" s="1682"/>
      <c r="S217" s="1682"/>
      <c r="T217" s="1682"/>
      <c r="U217" s="1682"/>
      <c r="V217" s="1683"/>
      <c r="W217" s="1649"/>
    </row>
    <row r="218" spans="1:23" ht="18" customHeight="1" x14ac:dyDescent="0.2">
      <c r="A218" s="1649"/>
      <c r="B218" s="1656"/>
      <c r="C218" s="1659"/>
      <c r="D218" s="1659"/>
      <c r="E218" s="1659"/>
      <c r="F218" s="1659"/>
      <c r="G218" s="1659"/>
      <c r="H218" s="1659"/>
      <c r="I218" s="1659"/>
      <c r="J218" s="1659"/>
      <c r="K218" s="1662"/>
      <c r="L218" s="1665"/>
      <c r="M218" s="1665"/>
      <c r="N218" s="246" t="s">
        <v>331</v>
      </c>
      <c r="O218" s="1681" t="s">
        <v>332</v>
      </c>
      <c r="P218" s="1682"/>
      <c r="Q218" s="1682"/>
      <c r="R218" s="1682"/>
      <c r="S218" s="1682"/>
      <c r="T218" s="1682"/>
      <c r="U218" s="1682"/>
      <c r="V218" s="1683"/>
      <c r="W218" s="1649"/>
    </row>
    <row r="219" spans="1:23" ht="18" customHeight="1" x14ac:dyDescent="0.2">
      <c r="A219" s="1649"/>
      <c r="B219" s="1656"/>
      <c r="C219" s="1659"/>
      <c r="D219" s="1659"/>
      <c r="E219" s="1659"/>
      <c r="F219" s="1659"/>
      <c r="G219" s="1659"/>
      <c r="H219" s="1659"/>
      <c r="I219" s="1659"/>
      <c r="J219" s="1659"/>
      <c r="K219" s="1662"/>
      <c r="L219" s="1665"/>
      <c r="M219" s="1665"/>
      <c r="N219" s="246" t="s">
        <v>351</v>
      </c>
      <c r="O219" s="1681" t="s">
        <v>352</v>
      </c>
      <c r="P219" s="1695"/>
      <c r="Q219" s="1695"/>
      <c r="R219" s="1695"/>
      <c r="S219" s="1695"/>
      <c r="T219" s="1695"/>
      <c r="U219" s="1695"/>
      <c r="V219" s="1696"/>
      <c r="W219" s="1649"/>
    </row>
    <row r="220" spans="1:23" ht="24.75" customHeight="1" x14ac:dyDescent="0.2">
      <c r="A220" s="1649"/>
      <c r="B220" s="1656"/>
      <c r="C220" s="1659"/>
      <c r="D220" s="1659"/>
      <c r="E220" s="1659"/>
      <c r="F220" s="1659"/>
      <c r="G220" s="1659"/>
      <c r="H220" s="1659"/>
      <c r="I220" s="1659"/>
      <c r="J220" s="1659"/>
      <c r="K220" s="1662"/>
      <c r="L220" s="1665"/>
      <c r="M220" s="1665"/>
      <c r="N220" s="246" t="s">
        <v>339</v>
      </c>
      <c r="O220" s="1694" t="s">
        <v>340</v>
      </c>
      <c r="P220" s="1668"/>
      <c r="Q220" s="1668"/>
      <c r="R220" s="1668"/>
      <c r="S220" s="1668"/>
      <c r="T220" s="1668"/>
      <c r="U220" s="1668"/>
      <c r="V220" s="1669"/>
      <c r="W220" s="1649"/>
    </row>
    <row r="221" spans="1:23" ht="36.75" customHeight="1" x14ac:dyDescent="0.2">
      <c r="A221" s="1649"/>
      <c r="B221" s="1656"/>
      <c r="C221" s="1659"/>
      <c r="D221" s="1659"/>
      <c r="E221" s="1659"/>
      <c r="F221" s="1659"/>
      <c r="G221" s="1659"/>
      <c r="H221" s="1659"/>
      <c r="I221" s="1659"/>
      <c r="J221" s="1659"/>
      <c r="K221" s="1662"/>
      <c r="L221" s="1665"/>
      <c r="M221" s="1665"/>
      <c r="N221" s="988" t="s">
        <v>370</v>
      </c>
      <c r="O221" s="1681" t="s">
        <v>323</v>
      </c>
      <c r="P221" s="1682"/>
      <c r="Q221" s="1682"/>
      <c r="R221" s="1682"/>
      <c r="S221" s="1682"/>
      <c r="T221" s="1682"/>
      <c r="U221" s="1682"/>
      <c r="V221" s="1683"/>
      <c r="W221" s="1649"/>
    </row>
    <row r="222" spans="1:23" ht="19.5" customHeight="1" x14ac:dyDescent="0.2">
      <c r="A222" s="1649"/>
      <c r="B222" s="1656"/>
      <c r="C222" s="1659"/>
      <c r="D222" s="1659"/>
      <c r="E222" s="1659"/>
      <c r="F222" s="1659"/>
      <c r="G222" s="1659"/>
      <c r="H222" s="1659"/>
      <c r="I222" s="1659"/>
      <c r="J222" s="1659"/>
      <c r="K222" s="1662"/>
      <c r="L222" s="1665"/>
      <c r="M222" s="1665"/>
      <c r="N222" s="803" t="s">
        <v>341</v>
      </c>
      <c r="O222" s="1667" t="s">
        <v>1823</v>
      </c>
      <c r="P222" s="1668"/>
      <c r="Q222" s="1668"/>
      <c r="R222" s="1668"/>
      <c r="S222" s="1668"/>
      <c r="T222" s="1668"/>
      <c r="U222" s="1668"/>
      <c r="V222" s="1669"/>
      <c r="W222" s="1649"/>
    </row>
    <row r="223" spans="1:23" ht="24.75" customHeight="1" x14ac:dyDescent="0.2">
      <c r="A223" s="1649"/>
      <c r="B223" s="1656"/>
      <c r="C223" s="1659"/>
      <c r="D223" s="1659"/>
      <c r="E223" s="1659"/>
      <c r="F223" s="1659"/>
      <c r="G223" s="1659"/>
      <c r="H223" s="1659"/>
      <c r="I223" s="1659"/>
      <c r="J223" s="1659"/>
      <c r="K223" s="1662"/>
      <c r="L223" s="1665"/>
      <c r="M223" s="1665"/>
      <c r="N223" s="1133" t="s">
        <v>342</v>
      </c>
      <c r="O223" s="1673" t="s">
        <v>343</v>
      </c>
      <c r="P223" s="1693"/>
      <c r="Q223" s="1693"/>
      <c r="R223" s="1693"/>
      <c r="S223" s="1693"/>
      <c r="T223" s="1693"/>
      <c r="U223" s="1693"/>
      <c r="V223" s="1675"/>
      <c r="W223" s="1649"/>
    </row>
    <row r="224" spans="1:23" s="1123" customFormat="1" ht="18.5" customHeight="1" x14ac:dyDescent="0.2">
      <c r="A224" s="1650"/>
      <c r="B224" s="1657"/>
      <c r="C224" s="1660"/>
      <c r="D224" s="1660"/>
      <c r="E224" s="1660"/>
      <c r="F224" s="1660"/>
      <c r="G224" s="1660"/>
      <c r="H224" s="1660"/>
      <c r="I224" s="1660"/>
      <c r="J224" s="1660"/>
      <c r="K224" s="1663"/>
      <c r="L224" s="1666"/>
      <c r="M224" s="1666"/>
      <c r="N224" s="1134" t="s">
        <v>1822</v>
      </c>
      <c r="O224" s="1651" t="s">
        <v>318</v>
      </c>
      <c r="P224" s="1652"/>
      <c r="Q224" s="1652"/>
      <c r="R224" s="1652"/>
      <c r="S224" s="1652"/>
      <c r="T224" s="1652"/>
      <c r="U224" s="1652"/>
      <c r="V224" s="1653"/>
      <c r="W224" s="1650"/>
    </row>
    <row r="225" spans="1:23" ht="34.5" customHeight="1" x14ac:dyDescent="0.2">
      <c r="A225" s="1654" t="s">
        <v>376</v>
      </c>
      <c r="B225" s="1655" t="s">
        <v>304</v>
      </c>
      <c r="C225" s="1658"/>
      <c r="D225" s="1658"/>
      <c r="E225" s="1658" t="s">
        <v>168</v>
      </c>
      <c r="F225" s="1658"/>
      <c r="G225" s="1658"/>
      <c r="H225" s="1658" t="s">
        <v>305</v>
      </c>
      <c r="I225" s="1658"/>
      <c r="J225" s="1658"/>
      <c r="K225" s="1661" t="s">
        <v>306</v>
      </c>
      <c r="L225" s="1684" t="s">
        <v>307</v>
      </c>
      <c r="M225" s="1664" t="s">
        <v>377</v>
      </c>
      <c r="N225" s="450" t="s">
        <v>378</v>
      </c>
      <c r="O225" s="1670" t="s">
        <v>310</v>
      </c>
      <c r="P225" s="1671"/>
      <c r="Q225" s="1671"/>
      <c r="R225" s="1671"/>
      <c r="S225" s="1671"/>
      <c r="T225" s="1671"/>
      <c r="U225" s="1671"/>
      <c r="V225" s="1672"/>
      <c r="W225" s="1648" t="s">
        <v>379</v>
      </c>
    </row>
    <row r="226" spans="1:23" ht="32.25" customHeight="1" x14ac:dyDescent="0.2">
      <c r="A226" s="1649"/>
      <c r="B226" s="1656"/>
      <c r="C226" s="1659"/>
      <c r="D226" s="1659"/>
      <c r="E226" s="1659"/>
      <c r="F226" s="1659"/>
      <c r="G226" s="1659"/>
      <c r="H226" s="1659"/>
      <c r="I226" s="1659"/>
      <c r="J226" s="1659"/>
      <c r="K226" s="1662"/>
      <c r="L226" s="1685"/>
      <c r="M226" s="1665"/>
      <c r="N226" s="246" t="s">
        <v>312</v>
      </c>
      <c r="O226" s="1690" t="s">
        <v>380</v>
      </c>
      <c r="P226" s="1691"/>
      <c r="Q226" s="1691"/>
      <c r="R226" s="1691"/>
      <c r="S226" s="1691"/>
      <c r="T226" s="1691"/>
      <c r="U226" s="1691"/>
      <c r="V226" s="1692"/>
      <c r="W226" s="1649"/>
    </row>
    <row r="227" spans="1:23" ht="18" customHeight="1" x14ac:dyDescent="0.2">
      <c r="A227" s="1649"/>
      <c r="B227" s="1656"/>
      <c r="C227" s="1659"/>
      <c r="D227" s="1659"/>
      <c r="E227" s="1659"/>
      <c r="F227" s="1659"/>
      <c r="G227" s="1659"/>
      <c r="H227" s="1659"/>
      <c r="I227" s="1659"/>
      <c r="J227" s="1659"/>
      <c r="K227" s="1662"/>
      <c r="L227" s="1685"/>
      <c r="M227" s="1665"/>
      <c r="N227" s="246" t="s">
        <v>319</v>
      </c>
      <c r="O227" s="1679" t="s">
        <v>381</v>
      </c>
      <c r="P227" s="1680"/>
      <c r="Q227" s="1680"/>
      <c r="R227" s="1680"/>
      <c r="S227" s="1680"/>
      <c r="T227" s="1680"/>
      <c r="U227" s="1680"/>
      <c r="V227" s="1680"/>
      <c r="W227" s="1649"/>
    </row>
    <row r="228" spans="1:23" ht="18" customHeight="1" x14ac:dyDescent="0.2">
      <c r="A228" s="1649"/>
      <c r="B228" s="1656"/>
      <c r="C228" s="1659"/>
      <c r="D228" s="1659"/>
      <c r="E228" s="1659"/>
      <c r="F228" s="1659"/>
      <c r="G228" s="1659"/>
      <c r="H228" s="1659"/>
      <c r="I228" s="1659"/>
      <c r="J228" s="1659"/>
      <c r="K228" s="1662"/>
      <c r="L228" s="1685"/>
      <c r="M228" s="1665"/>
      <c r="N228" s="246" t="s">
        <v>321</v>
      </c>
      <c r="O228" s="1679" t="s">
        <v>381</v>
      </c>
      <c r="P228" s="1680"/>
      <c r="Q228" s="1680"/>
      <c r="R228" s="1680"/>
      <c r="S228" s="1680"/>
      <c r="T228" s="1680"/>
      <c r="U228" s="1680"/>
      <c r="V228" s="1680"/>
      <c r="W228" s="1649"/>
    </row>
    <row r="229" spans="1:23" ht="18" customHeight="1" x14ac:dyDescent="0.2">
      <c r="A229" s="1649"/>
      <c r="B229" s="1656"/>
      <c r="C229" s="1659"/>
      <c r="D229" s="1659"/>
      <c r="E229" s="1659"/>
      <c r="F229" s="1659"/>
      <c r="G229" s="1659"/>
      <c r="H229" s="1659"/>
      <c r="I229" s="1659"/>
      <c r="J229" s="1659"/>
      <c r="K229" s="1662"/>
      <c r="L229" s="1685"/>
      <c r="M229" s="1665"/>
      <c r="N229" s="245" t="s">
        <v>382</v>
      </c>
      <c r="O229" s="1667" t="s">
        <v>318</v>
      </c>
      <c r="P229" s="1668"/>
      <c r="Q229" s="1668"/>
      <c r="R229" s="1668"/>
      <c r="S229" s="1668"/>
      <c r="T229" s="1668"/>
      <c r="U229" s="1668"/>
      <c r="V229" s="1669"/>
      <c r="W229" s="1649"/>
    </row>
    <row r="230" spans="1:23" ht="18" customHeight="1" x14ac:dyDescent="0.2">
      <c r="A230" s="1649"/>
      <c r="B230" s="1656"/>
      <c r="C230" s="1659"/>
      <c r="D230" s="1659"/>
      <c r="E230" s="1659"/>
      <c r="F230" s="1659"/>
      <c r="G230" s="1659"/>
      <c r="H230" s="1659"/>
      <c r="I230" s="1659"/>
      <c r="J230" s="1659"/>
      <c r="K230" s="1662"/>
      <c r="L230" s="1685"/>
      <c r="M230" s="1665"/>
      <c r="N230" s="246" t="s">
        <v>366</v>
      </c>
      <c r="O230" s="1667" t="s">
        <v>383</v>
      </c>
      <c r="P230" s="1668"/>
      <c r="Q230" s="1668"/>
      <c r="R230" s="1668"/>
      <c r="S230" s="1668"/>
      <c r="T230" s="1668"/>
      <c r="U230" s="1668"/>
      <c r="V230" s="1669"/>
      <c r="W230" s="1649"/>
    </row>
    <row r="231" spans="1:23" ht="18" customHeight="1" x14ac:dyDescent="0.2">
      <c r="A231" s="1649"/>
      <c r="B231" s="1656"/>
      <c r="C231" s="1659"/>
      <c r="D231" s="1659"/>
      <c r="E231" s="1659"/>
      <c r="F231" s="1659"/>
      <c r="G231" s="1659"/>
      <c r="H231" s="1659"/>
      <c r="I231" s="1659"/>
      <c r="J231" s="1659"/>
      <c r="K231" s="1662"/>
      <c r="L231" s="1685"/>
      <c r="M231" s="1665"/>
      <c r="N231" s="246" t="s">
        <v>325</v>
      </c>
      <c r="O231" s="1667" t="s">
        <v>318</v>
      </c>
      <c r="P231" s="1668"/>
      <c r="Q231" s="1668"/>
      <c r="R231" s="1668"/>
      <c r="S231" s="1668"/>
      <c r="T231" s="1668"/>
      <c r="U231" s="1668"/>
      <c r="V231" s="1669"/>
      <c r="W231" s="1649"/>
    </row>
    <row r="232" spans="1:23" ht="18" customHeight="1" x14ac:dyDescent="0.2">
      <c r="A232" s="1649"/>
      <c r="B232" s="1656"/>
      <c r="C232" s="1659"/>
      <c r="D232" s="1659"/>
      <c r="E232" s="1659"/>
      <c r="F232" s="1659"/>
      <c r="G232" s="1659"/>
      <c r="H232" s="1659"/>
      <c r="I232" s="1659"/>
      <c r="J232" s="1659"/>
      <c r="K232" s="1662"/>
      <c r="L232" s="1685"/>
      <c r="M232" s="1665"/>
      <c r="N232" s="246" t="s">
        <v>331</v>
      </c>
      <c r="O232" s="1667" t="s">
        <v>332</v>
      </c>
      <c r="P232" s="1668"/>
      <c r="Q232" s="1668"/>
      <c r="R232" s="1668"/>
      <c r="S232" s="1668"/>
      <c r="T232" s="1668"/>
      <c r="U232" s="1668"/>
      <c r="V232" s="1669"/>
      <c r="W232" s="1649"/>
    </row>
    <row r="233" spans="1:23" ht="36.75" customHeight="1" x14ac:dyDescent="0.2">
      <c r="A233" s="1649"/>
      <c r="B233" s="1656"/>
      <c r="C233" s="1659"/>
      <c r="D233" s="1659"/>
      <c r="E233" s="1659"/>
      <c r="F233" s="1659"/>
      <c r="G233" s="1659"/>
      <c r="H233" s="1659"/>
      <c r="I233" s="1659"/>
      <c r="J233" s="1659"/>
      <c r="K233" s="1662"/>
      <c r="L233" s="1685"/>
      <c r="M233" s="1665"/>
      <c r="N233" s="246" t="s">
        <v>367</v>
      </c>
      <c r="O233" s="1667" t="s">
        <v>368</v>
      </c>
      <c r="P233" s="1668"/>
      <c r="Q233" s="1668"/>
      <c r="R233" s="1668"/>
      <c r="S233" s="1668"/>
      <c r="T233" s="1668"/>
      <c r="U233" s="1668"/>
      <c r="V233" s="1669"/>
      <c r="W233" s="1649"/>
    </row>
    <row r="234" spans="1:23" ht="36.75" customHeight="1" x14ac:dyDescent="0.2">
      <c r="A234" s="1649"/>
      <c r="B234" s="1656"/>
      <c r="C234" s="1659"/>
      <c r="D234" s="1659"/>
      <c r="E234" s="1659"/>
      <c r="F234" s="1659"/>
      <c r="G234" s="1659"/>
      <c r="H234" s="1659"/>
      <c r="I234" s="1659"/>
      <c r="J234" s="1659"/>
      <c r="K234" s="1662"/>
      <c r="L234" s="1685"/>
      <c r="M234" s="1665"/>
      <c r="N234" s="246" t="s">
        <v>328</v>
      </c>
      <c r="O234" s="1667" t="s">
        <v>384</v>
      </c>
      <c r="P234" s="1668"/>
      <c r="Q234" s="1668"/>
      <c r="R234" s="1668"/>
      <c r="S234" s="1668"/>
      <c r="T234" s="1668"/>
      <c r="U234" s="1668"/>
      <c r="V234" s="1669"/>
      <c r="W234" s="1649"/>
    </row>
    <row r="235" spans="1:23" ht="26.25" customHeight="1" x14ac:dyDescent="0.2">
      <c r="A235" s="1649"/>
      <c r="B235" s="1656"/>
      <c r="C235" s="1659"/>
      <c r="D235" s="1659"/>
      <c r="E235" s="1659"/>
      <c r="F235" s="1659"/>
      <c r="G235" s="1659"/>
      <c r="H235" s="1659"/>
      <c r="I235" s="1659"/>
      <c r="J235" s="1659"/>
      <c r="K235" s="1662"/>
      <c r="L235" s="1685"/>
      <c r="M235" s="1665"/>
      <c r="N235" s="246" t="s">
        <v>339</v>
      </c>
      <c r="O235" s="1694" t="s">
        <v>340</v>
      </c>
      <c r="P235" s="1668"/>
      <c r="Q235" s="1668"/>
      <c r="R235" s="1668"/>
      <c r="S235" s="1668"/>
      <c r="T235" s="1668"/>
      <c r="U235" s="1668"/>
      <c r="V235" s="1669"/>
      <c r="W235" s="1649"/>
    </row>
    <row r="236" spans="1:23" ht="31.5" customHeight="1" x14ac:dyDescent="0.2">
      <c r="A236" s="1649"/>
      <c r="B236" s="1656"/>
      <c r="C236" s="1659"/>
      <c r="D236" s="1659"/>
      <c r="E236" s="1659"/>
      <c r="F236" s="1659"/>
      <c r="G236" s="1659"/>
      <c r="H236" s="1659"/>
      <c r="I236" s="1659"/>
      <c r="J236" s="1659"/>
      <c r="K236" s="1662"/>
      <c r="L236" s="1685"/>
      <c r="M236" s="1665"/>
      <c r="N236" s="988" t="s">
        <v>370</v>
      </c>
      <c r="O236" s="1681" t="s">
        <v>323</v>
      </c>
      <c r="P236" s="1682"/>
      <c r="Q236" s="1682"/>
      <c r="R236" s="1682"/>
      <c r="S236" s="1682"/>
      <c r="T236" s="1682"/>
      <c r="U236" s="1682"/>
      <c r="V236" s="1683"/>
      <c r="W236" s="1649"/>
    </row>
    <row r="237" spans="1:23" ht="19.5" customHeight="1" x14ac:dyDescent="0.2">
      <c r="A237" s="1649"/>
      <c r="B237" s="1656"/>
      <c r="C237" s="1659"/>
      <c r="D237" s="1659"/>
      <c r="E237" s="1659"/>
      <c r="F237" s="1659"/>
      <c r="G237" s="1659"/>
      <c r="H237" s="1659"/>
      <c r="I237" s="1659"/>
      <c r="J237" s="1659"/>
      <c r="K237" s="1662"/>
      <c r="L237" s="1685"/>
      <c r="M237" s="1665"/>
      <c r="N237" s="803" t="s">
        <v>341</v>
      </c>
      <c r="O237" s="1667" t="s">
        <v>1823</v>
      </c>
      <c r="P237" s="1668"/>
      <c r="Q237" s="1668"/>
      <c r="R237" s="1668"/>
      <c r="S237" s="1668"/>
      <c r="T237" s="1668"/>
      <c r="U237" s="1668"/>
      <c r="V237" s="1669"/>
      <c r="W237" s="1649"/>
    </row>
    <row r="238" spans="1:23" ht="17.149999999999999" customHeight="1" x14ac:dyDescent="0.2">
      <c r="A238" s="1649"/>
      <c r="B238" s="1656"/>
      <c r="C238" s="1659"/>
      <c r="D238" s="1659"/>
      <c r="E238" s="1659"/>
      <c r="F238" s="1659"/>
      <c r="G238" s="1659"/>
      <c r="H238" s="1659"/>
      <c r="I238" s="1659"/>
      <c r="J238" s="1659"/>
      <c r="K238" s="1662"/>
      <c r="L238" s="1685"/>
      <c r="M238" s="1665"/>
      <c r="N238" s="1133" t="s">
        <v>342</v>
      </c>
      <c r="O238" s="1673" t="s">
        <v>343</v>
      </c>
      <c r="P238" s="1693"/>
      <c r="Q238" s="1693"/>
      <c r="R238" s="1693"/>
      <c r="S238" s="1693"/>
      <c r="T238" s="1693"/>
      <c r="U238" s="1693"/>
      <c r="V238" s="1675"/>
      <c r="W238" s="1649"/>
    </row>
    <row r="239" spans="1:23" s="1123" customFormat="1" ht="18.5" customHeight="1" x14ac:dyDescent="0.2">
      <c r="A239" s="1649"/>
      <c r="B239" s="1656"/>
      <c r="C239" s="1659"/>
      <c r="D239" s="1659"/>
      <c r="E239" s="1659"/>
      <c r="F239" s="1659"/>
      <c r="G239" s="1659"/>
      <c r="H239" s="1659"/>
      <c r="I239" s="1659"/>
      <c r="J239" s="1659"/>
      <c r="K239" s="1662"/>
      <c r="L239" s="1686"/>
      <c r="M239" s="1666"/>
      <c r="N239" s="1134" t="s">
        <v>1822</v>
      </c>
      <c r="O239" s="1651" t="s">
        <v>318</v>
      </c>
      <c r="P239" s="1652"/>
      <c r="Q239" s="1652"/>
      <c r="R239" s="1652"/>
      <c r="S239" s="1652"/>
      <c r="T239" s="1652"/>
      <c r="U239" s="1652"/>
      <c r="V239" s="1653"/>
      <c r="W239" s="1650"/>
    </row>
    <row r="240" spans="1:23" ht="36" customHeight="1" x14ac:dyDescent="0.2">
      <c r="A240" s="1649"/>
      <c r="B240" s="1656"/>
      <c r="C240" s="1659"/>
      <c r="D240" s="1659"/>
      <c r="E240" s="1659"/>
      <c r="F240" s="1659"/>
      <c r="G240" s="1659"/>
      <c r="H240" s="1659"/>
      <c r="I240" s="1659"/>
      <c r="J240" s="1659"/>
      <c r="K240" s="1662"/>
      <c r="L240" s="1684" t="s">
        <v>344</v>
      </c>
      <c r="M240" s="1664" t="s">
        <v>385</v>
      </c>
      <c r="N240" s="450" t="s">
        <v>309</v>
      </c>
      <c r="O240" s="1670" t="s">
        <v>310</v>
      </c>
      <c r="P240" s="1671"/>
      <c r="Q240" s="1671"/>
      <c r="R240" s="1671"/>
      <c r="S240" s="1671"/>
      <c r="T240" s="1671"/>
      <c r="U240" s="1671"/>
      <c r="V240" s="1672"/>
      <c r="W240" s="1648" t="s">
        <v>355</v>
      </c>
    </row>
    <row r="241" spans="1:23" ht="19.5" customHeight="1" x14ac:dyDescent="0.2">
      <c r="A241" s="1649"/>
      <c r="B241" s="1656"/>
      <c r="C241" s="1659"/>
      <c r="D241" s="1659"/>
      <c r="E241" s="1659"/>
      <c r="F241" s="1659"/>
      <c r="G241" s="1659"/>
      <c r="H241" s="1659"/>
      <c r="I241" s="1659"/>
      <c r="J241" s="1659"/>
      <c r="K241" s="1662"/>
      <c r="L241" s="1685"/>
      <c r="M241" s="1665"/>
      <c r="N241" s="246" t="s">
        <v>312</v>
      </c>
      <c r="O241" s="1667" t="s">
        <v>380</v>
      </c>
      <c r="P241" s="1668"/>
      <c r="Q241" s="1668"/>
      <c r="R241" s="1668"/>
      <c r="S241" s="1668"/>
      <c r="T241" s="1668"/>
      <c r="U241" s="1668"/>
      <c r="V241" s="1669"/>
      <c r="W241" s="1649"/>
    </row>
    <row r="242" spans="1:23" ht="18" customHeight="1" x14ac:dyDescent="0.2">
      <c r="A242" s="1649"/>
      <c r="B242" s="1656"/>
      <c r="C242" s="1659"/>
      <c r="D242" s="1659"/>
      <c r="E242" s="1659"/>
      <c r="F242" s="1659"/>
      <c r="G242" s="1659"/>
      <c r="H242" s="1659"/>
      <c r="I242" s="1659"/>
      <c r="J242" s="1659"/>
      <c r="K242" s="1662"/>
      <c r="L242" s="1685"/>
      <c r="M242" s="1665"/>
      <c r="N242" s="246" t="s">
        <v>319</v>
      </c>
      <c r="O242" s="1679" t="s">
        <v>381</v>
      </c>
      <c r="P242" s="1680"/>
      <c r="Q242" s="1680"/>
      <c r="R242" s="1680"/>
      <c r="S242" s="1680"/>
      <c r="T242" s="1680"/>
      <c r="U242" s="1680"/>
      <c r="V242" s="1680"/>
      <c r="W242" s="1649"/>
    </row>
    <row r="243" spans="1:23" ht="18" customHeight="1" x14ac:dyDescent="0.2">
      <c r="A243" s="1649"/>
      <c r="B243" s="1656"/>
      <c r="C243" s="1659"/>
      <c r="D243" s="1659"/>
      <c r="E243" s="1659"/>
      <c r="F243" s="1659"/>
      <c r="G243" s="1659"/>
      <c r="H243" s="1659"/>
      <c r="I243" s="1659"/>
      <c r="J243" s="1659"/>
      <c r="K243" s="1662"/>
      <c r="L243" s="1685"/>
      <c r="M243" s="1665"/>
      <c r="N243" s="246" t="s">
        <v>321</v>
      </c>
      <c r="O243" s="1679" t="s">
        <v>381</v>
      </c>
      <c r="P243" s="1680"/>
      <c r="Q243" s="1680"/>
      <c r="R243" s="1680"/>
      <c r="S243" s="1680"/>
      <c r="T243" s="1680"/>
      <c r="U243" s="1680"/>
      <c r="V243" s="1680"/>
      <c r="W243" s="1649"/>
    </row>
    <row r="244" spans="1:23" ht="18" customHeight="1" x14ac:dyDescent="0.2">
      <c r="A244" s="1649"/>
      <c r="B244" s="1656"/>
      <c r="C244" s="1659"/>
      <c r="D244" s="1659"/>
      <c r="E244" s="1659"/>
      <c r="F244" s="1659"/>
      <c r="G244" s="1659"/>
      <c r="H244" s="1659"/>
      <c r="I244" s="1659"/>
      <c r="J244" s="1659"/>
      <c r="K244" s="1662"/>
      <c r="L244" s="1685"/>
      <c r="M244" s="1665"/>
      <c r="N244" s="245" t="s">
        <v>382</v>
      </c>
      <c r="O244" s="1667" t="s">
        <v>318</v>
      </c>
      <c r="P244" s="1668"/>
      <c r="Q244" s="1668"/>
      <c r="R244" s="1668"/>
      <c r="S244" s="1668"/>
      <c r="T244" s="1668"/>
      <c r="U244" s="1668"/>
      <c r="V244" s="1669"/>
      <c r="W244" s="1649"/>
    </row>
    <row r="245" spans="1:23" ht="18" customHeight="1" x14ac:dyDescent="0.2">
      <c r="A245" s="1649"/>
      <c r="B245" s="1656"/>
      <c r="C245" s="1659"/>
      <c r="D245" s="1659"/>
      <c r="E245" s="1659"/>
      <c r="F245" s="1659"/>
      <c r="G245" s="1659"/>
      <c r="H245" s="1659"/>
      <c r="I245" s="1659"/>
      <c r="J245" s="1659"/>
      <c r="K245" s="1662"/>
      <c r="L245" s="1685"/>
      <c r="M245" s="1665"/>
      <c r="N245" s="246" t="s">
        <v>366</v>
      </c>
      <c r="O245" s="1667" t="s">
        <v>383</v>
      </c>
      <c r="P245" s="1668"/>
      <c r="Q245" s="1668"/>
      <c r="R245" s="1668"/>
      <c r="S245" s="1668"/>
      <c r="T245" s="1668"/>
      <c r="U245" s="1668"/>
      <c r="V245" s="1669"/>
      <c r="W245" s="1649"/>
    </row>
    <row r="246" spans="1:23" ht="18" customHeight="1" x14ac:dyDescent="0.2">
      <c r="A246" s="1649"/>
      <c r="B246" s="1656"/>
      <c r="C246" s="1659"/>
      <c r="D246" s="1659"/>
      <c r="E246" s="1659"/>
      <c r="F246" s="1659"/>
      <c r="G246" s="1659"/>
      <c r="H246" s="1659"/>
      <c r="I246" s="1659"/>
      <c r="J246" s="1659"/>
      <c r="K246" s="1662"/>
      <c r="L246" s="1685"/>
      <c r="M246" s="1665"/>
      <c r="N246" s="246" t="s">
        <v>325</v>
      </c>
      <c r="O246" s="1667" t="s">
        <v>318</v>
      </c>
      <c r="P246" s="1668"/>
      <c r="Q246" s="1668"/>
      <c r="R246" s="1668"/>
      <c r="S246" s="1668"/>
      <c r="T246" s="1668"/>
      <c r="U246" s="1668"/>
      <c r="V246" s="1669"/>
      <c r="W246" s="1649"/>
    </row>
    <row r="247" spans="1:23" ht="18" customHeight="1" x14ac:dyDescent="0.2">
      <c r="A247" s="1649"/>
      <c r="B247" s="1656"/>
      <c r="C247" s="1659"/>
      <c r="D247" s="1659"/>
      <c r="E247" s="1659"/>
      <c r="F247" s="1659"/>
      <c r="G247" s="1659"/>
      <c r="H247" s="1659"/>
      <c r="I247" s="1659"/>
      <c r="J247" s="1659"/>
      <c r="K247" s="1662"/>
      <c r="L247" s="1685"/>
      <c r="M247" s="1665"/>
      <c r="N247" s="246" t="s">
        <v>331</v>
      </c>
      <c r="O247" s="1667" t="s">
        <v>332</v>
      </c>
      <c r="P247" s="1668"/>
      <c r="Q247" s="1668"/>
      <c r="R247" s="1668"/>
      <c r="S247" s="1668"/>
      <c r="T247" s="1668"/>
      <c r="U247" s="1668"/>
      <c r="V247" s="1669"/>
      <c r="W247" s="1649"/>
    </row>
    <row r="248" spans="1:23" ht="36.75" customHeight="1" x14ac:dyDescent="0.2">
      <c r="A248" s="1649"/>
      <c r="B248" s="1656"/>
      <c r="C248" s="1659"/>
      <c r="D248" s="1659"/>
      <c r="E248" s="1659"/>
      <c r="F248" s="1659"/>
      <c r="G248" s="1659"/>
      <c r="H248" s="1659"/>
      <c r="I248" s="1659"/>
      <c r="J248" s="1659"/>
      <c r="K248" s="1662"/>
      <c r="L248" s="1685"/>
      <c r="M248" s="1665"/>
      <c r="N248" s="246" t="s">
        <v>367</v>
      </c>
      <c r="O248" s="1667" t="s">
        <v>368</v>
      </c>
      <c r="P248" s="1668"/>
      <c r="Q248" s="1668"/>
      <c r="R248" s="1668"/>
      <c r="S248" s="1668"/>
      <c r="T248" s="1668"/>
      <c r="U248" s="1668"/>
      <c r="V248" s="1669"/>
      <c r="W248" s="1649"/>
    </row>
    <row r="249" spans="1:23" ht="36.75" customHeight="1" x14ac:dyDescent="0.2">
      <c r="A249" s="1649"/>
      <c r="B249" s="1656"/>
      <c r="C249" s="1659"/>
      <c r="D249" s="1659"/>
      <c r="E249" s="1659"/>
      <c r="F249" s="1659"/>
      <c r="G249" s="1659"/>
      <c r="H249" s="1659"/>
      <c r="I249" s="1659"/>
      <c r="J249" s="1659"/>
      <c r="K249" s="1662"/>
      <c r="L249" s="1685"/>
      <c r="M249" s="1665"/>
      <c r="N249" s="246" t="s">
        <v>328</v>
      </c>
      <c r="O249" s="1676" t="s">
        <v>384</v>
      </c>
      <c r="P249" s="1677"/>
      <c r="Q249" s="1677"/>
      <c r="R249" s="1677"/>
      <c r="S249" s="1677"/>
      <c r="T249" s="1677"/>
      <c r="U249" s="1677"/>
      <c r="V249" s="1678"/>
      <c r="W249" s="1649"/>
    </row>
    <row r="250" spans="1:23" ht="24.75" customHeight="1" x14ac:dyDescent="0.2">
      <c r="A250" s="1649"/>
      <c r="B250" s="1656"/>
      <c r="C250" s="1659"/>
      <c r="D250" s="1659"/>
      <c r="E250" s="1659"/>
      <c r="F250" s="1659"/>
      <c r="G250" s="1659"/>
      <c r="H250" s="1659"/>
      <c r="I250" s="1659"/>
      <c r="J250" s="1659"/>
      <c r="K250" s="1662"/>
      <c r="L250" s="1685"/>
      <c r="M250" s="1665"/>
      <c r="N250" s="246" t="s">
        <v>339</v>
      </c>
      <c r="O250" s="1694" t="s">
        <v>340</v>
      </c>
      <c r="P250" s="1668"/>
      <c r="Q250" s="1668"/>
      <c r="R250" s="1668"/>
      <c r="S250" s="1668"/>
      <c r="T250" s="1668"/>
      <c r="U250" s="1668"/>
      <c r="V250" s="1669"/>
      <c r="W250" s="1649"/>
    </row>
    <row r="251" spans="1:23" ht="36.75" customHeight="1" x14ac:dyDescent="0.2">
      <c r="A251" s="1649"/>
      <c r="B251" s="1656"/>
      <c r="C251" s="1659"/>
      <c r="D251" s="1659"/>
      <c r="E251" s="1659"/>
      <c r="F251" s="1659"/>
      <c r="G251" s="1659"/>
      <c r="H251" s="1659"/>
      <c r="I251" s="1659"/>
      <c r="J251" s="1659"/>
      <c r="K251" s="1662"/>
      <c r="L251" s="1685"/>
      <c r="M251" s="1665"/>
      <c r="N251" s="988" t="s">
        <v>370</v>
      </c>
      <c r="O251" s="1681" t="s">
        <v>323</v>
      </c>
      <c r="P251" s="1682"/>
      <c r="Q251" s="1682"/>
      <c r="R251" s="1682"/>
      <c r="S251" s="1682"/>
      <c r="T251" s="1682"/>
      <c r="U251" s="1682"/>
      <c r="V251" s="1683"/>
      <c r="W251" s="1649"/>
    </row>
    <row r="252" spans="1:23" ht="19.5" customHeight="1" x14ac:dyDescent="0.2">
      <c r="A252" s="1649"/>
      <c r="B252" s="1656"/>
      <c r="C252" s="1659"/>
      <c r="D252" s="1659"/>
      <c r="E252" s="1659"/>
      <c r="F252" s="1659"/>
      <c r="G252" s="1659"/>
      <c r="H252" s="1659"/>
      <c r="I252" s="1659"/>
      <c r="J252" s="1659"/>
      <c r="K252" s="1662"/>
      <c r="L252" s="1685"/>
      <c r="M252" s="1665"/>
      <c r="N252" s="803" t="s">
        <v>341</v>
      </c>
      <c r="O252" s="1667" t="s">
        <v>1823</v>
      </c>
      <c r="P252" s="1668"/>
      <c r="Q252" s="1668"/>
      <c r="R252" s="1668"/>
      <c r="S252" s="1668"/>
      <c r="T252" s="1668"/>
      <c r="U252" s="1668"/>
      <c r="V252" s="1669"/>
      <c r="W252" s="1649"/>
    </row>
    <row r="253" spans="1:23" ht="17.149999999999999" customHeight="1" x14ac:dyDescent="0.2">
      <c r="A253" s="1649"/>
      <c r="B253" s="1656"/>
      <c r="C253" s="1659"/>
      <c r="D253" s="1659"/>
      <c r="E253" s="1659"/>
      <c r="F253" s="1659"/>
      <c r="G253" s="1659"/>
      <c r="H253" s="1659"/>
      <c r="I253" s="1659"/>
      <c r="J253" s="1659"/>
      <c r="K253" s="1662"/>
      <c r="L253" s="1685"/>
      <c r="M253" s="1665"/>
      <c r="N253" s="1133" t="s">
        <v>342</v>
      </c>
      <c r="O253" s="1673" t="s">
        <v>343</v>
      </c>
      <c r="P253" s="1693"/>
      <c r="Q253" s="1693"/>
      <c r="R253" s="1693"/>
      <c r="S253" s="1693"/>
      <c r="T253" s="1693"/>
      <c r="U253" s="1693"/>
      <c r="V253" s="1675"/>
      <c r="W253" s="1649"/>
    </row>
    <row r="254" spans="1:23" s="1123" customFormat="1" ht="18.5" customHeight="1" x14ac:dyDescent="0.2">
      <c r="A254" s="1650"/>
      <c r="B254" s="1657"/>
      <c r="C254" s="1660"/>
      <c r="D254" s="1660"/>
      <c r="E254" s="1660"/>
      <c r="F254" s="1660"/>
      <c r="G254" s="1660"/>
      <c r="H254" s="1660"/>
      <c r="I254" s="1660"/>
      <c r="J254" s="1660"/>
      <c r="K254" s="1663"/>
      <c r="L254" s="1686"/>
      <c r="M254" s="1666"/>
      <c r="N254" s="1134" t="s">
        <v>1822</v>
      </c>
      <c r="O254" s="1651" t="s">
        <v>318</v>
      </c>
      <c r="P254" s="1652"/>
      <c r="Q254" s="1652"/>
      <c r="R254" s="1652"/>
      <c r="S254" s="1652"/>
      <c r="T254" s="1652"/>
      <c r="U254" s="1652"/>
      <c r="V254" s="1653"/>
      <c r="W254" s="1650"/>
    </row>
    <row r="255" spans="1:23" ht="36.75" customHeight="1" x14ac:dyDescent="0.2">
      <c r="A255" s="1654"/>
      <c r="B255" s="1655"/>
      <c r="C255" s="1658"/>
      <c r="D255" s="1658"/>
      <c r="E255" s="1658"/>
      <c r="F255" s="1658"/>
      <c r="G255" s="1658"/>
      <c r="H255" s="1658"/>
      <c r="I255" s="1658"/>
      <c r="J255" s="1658"/>
      <c r="K255" s="1661"/>
      <c r="L255" s="1684" t="s">
        <v>349</v>
      </c>
      <c r="M255" s="1664" t="s">
        <v>375</v>
      </c>
      <c r="N255" s="450" t="s">
        <v>309</v>
      </c>
      <c r="O255" s="1670" t="s">
        <v>310</v>
      </c>
      <c r="P255" s="1671"/>
      <c r="Q255" s="1671"/>
      <c r="R255" s="1671"/>
      <c r="S255" s="1671"/>
      <c r="T255" s="1671"/>
      <c r="U255" s="1671"/>
      <c r="V255" s="1672"/>
      <c r="W255" s="1648" t="s">
        <v>355</v>
      </c>
    </row>
    <row r="256" spans="1:23" ht="19.5" customHeight="1" x14ac:dyDescent="0.2">
      <c r="A256" s="1649"/>
      <c r="B256" s="1656"/>
      <c r="C256" s="1659"/>
      <c r="D256" s="1659"/>
      <c r="E256" s="1659"/>
      <c r="F256" s="1659"/>
      <c r="G256" s="1659"/>
      <c r="H256" s="1659"/>
      <c r="I256" s="1659"/>
      <c r="J256" s="1659"/>
      <c r="K256" s="1662"/>
      <c r="L256" s="1685"/>
      <c r="M256" s="1665"/>
      <c r="N256" s="246" t="s">
        <v>312</v>
      </c>
      <c r="O256" s="1667" t="s">
        <v>380</v>
      </c>
      <c r="P256" s="1668"/>
      <c r="Q256" s="1668"/>
      <c r="R256" s="1668"/>
      <c r="S256" s="1668"/>
      <c r="T256" s="1668"/>
      <c r="U256" s="1668"/>
      <c r="V256" s="1669"/>
      <c r="W256" s="1649"/>
    </row>
    <row r="257" spans="1:23" ht="18" customHeight="1" x14ac:dyDescent="0.2">
      <c r="A257" s="1649"/>
      <c r="B257" s="1656"/>
      <c r="C257" s="1659"/>
      <c r="D257" s="1659"/>
      <c r="E257" s="1659"/>
      <c r="F257" s="1659"/>
      <c r="G257" s="1659"/>
      <c r="H257" s="1659"/>
      <c r="I257" s="1659"/>
      <c r="J257" s="1659"/>
      <c r="K257" s="1662"/>
      <c r="L257" s="1685"/>
      <c r="M257" s="1665"/>
      <c r="N257" s="246" t="s">
        <v>319</v>
      </c>
      <c r="O257" s="1679" t="s">
        <v>381</v>
      </c>
      <c r="P257" s="1680"/>
      <c r="Q257" s="1680"/>
      <c r="R257" s="1680"/>
      <c r="S257" s="1680"/>
      <c r="T257" s="1680"/>
      <c r="U257" s="1680"/>
      <c r="V257" s="1680"/>
      <c r="W257" s="1649"/>
    </row>
    <row r="258" spans="1:23" ht="18" customHeight="1" x14ac:dyDescent="0.2">
      <c r="A258" s="1649"/>
      <c r="B258" s="1656"/>
      <c r="C258" s="1659"/>
      <c r="D258" s="1659"/>
      <c r="E258" s="1659"/>
      <c r="F258" s="1659"/>
      <c r="G258" s="1659"/>
      <c r="H258" s="1659"/>
      <c r="I258" s="1659"/>
      <c r="J258" s="1659"/>
      <c r="K258" s="1662"/>
      <c r="L258" s="1685"/>
      <c r="M258" s="1665"/>
      <c r="N258" s="246" t="s">
        <v>321</v>
      </c>
      <c r="O258" s="1679" t="s">
        <v>381</v>
      </c>
      <c r="P258" s="1680"/>
      <c r="Q258" s="1680"/>
      <c r="R258" s="1680"/>
      <c r="S258" s="1680"/>
      <c r="T258" s="1680"/>
      <c r="U258" s="1680"/>
      <c r="V258" s="1680"/>
      <c r="W258" s="1649"/>
    </row>
    <row r="259" spans="1:23" ht="18" customHeight="1" x14ac:dyDescent="0.2">
      <c r="A259" s="1649"/>
      <c r="B259" s="1656"/>
      <c r="C259" s="1659"/>
      <c r="D259" s="1659"/>
      <c r="E259" s="1659"/>
      <c r="F259" s="1659"/>
      <c r="G259" s="1659"/>
      <c r="H259" s="1659"/>
      <c r="I259" s="1659"/>
      <c r="J259" s="1659"/>
      <c r="K259" s="1662"/>
      <c r="L259" s="1685"/>
      <c r="M259" s="1665"/>
      <c r="N259" s="245" t="s">
        <v>382</v>
      </c>
      <c r="O259" s="1667" t="s">
        <v>318</v>
      </c>
      <c r="P259" s="1668"/>
      <c r="Q259" s="1668"/>
      <c r="R259" s="1668"/>
      <c r="S259" s="1668"/>
      <c r="T259" s="1668"/>
      <c r="U259" s="1668"/>
      <c r="V259" s="1669"/>
      <c r="W259" s="1649"/>
    </row>
    <row r="260" spans="1:23" ht="18" customHeight="1" x14ac:dyDescent="0.2">
      <c r="A260" s="1649"/>
      <c r="B260" s="1656"/>
      <c r="C260" s="1659"/>
      <c r="D260" s="1659"/>
      <c r="E260" s="1659"/>
      <c r="F260" s="1659"/>
      <c r="G260" s="1659"/>
      <c r="H260" s="1659"/>
      <c r="I260" s="1659"/>
      <c r="J260" s="1659"/>
      <c r="K260" s="1662"/>
      <c r="L260" s="1685"/>
      <c r="M260" s="1665"/>
      <c r="N260" s="246" t="s">
        <v>366</v>
      </c>
      <c r="O260" s="1667" t="s">
        <v>383</v>
      </c>
      <c r="P260" s="1668"/>
      <c r="Q260" s="1668"/>
      <c r="R260" s="1668"/>
      <c r="S260" s="1668"/>
      <c r="T260" s="1668"/>
      <c r="U260" s="1668"/>
      <c r="V260" s="1669"/>
      <c r="W260" s="1649"/>
    </row>
    <row r="261" spans="1:23" ht="18" customHeight="1" x14ac:dyDescent="0.2">
      <c r="A261" s="1649"/>
      <c r="B261" s="1656"/>
      <c r="C261" s="1659"/>
      <c r="D261" s="1659"/>
      <c r="E261" s="1659"/>
      <c r="F261" s="1659"/>
      <c r="G261" s="1659"/>
      <c r="H261" s="1659"/>
      <c r="I261" s="1659"/>
      <c r="J261" s="1659"/>
      <c r="K261" s="1662"/>
      <c r="L261" s="1685"/>
      <c r="M261" s="1665"/>
      <c r="N261" s="246" t="s">
        <v>325</v>
      </c>
      <c r="O261" s="1667" t="s">
        <v>318</v>
      </c>
      <c r="P261" s="1668"/>
      <c r="Q261" s="1668"/>
      <c r="R261" s="1668"/>
      <c r="S261" s="1668"/>
      <c r="T261" s="1668"/>
      <c r="U261" s="1668"/>
      <c r="V261" s="1669"/>
      <c r="W261" s="1649"/>
    </row>
    <row r="262" spans="1:23" ht="18" customHeight="1" x14ac:dyDescent="0.2">
      <c r="A262" s="1649"/>
      <c r="B262" s="1656"/>
      <c r="C262" s="1659"/>
      <c r="D262" s="1659"/>
      <c r="E262" s="1659"/>
      <c r="F262" s="1659"/>
      <c r="G262" s="1659"/>
      <c r="H262" s="1659"/>
      <c r="I262" s="1659"/>
      <c r="J262" s="1659"/>
      <c r="K262" s="1662"/>
      <c r="L262" s="1685"/>
      <c r="M262" s="1665"/>
      <c r="N262" s="246" t="s">
        <v>331</v>
      </c>
      <c r="O262" s="1667" t="s">
        <v>332</v>
      </c>
      <c r="P262" s="1668"/>
      <c r="Q262" s="1668"/>
      <c r="R262" s="1668"/>
      <c r="S262" s="1668"/>
      <c r="T262" s="1668"/>
      <c r="U262" s="1668"/>
      <c r="V262" s="1669"/>
      <c r="W262" s="1649"/>
    </row>
    <row r="263" spans="1:23" ht="26.25" customHeight="1" x14ac:dyDescent="0.2">
      <c r="A263" s="1649"/>
      <c r="B263" s="1656"/>
      <c r="C263" s="1659"/>
      <c r="D263" s="1659"/>
      <c r="E263" s="1659"/>
      <c r="F263" s="1659"/>
      <c r="G263" s="1659"/>
      <c r="H263" s="1659"/>
      <c r="I263" s="1659"/>
      <c r="J263" s="1659"/>
      <c r="K263" s="1662"/>
      <c r="L263" s="1685"/>
      <c r="M263" s="1665"/>
      <c r="N263" s="246" t="s">
        <v>339</v>
      </c>
      <c r="O263" s="1694" t="s">
        <v>340</v>
      </c>
      <c r="P263" s="1668"/>
      <c r="Q263" s="1668"/>
      <c r="R263" s="1668"/>
      <c r="S263" s="1668"/>
      <c r="T263" s="1668"/>
      <c r="U263" s="1668"/>
      <c r="V263" s="1669"/>
      <c r="W263" s="1649"/>
    </row>
    <row r="264" spans="1:23" ht="39" customHeight="1" x14ac:dyDescent="0.2">
      <c r="A264" s="1649"/>
      <c r="B264" s="1656"/>
      <c r="C264" s="1659"/>
      <c r="D264" s="1659"/>
      <c r="E264" s="1659"/>
      <c r="F264" s="1659"/>
      <c r="G264" s="1659"/>
      <c r="H264" s="1659"/>
      <c r="I264" s="1659"/>
      <c r="J264" s="1659"/>
      <c r="K264" s="1662"/>
      <c r="L264" s="1685"/>
      <c r="M264" s="1665"/>
      <c r="N264" s="988" t="s">
        <v>370</v>
      </c>
      <c r="O264" s="1681" t="s">
        <v>323</v>
      </c>
      <c r="P264" s="1682"/>
      <c r="Q264" s="1682"/>
      <c r="R264" s="1682"/>
      <c r="S264" s="1682"/>
      <c r="T264" s="1682"/>
      <c r="U264" s="1682"/>
      <c r="V264" s="1683"/>
      <c r="W264" s="1649"/>
    </row>
    <row r="265" spans="1:23" ht="19.5" customHeight="1" x14ac:dyDescent="0.2">
      <c r="A265" s="1649"/>
      <c r="B265" s="1656"/>
      <c r="C265" s="1659"/>
      <c r="D265" s="1659"/>
      <c r="E265" s="1659"/>
      <c r="F265" s="1659"/>
      <c r="G265" s="1659"/>
      <c r="H265" s="1659"/>
      <c r="I265" s="1659"/>
      <c r="J265" s="1659"/>
      <c r="K265" s="1662"/>
      <c r="L265" s="1685"/>
      <c r="M265" s="1665"/>
      <c r="N265" s="803" t="s">
        <v>341</v>
      </c>
      <c r="O265" s="1667" t="s">
        <v>1823</v>
      </c>
      <c r="P265" s="1668"/>
      <c r="Q265" s="1668"/>
      <c r="R265" s="1668"/>
      <c r="S265" s="1668"/>
      <c r="T265" s="1668"/>
      <c r="U265" s="1668"/>
      <c r="V265" s="1669"/>
      <c r="W265" s="1649"/>
    </row>
    <row r="266" spans="1:23" ht="17.149999999999999" customHeight="1" x14ac:dyDescent="0.2">
      <c r="A266" s="1649"/>
      <c r="B266" s="1656"/>
      <c r="C266" s="1659"/>
      <c r="D266" s="1659"/>
      <c r="E266" s="1659"/>
      <c r="F266" s="1659"/>
      <c r="G266" s="1659"/>
      <c r="H266" s="1659"/>
      <c r="I266" s="1659"/>
      <c r="J266" s="1659"/>
      <c r="K266" s="1662"/>
      <c r="L266" s="1685"/>
      <c r="M266" s="1665"/>
      <c r="N266" s="1133" t="s">
        <v>342</v>
      </c>
      <c r="O266" s="1673" t="s">
        <v>343</v>
      </c>
      <c r="P266" s="1693"/>
      <c r="Q266" s="1693"/>
      <c r="R266" s="1693"/>
      <c r="S266" s="1693"/>
      <c r="T266" s="1693"/>
      <c r="U266" s="1693"/>
      <c r="V266" s="1675"/>
      <c r="W266" s="1649"/>
    </row>
    <row r="267" spans="1:23" s="1123" customFormat="1" ht="18.5" customHeight="1" x14ac:dyDescent="0.2">
      <c r="A267" s="1649"/>
      <c r="B267" s="1656"/>
      <c r="C267" s="1659"/>
      <c r="D267" s="1659"/>
      <c r="E267" s="1659"/>
      <c r="F267" s="1659"/>
      <c r="G267" s="1659"/>
      <c r="H267" s="1659"/>
      <c r="I267" s="1659"/>
      <c r="J267" s="1659"/>
      <c r="K267" s="1662"/>
      <c r="L267" s="1686"/>
      <c r="M267" s="1666"/>
      <c r="N267" s="1134" t="s">
        <v>1822</v>
      </c>
      <c r="O267" s="1651" t="s">
        <v>318</v>
      </c>
      <c r="P267" s="1652"/>
      <c r="Q267" s="1652"/>
      <c r="R267" s="1652"/>
      <c r="S267" s="1652"/>
      <c r="T267" s="1652"/>
      <c r="U267" s="1652"/>
      <c r="V267" s="1653"/>
      <c r="W267" s="1650"/>
    </row>
    <row r="268" spans="1:23" ht="38.25" customHeight="1" x14ac:dyDescent="0.2">
      <c r="A268" s="1649"/>
      <c r="B268" s="1656"/>
      <c r="C268" s="1659"/>
      <c r="D268" s="1659"/>
      <c r="E268" s="1659"/>
      <c r="F268" s="1659"/>
      <c r="G268" s="1659"/>
      <c r="H268" s="1659"/>
      <c r="I268" s="1659"/>
      <c r="J268" s="1659"/>
      <c r="K268" s="1662"/>
      <c r="L268" s="1684" t="s">
        <v>386</v>
      </c>
      <c r="M268" s="1664" t="s">
        <v>387</v>
      </c>
      <c r="N268" s="450" t="s">
        <v>378</v>
      </c>
      <c r="O268" s="1670" t="s">
        <v>310</v>
      </c>
      <c r="P268" s="1671"/>
      <c r="Q268" s="1671"/>
      <c r="R268" s="1671"/>
      <c r="S268" s="1671"/>
      <c r="T268" s="1671"/>
      <c r="U268" s="1671"/>
      <c r="V268" s="1672"/>
      <c r="W268" s="1648" t="s">
        <v>379</v>
      </c>
    </row>
    <row r="269" spans="1:23" ht="17.149999999999999" customHeight="1" x14ac:dyDescent="0.2">
      <c r="A269" s="1649"/>
      <c r="B269" s="1656"/>
      <c r="C269" s="1659"/>
      <c r="D269" s="1659"/>
      <c r="E269" s="1659"/>
      <c r="F269" s="1659"/>
      <c r="G269" s="1659"/>
      <c r="H269" s="1659"/>
      <c r="I269" s="1659"/>
      <c r="J269" s="1659"/>
      <c r="K269" s="1662"/>
      <c r="L269" s="1685"/>
      <c r="M269" s="1665"/>
      <c r="N269" s="246" t="s">
        <v>312</v>
      </c>
      <c r="O269" s="1690" t="s">
        <v>380</v>
      </c>
      <c r="P269" s="1691"/>
      <c r="Q269" s="1691"/>
      <c r="R269" s="1691"/>
      <c r="S269" s="1691"/>
      <c r="T269" s="1691"/>
      <c r="U269" s="1691"/>
      <c r="V269" s="1692"/>
      <c r="W269" s="1649"/>
    </row>
    <row r="270" spans="1:23" ht="17.149999999999999" customHeight="1" x14ac:dyDescent="0.2">
      <c r="A270" s="1649"/>
      <c r="B270" s="1656"/>
      <c r="C270" s="1659"/>
      <c r="D270" s="1659"/>
      <c r="E270" s="1659"/>
      <c r="F270" s="1659"/>
      <c r="G270" s="1659"/>
      <c r="H270" s="1659"/>
      <c r="I270" s="1659"/>
      <c r="J270" s="1659"/>
      <c r="K270" s="1662"/>
      <c r="L270" s="1685"/>
      <c r="M270" s="1665"/>
      <c r="N270" s="246" t="s">
        <v>319</v>
      </c>
      <c r="O270" s="1679" t="s">
        <v>381</v>
      </c>
      <c r="P270" s="1680"/>
      <c r="Q270" s="1680"/>
      <c r="R270" s="1680"/>
      <c r="S270" s="1680"/>
      <c r="T270" s="1680"/>
      <c r="U270" s="1680"/>
      <c r="V270" s="1680"/>
      <c r="W270" s="1649"/>
    </row>
    <row r="271" spans="1:23" ht="17.149999999999999" customHeight="1" x14ac:dyDescent="0.2">
      <c r="A271" s="1649"/>
      <c r="B271" s="1656"/>
      <c r="C271" s="1659"/>
      <c r="D271" s="1659"/>
      <c r="E271" s="1659"/>
      <c r="F271" s="1659"/>
      <c r="G271" s="1659"/>
      <c r="H271" s="1659"/>
      <c r="I271" s="1659"/>
      <c r="J271" s="1659"/>
      <c r="K271" s="1662"/>
      <c r="L271" s="1685"/>
      <c r="M271" s="1665"/>
      <c r="N271" s="246" t="s">
        <v>321</v>
      </c>
      <c r="O271" s="1679" t="s">
        <v>381</v>
      </c>
      <c r="P271" s="1680"/>
      <c r="Q271" s="1680"/>
      <c r="R271" s="1680"/>
      <c r="S271" s="1680"/>
      <c r="T271" s="1680"/>
      <c r="U271" s="1680"/>
      <c r="V271" s="1680"/>
      <c r="W271" s="1649"/>
    </row>
    <row r="272" spans="1:23" ht="17.149999999999999" customHeight="1" x14ac:dyDescent="0.2">
      <c r="A272" s="1649"/>
      <c r="B272" s="1656"/>
      <c r="C272" s="1659"/>
      <c r="D272" s="1659"/>
      <c r="E272" s="1659"/>
      <c r="F272" s="1659"/>
      <c r="G272" s="1659"/>
      <c r="H272" s="1659"/>
      <c r="I272" s="1659"/>
      <c r="J272" s="1659"/>
      <c r="K272" s="1662"/>
      <c r="L272" s="1685"/>
      <c r="M272" s="1665"/>
      <c r="N272" s="245" t="s">
        <v>382</v>
      </c>
      <c r="O272" s="1667" t="s">
        <v>318</v>
      </c>
      <c r="P272" s="1668"/>
      <c r="Q272" s="1668"/>
      <c r="R272" s="1668"/>
      <c r="S272" s="1668"/>
      <c r="T272" s="1668"/>
      <c r="U272" s="1668"/>
      <c r="V272" s="1669"/>
      <c r="W272" s="1649"/>
    </row>
    <row r="273" spans="1:23" ht="17.149999999999999" customHeight="1" x14ac:dyDescent="0.2">
      <c r="A273" s="1649"/>
      <c r="B273" s="1656"/>
      <c r="C273" s="1659"/>
      <c r="D273" s="1659"/>
      <c r="E273" s="1659"/>
      <c r="F273" s="1659"/>
      <c r="G273" s="1659"/>
      <c r="H273" s="1659"/>
      <c r="I273" s="1659"/>
      <c r="J273" s="1659"/>
      <c r="K273" s="1662"/>
      <c r="L273" s="1685"/>
      <c r="M273" s="1665"/>
      <c r="N273" s="246" t="s">
        <v>366</v>
      </c>
      <c r="O273" s="1667" t="s">
        <v>383</v>
      </c>
      <c r="P273" s="1668"/>
      <c r="Q273" s="1668"/>
      <c r="R273" s="1668"/>
      <c r="S273" s="1668"/>
      <c r="T273" s="1668"/>
      <c r="U273" s="1668"/>
      <c r="V273" s="1669"/>
      <c r="W273" s="1649"/>
    </row>
    <row r="274" spans="1:23" ht="17.149999999999999" customHeight="1" x14ac:dyDescent="0.2">
      <c r="A274" s="1649"/>
      <c r="B274" s="1656"/>
      <c r="C274" s="1659"/>
      <c r="D274" s="1659"/>
      <c r="E274" s="1659"/>
      <c r="F274" s="1659"/>
      <c r="G274" s="1659"/>
      <c r="H274" s="1659"/>
      <c r="I274" s="1659"/>
      <c r="J274" s="1659"/>
      <c r="K274" s="1662"/>
      <c r="L274" s="1685"/>
      <c r="M274" s="1665"/>
      <c r="N274" s="246" t="s">
        <v>325</v>
      </c>
      <c r="O274" s="1667" t="s">
        <v>318</v>
      </c>
      <c r="P274" s="1668"/>
      <c r="Q274" s="1668"/>
      <c r="R274" s="1668"/>
      <c r="S274" s="1668"/>
      <c r="T274" s="1668"/>
      <c r="U274" s="1668"/>
      <c r="V274" s="1669"/>
      <c r="W274" s="1649"/>
    </row>
    <row r="275" spans="1:23" ht="17.149999999999999" customHeight="1" x14ac:dyDescent="0.2">
      <c r="A275" s="1649"/>
      <c r="B275" s="1656"/>
      <c r="C275" s="1659"/>
      <c r="D275" s="1659"/>
      <c r="E275" s="1659"/>
      <c r="F275" s="1659"/>
      <c r="G275" s="1659"/>
      <c r="H275" s="1659"/>
      <c r="I275" s="1659"/>
      <c r="J275" s="1659"/>
      <c r="K275" s="1662"/>
      <c r="L275" s="1685"/>
      <c r="M275" s="1665"/>
      <c r="N275" s="246" t="s">
        <v>331</v>
      </c>
      <c r="O275" s="1667" t="s">
        <v>332</v>
      </c>
      <c r="P275" s="1668"/>
      <c r="Q275" s="1668"/>
      <c r="R275" s="1668"/>
      <c r="S275" s="1668"/>
      <c r="T275" s="1668"/>
      <c r="U275" s="1668"/>
      <c r="V275" s="1669"/>
      <c r="W275" s="1649"/>
    </row>
    <row r="276" spans="1:23" ht="33.75" customHeight="1" x14ac:dyDescent="0.2">
      <c r="A276" s="1649"/>
      <c r="B276" s="1656"/>
      <c r="C276" s="1659"/>
      <c r="D276" s="1659"/>
      <c r="E276" s="1659"/>
      <c r="F276" s="1659"/>
      <c r="G276" s="1659"/>
      <c r="H276" s="1659"/>
      <c r="I276" s="1659"/>
      <c r="J276" s="1659"/>
      <c r="K276" s="1662"/>
      <c r="L276" s="1685"/>
      <c r="M276" s="1665"/>
      <c r="N276" s="246" t="s">
        <v>367</v>
      </c>
      <c r="O276" s="1667" t="s">
        <v>368</v>
      </c>
      <c r="P276" s="1668"/>
      <c r="Q276" s="1668"/>
      <c r="R276" s="1668"/>
      <c r="S276" s="1668"/>
      <c r="T276" s="1668"/>
      <c r="U276" s="1668"/>
      <c r="V276" s="1669"/>
      <c r="W276" s="1649"/>
    </row>
    <row r="277" spans="1:23" ht="34.5" customHeight="1" x14ac:dyDescent="0.2">
      <c r="A277" s="1649"/>
      <c r="B277" s="1656"/>
      <c r="C277" s="1659"/>
      <c r="D277" s="1659"/>
      <c r="E277" s="1659"/>
      <c r="F277" s="1659"/>
      <c r="G277" s="1659"/>
      <c r="H277" s="1659"/>
      <c r="I277" s="1659"/>
      <c r="J277" s="1659"/>
      <c r="K277" s="1662"/>
      <c r="L277" s="1685"/>
      <c r="M277" s="1665"/>
      <c r="N277" s="246" t="s">
        <v>328</v>
      </c>
      <c r="O277" s="1667" t="s">
        <v>384</v>
      </c>
      <c r="P277" s="1668"/>
      <c r="Q277" s="1668"/>
      <c r="R277" s="1668"/>
      <c r="S277" s="1668"/>
      <c r="T277" s="1668"/>
      <c r="U277" s="1668"/>
      <c r="V277" s="1669"/>
      <c r="W277" s="1649"/>
    </row>
    <row r="278" spans="1:23" ht="17.149999999999999" customHeight="1" x14ac:dyDescent="0.2">
      <c r="A278" s="1649"/>
      <c r="B278" s="1656"/>
      <c r="C278" s="1659"/>
      <c r="D278" s="1659"/>
      <c r="E278" s="1659"/>
      <c r="F278" s="1659"/>
      <c r="G278" s="1659"/>
      <c r="H278" s="1659"/>
      <c r="I278" s="1659"/>
      <c r="J278" s="1659"/>
      <c r="K278" s="1662"/>
      <c r="L278" s="1685"/>
      <c r="M278" s="1665"/>
      <c r="N278" s="246" t="s">
        <v>339</v>
      </c>
      <c r="O278" s="1694" t="s">
        <v>340</v>
      </c>
      <c r="P278" s="1668"/>
      <c r="Q278" s="1668"/>
      <c r="R278" s="1668"/>
      <c r="S278" s="1668"/>
      <c r="T278" s="1668"/>
      <c r="U278" s="1668"/>
      <c r="V278" s="1669"/>
      <c r="W278" s="1649"/>
    </row>
    <row r="279" spans="1:23" ht="34.5" customHeight="1" x14ac:dyDescent="0.2">
      <c r="A279" s="1649"/>
      <c r="B279" s="1656"/>
      <c r="C279" s="1659"/>
      <c r="D279" s="1659"/>
      <c r="E279" s="1659"/>
      <c r="F279" s="1659"/>
      <c r="G279" s="1659"/>
      <c r="H279" s="1659"/>
      <c r="I279" s="1659"/>
      <c r="J279" s="1659"/>
      <c r="K279" s="1662"/>
      <c r="L279" s="1685"/>
      <c r="M279" s="1665"/>
      <c r="N279" s="988" t="s">
        <v>370</v>
      </c>
      <c r="O279" s="1681" t="s">
        <v>323</v>
      </c>
      <c r="P279" s="1682"/>
      <c r="Q279" s="1682"/>
      <c r="R279" s="1682"/>
      <c r="S279" s="1682"/>
      <c r="T279" s="1682"/>
      <c r="U279" s="1682"/>
      <c r="V279" s="1683"/>
      <c r="W279" s="1649"/>
    </row>
    <row r="280" spans="1:23" ht="19.5" customHeight="1" x14ac:dyDescent="0.2">
      <c r="A280" s="1649"/>
      <c r="B280" s="1656"/>
      <c r="C280" s="1659"/>
      <c r="D280" s="1659"/>
      <c r="E280" s="1659"/>
      <c r="F280" s="1659"/>
      <c r="G280" s="1659"/>
      <c r="H280" s="1659"/>
      <c r="I280" s="1659"/>
      <c r="J280" s="1659"/>
      <c r="K280" s="1662"/>
      <c r="L280" s="1685"/>
      <c r="M280" s="1665"/>
      <c r="N280" s="803" t="s">
        <v>341</v>
      </c>
      <c r="O280" s="1667" t="s">
        <v>1823</v>
      </c>
      <c r="P280" s="1668"/>
      <c r="Q280" s="1668"/>
      <c r="R280" s="1668"/>
      <c r="S280" s="1668"/>
      <c r="T280" s="1668"/>
      <c r="U280" s="1668"/>
      <c r="V280" s="1669"/>
      <c r="W280" s="1649"/>
    </row>
    <row r="281" spans="1:23" ht="17.149999999999999" customHeight="1" x14ac:dyDescent="0.2">
      <c r="A281" s="1649"/>
      <c r="B281" s="1656"/>
      <c r="C281" s="1659"/>
      <c r="D281" s="1659"/>
      <c r="E281" s="1659"/>
      <c r="F281" s="1659"/>
      <c r="G281" s="1659"/>
      <c r="H281" s="1659"/>
      <c r="I281" s="1659"/>
      <c r="J281" s="1659"/>
      <c r="K281" s="1662"/>
      <c r="L281" s="1685"/>
      <c r="M281" s="1665"/>
      <c r="N281" s="1133" t="s">
        <v>342</v>
      </c>
      <c r="O281" s="1673" t="s">
        <v>343</v>
      </c>
      <c r="P281" s="1693"/>
      <c r="Q281" s="1693"/>
      <c r="R281" s="1693"/>
      <c r="S281" s="1693"/>
      <c r="T281" s="1693"/>
      <c r="U281" s="1693"/>
      <c r="V281" s="1675"/>
      <c r="W281" s="1649"/>
    </row>
    <row r="282" spans="1:23" s="1123" customFormat="1" ht="18.5" customHeight="1" x14ac:dyDescent="0.2">
      <c r="A282" s="1649"/>
      <c r="B282" s="1656"/>
      <c r="C282" s="1659"/>
      <c r="D282" s="1659"/>
      <c r="E282" s="1659"/>
      <c r="F282" s="1659"/>
      <c r="G282" s="1659"/>
      <c r="H282" s="1659"/>
      <c r="I282" s="1659"/>
      <c r="J282" s="1659"/>
      <c r="K282" s="1662"/>
      <c r="L282" s="1686"/>
      <c r="M282" s="1666"/>
      <c r="N282" s="1134" t="s">
        <v>1822</v>
      </c>
      <c r="O282" s="1651" t="s">
        <v>318</v>
      </c>
      <c r="P282" s="1652"/>
      <c r="Q282" s="1652"/>
      <c r="R282" s="1652"/>
      <c r="S282" s="1652"/>
      <c r="T282" s="1652"/>
      <c r="U282" s="1652"/>
      <c r="V282" s="1653"/>
      <c r="W282" s="1650"/>
    </row>
    <row r="283" spans="1:23" ht="36.75" customHeight="1" x14ac:dyDescent="0.2">
      <c r="A283" s="1649"/>
      <c r="B283" s="1656"/>
      <c r="C283" s="1659"/>
      <c r="D283" s="1659"/>
      <c r="E283" s="1659"/>
      <c r="F283" s="1659"/>
      <c r="G283" s="1659"/>
      <c r="H283" s="1659"/>
      <c r="I283" s="1659"/>
      <c r="J283" s="1659"/>
      <c r="K283" s="1662"/>
      <c r="L283" s="1664" t="s">
        <v>388</v>
      </c>
      <c r="M283" s="1687"/>
      <c r="N283" s="450" t="s">
        <v>309</v>
      </c>
      <c r="O283" s="1670" t="s">
        <v>310</v>
      </c>
      <c r="P283" s="1671"/>
      <c r="Q283" s="1671"/>
      <c r="R283" s="1671"/>
      <c r="S283" s="1671"/>
      <c r="T283" s="1671"/>
      <c r="U283" s="1671"/>
      <c r="V283" s="1672"/>
      <c r="W283" s="1648" t="s">
        <v>355</v>
      </c>
    </row>
    <row r="284" spans="1:23" ht="39" customHeight="1" x14ac:dyDescent="0.2">
      <c r="A284" s="1649"/>
      <c r="B284" s="1656"/>
      <c r="C284" s="1659"/>
      <c r="D284" s="1659"/>
      <c r="E284" s="1659"/>
      <c r="F284" s="1659"/>
      <c r="G284" s="1659"/>
      <c r="H284" s="1659"/>
      <c r="I284" s="1659"/>
      <c r="J284" s="1659"/>
      <c r="K284" s="1662"/>
      <c r="L284" s="1665"/>
      <c r="M284" s="1665"/>
      <c r="N284" s="246" t="s">
        <v>389</v>
      </c>
      <c r="O284" s="1667" t="s">
        <v>380</v>
      </c>
      <c r="P284" s="1688"/>
      <c r="Q284" s="1688"/>
      <c r="R284" s="1688"/>
      <c r="S284" s="1688"/>
      <c r="T284" s="1688"/>
      <c r="U284" s="1688"/>
      <c r="V284" s="1689"/>
      <c r="W284" s="1649"/>
    </row>
    <row r="285" spans="1:23" ht="18" customHeight="1" x14ac:dyDescent="0.2">
      <c r="A285" s="1649"/>
      <c r="B285" s="1656"/>
      <c r="C285" s="1659"/>
      <c r="D285" s="1659"/>
      <c r="E285" s="1659"/>
      <c r="F285" s="1659"/>
      <c r="G285" s="1659"/>
      <c r="H285" s="1659"/>
      <c r="I285" s="1659"/>
      <c r="J285" s="1659"/>
      <c r="K285" s="1662"/>
      <c r="L285" s="1665"/>
      <c r="M285" s="1665"/>
      <c r="N285" s="245" t="s">
        <v>356</v>
      </c>
      <c r="O285" s="1673" t="s">
        <v>383</v>
      </c>
      <c r="P285" s="1674"/>
      <c r="Q285" s="1674"/>
      <c r="R285" s="1674"/>
      <c r="S285" s="1674"/>
      <c r="T285" s="1674"/>
      <c r="U285" s="1674"/>
      <c r="V285" s="1675"/>
      <c r="W285" s="1649"/>
    </row>
    <row r="286" spans="1:23" ht="18" customHeight="1" x14ac:dyDescent="0.2">
      <c r="A286" s="1649"/>
      <c r="B286" s="1656"/>
      <c r="C286" s="1659"/>
      <c r="D286" s="1659"/>
      <c r="E286" s="1659"/>
      <c r="F286" s="1659"/>
      <c r="G286" s="1659"/>
      <c r="H286" s="1659"/>
      <c r="I286" s="1659"/>
      <c r="J286" s="1659"/>
      <c r="K286" s="1662"/>
      <c r="L286" s="1665"/>
      <c r="M286" s="1665"/>
      <c r="N286" s="246" t="s">
        <v>319</v>
      </c>
      <c r="O286" s="1679" t="s">
        <v>381</v>
      </c>
      <c r="P286" s="1680"/>
      <c r="Q286" s="1680"/>
      <c r="R286" s="1680"/>
      <c r="S286" s="1680"/>
      <c r="T286" s="1680"/>
      <c r="U286" s="1680"/>
      <c r="V286" s="1680"/>
      <c r="W286" s="1649"/>
    </row>
    <row r="287" spans="1:23" ht="18" customHeight="1" x14ac:dyDescent="0.2">
      <c r="A287" s="1649"/>
      <c r="B287" s="1656"/>
      <c r="C287" s="1659"/>
      <c r="D287" s="1659"/>
      <c r="E287" s="1659"/>
      <c r="F287" s="1659"/>
      <c r="G287" s="1659"/>
      <c r="H287" s="1659"/>
      <c r="I287" s="1659"/>
      <c r="J287" s="1659"/>
      <c r="K287" s="1662"/>
      <c r="L287" s="1665"/>
      <c r="M287" s="1665"/>
      <c r="N287" s="246" t="s">
        <v>321</v>
      </c>
      <c r="O287" s="1679" t="s">
        <v>381</v>
      </c>
      <c r="P287" s="1680"/>
      <c r="Q287" s="1680"/>
      <c r="R287" s="1680"/>
      <c r="S287" s="1680"/>
      <c r="T287" s="1680"/>
      <c r="U287" s="1680"/>
      <c r="V287" s="1680"/>
      <c r="W287" s="1649"/>
    </row>
    <row r="288" spans="1:23" ht="18" customHeight="1" x14ac:dyDescent="0.2">
      <c r="A288" s="1649"/>
      <c r="B288" s="1656"/>
      <c r="C288" s="1659"/>
      <c r="D288" s="1659"/>
      <c r="E288" s="1659"/>
      <c r="F288" s="1659"/>
      <c r="G288" s="1659"/>
      <c r="H288" s="1659"/>
      <c r="I288" s="1659"/>
      <c r="J288" s="1659"/>
      <c r="K288" s="1662"/>
      <c r="L288" s="1665"/>
      <c r="M288" s="1665"/>
      <c r="N288" s="245" t="s">
        <v>382</v>
      </c>
      <c r="O288" s="1667" t="s">
        <v>318</v>
      </c>
      <c r="P288" s="1668"/>
      <c r="Q288" s="1668"/>
      <c r="R288" s="1668"/>
      <c r="S288" s="1668"/>
      <c r="T288" s="1668"/>
      <c r="U288" s="1668"/>
      <c r="V288" s="1669"/>
      <c r="W288" s="1649"/>
    </row>
    <row r="289" spans="1:23" ht="18" customHeight="1" x14ac:dyDescent="0.2">
      <c r="A289" s="1649"/>
      <c r="B289" s="1656"/>
      <c r="C289" s="1659"/>
      <c r="D289" s="1659"/>
      <c r="E289" s="1659"/>
      <c r="F289" s="1659"/>
      <c r="G289" s="1659"/>
      <c r="H289" s="1659"/>
      <c r="I289" s="1659"/>
      <c r="J289" s="1659"/>
      <c r="K289" s="1662"/>
      <c r="L289" s="1665"/>
      <c r="M289" s="1665"/>
      <c r="N289" s="246" t="s">
        <v>366</v>
      </c>
      <c r="O289" s="1667" t="s">
        <v>383</v>
      </c>
      <c r="P289" s="1668"/>
      <c r="Q289" s="1668"/>
      <c r="R289" s="1668"/>
      <c r="S289" s="1668"/>
      <c r="T289" s="1668"/>
      <c r="U289" s="1668"/>
      <c r="V289" s="1669"/>
      <c r="W289" s="1649"/>
    </row>
    <row r="290" spans="1:23" ht="18" customHeight="1" x14ac:dyDescent="0.2">
      <c r="A290" s="1649"/>
      <c r="B290" s="1656"/>
      <c r="C290" s="1659"/>
      <c r="D290" s="1659"/>
      <c r="E290" s="1659"/>
      <c r="F290" s="1659"/>
      <c r="G290" s="1659"/>
      <c r="H290" s="1659"/>
      <c r="I290" s="1659"/>
      <c r="J290" s="1659"/>
      <c r="K290" s="1662"/>
      <c r="L290" s="1665"/>
      <c r="M290" s="1665"/>
      <c r="N290" s="246" t="s">
        <v>325</v>
      </c>
      <c r="O290" s="1667" t="s">
        <v>318</v>
      </c>
      <c r="P290" s="1668"/>
      <c r="Q290" s="1668"/>
      <c r="R290" s="1668"/>
      <c r="S290" s="1668"/>
      <c r="T290" s="1668"/>
      <c r="U290" s="1668"/>
      <c r="V290" s="1669"/>
      <c r="W290" s="1649"/>
    </row>
    <row r="291" spans="1:23" ht="18" customHeight="1" x14ac:dyDescent="0.2">
      <c r="A291" s="1649"/>
      <c r="B291" s="1656"/>
      <c r="C291" s="1659"/>
      <c r="D291" s="1659"/>
      <c r="E291" s="1659"/>
      <c r="F291" s="1659"/>
      <c r="G291" s="1659"/>
      <c r="H291" s="1659"/>
      <c r="I291" s="1659"/>
      <c r="J291" s="1659"/>
      <c r="K291" s="1662"/>
      <c r="L291" s="1665"/>
      <c r="M291" s="1665"/>
      <c r="N291" s="246" t="s">
        <v>331</v>
      </c>
      <c r="O291" s="1667" t="s">
        <v>332</v>
      </c>
      <c r="P291" s="1668"/>
      <c r="Q291" s="1668"/>
      <c r="R291" s="1668"/>
      <c r="S291" s="1668"/>
      <c r="T291" s="1668"/>
      <c r="U291" s="1668"/>
      <c r="V291" s="1669"/>
      <c r="W291" s="1649"/>
    </row>
    <row r="292" spans="1:23" ht="36.75" customHeight="1" x14ac:dyDescent="0.2">
      <c r="A292" s="1649"/>
      <c r="B292" s="1656"/>
      <c r="C292" s="1659"/>
      <c r="D292" s="1659"/>
      <c r="E292" s="1659"/>
      <c r="F292" s="1659"/>
      <c r="G292" s="1659"/>
      <c r="H292" s="1659"/>
      <c r="I292" s="1659"/>
      <c r="J292" s="1659"/>
      <c r="K292" s="1662"/>
      <c r="L292" s="1665"/>
      <c r="M292" s="1665"/>
      <c r="N292" s="246" t="s">
        <v>367</v>
      </c>
      <c r="O292" s="1673" t="s">
        <v>368</v>
      </c>
      <c r="P292" s="1674"/>
      <c r="Q292" s="1674"/>
      <c r="R292" s="1674"/>
      <c r="S292" s="1674"/>
      <c r="T292" s="1674"/>
      <c r="U292" s="1674"/>
      <c r="V292" s="1675"/>
      <c r="W292" s="1649"/>
    </row>
    <row r="293" spans="1:23" ht="36.75" customHeight="1" x14ac:dyDescent="0.2">
      <c r="A293" s="1649"/>
      <c r="B293" s="1656"/>
      <c r="C293" s="1659"/>
      <c r="D293" s="1659"/>
      <c r="E293" s="1659"/>
      <c r="F293" s="1659"/>
      <c r="G293" s="1659"/>
      <c r="H293" s="1659"/>
      <c r="I293" s="1659"/>
      <c r="J293" s="1659"/>
      <c r="K293" s="1662"/>
      <c r="L293" s="1665"/>
      <c r="M293" s="1665"/>
      <c r="N293" s="246" t="s">
        <v>328</v>
      </c>
      <c r="O293" s="1667" t="s">
        <v>384</v>
      </c>
      <c r="P293" s="1668"/>
      <c r="Q293" s="1668"/>
      <c r="R293" s="1668"/>
      <c r="S293" s="1668"/>
      <c r="T293" s="1668"/>
      <c r="U293" s="1668"/>
      <c r="V293" s="1669"/>
      <c r="W293" s="1649"/>
    </row>
    <row r="294" spans="1:23" ht="24.75" customHeight="1" x14ac:dyDescent="0.2">
      <c r="A294" s="1649"/>
      <c r="B294" s="1656"/>
      <c r="C294" s="1659"/>
      <c r="D294" s="1659"/>
      <c r="E294" s="1659"/>
      <c r="F294" s="1659"/>
      <c r="G294" s="1659"/>
      <c r="H294" s="1659"/>
      <c r="I294" s="1659"/>
      <c r="J294" s="1659"/>
      <c r="K294" s="1662"/>
      <c r="L294" s="1665"/>
      <c r="M294" s="1665"/>
      <c r="N294" s="246" t="s">
        <v>339</v>
      </c>
      <c r="O294" s="1694" t="s">
        <v>340</v>
      </c>
      <c r="P294" s="1668"/>
      <c r="Q294" s="1668"/>
      <c r="R294" s="1668"/>
      <c r="S294" s="1668"/>
      <c r="T294" s="1668"/>
      <c r="U294" s="1668"/>
      <c r="V294" s="1669"/>
      <c r="W294" s="1649"/>
    </row>
    <row r="295" spans="1:23" ht="44.25" customHeight="1" x14ac:dyDescent="0.2">
      <c r="A295" s="1649"/>
      <c r="B295" s="1656"/>
      <c r="C295" s="1659"/>
      <c r="D295" s="1659"/>
      <c r="E295" s="1659"/>
      <c r="F295" s="1659"/>
      <c r="G295" s="1659"/>
      <c r="H295" s="1659"/>
      <c r="I295" s="1659"/>
      <c r="J295" s="1659"/>
      <c r="K295" s="1662"/>
      <c r="L295" s="1665"/>
      <c r="M295" s="1665"/>
      <c r="N295" s="988" t="s">
        <v>370</v>
      </c>
      <c r="O295" s="1681" t="s">
        <v>323</v>
      </c>
      <c r="P295" s="1682"/>
      <c r="Q295" s="1682"/>
      <c r="R295" s="1682"/>
      <c r="S295" s="1682"/>
      <c r="T295" s="1682"/>
      <c r="U295" s="1682"/>
      <c r="V295" s="1683"/>
      <c r="W295" s="1649"/>
    </row>
    <row r="296" spans="1:23" ht="20" customHeight="1" x14ac:dyDescent="0.2">
      <c r="A296" s="1649"/>
      <c r="B296" s="1656"/>
      <c r="C296" s="1659"/>
      <c r="D296" s="1659"/>
      <c r="E296" s="1659"/>
      <c r="F296" s="1659"/>
      <c r="G296" s="1659"/>
      <c r="H296" s="1659"/>
      <c r="I296" s="1659"/>
      <c r="J296" s="1659"/>
      <c r="K296" s="1662"/>
      <c r="L296" s="1665"/>
      <c r="M296" s="1665"/>
      <c r="N296" s="803" t="s">
        <v>341</v>
      </c>
      <c r="O296" s="1667" t="s">
        <v>1823</v>
      </c>
      <c r="P296" s="1668"/>
      <c r="Q296" s="1668"/>
      <c r="R296" s="1668"/>
      <c r="S296" s="1668"/>
      <c r="T296" s="1668"/>
      <c r="U296" s="1668"/>
      <c r="V296" s="1669"/>
      <c r="W296" s="1649"/>
    </row>
    <row r="297" spans="1:23" ht="17.149999999999999" customHeight="1" x14ac:dyDescent="0.2">
      <c r="A297" s="1649"/>
      <c r="B297" s="1656"/>
      <c r="C297" s="1659"/>
      <c r="D297" s="1659"/>
      <c r="E297" s="1659"/>
      <c r="F297" s="1659"/>
      <c r="G297" s="1659"/>
      <c r="H297" s="1659"/>
      <c r="I297" s="1659"/>
      <c r="J297" s="1659"/>
      <c r="K297" s="1662"/>
      <c r="L297" s="1665"/>
      <c r="M297" s="1665"/>
      <c r="N297" s="1133" t="s">
        <v>342</v>
      </c>
      <c r="O297" s="1673" t="s">
        <v>343</v>
      </c>
      <c r="P297" s="1693"/>
      <c r="Q297" s="1693"/>
      <c r="R297" s="1693"/>
      <c r="S297" s="1693"/>
      <c r="T297" s="1693"/>
      <c r="U297" s="1693"/>
      <c r="V297" s="1675"/>
      <c r="W297" s="1649"/>
    </row>
    <row r="298" spans="1:23" s="1123" customFormat="1" ht="18.5" customHeight="1" x14ac:dyDescent="0.2">
      <c r="A298" s="1650"/>
      <c r="B298" s="1657"/>
      <c r="C298" s="1660"/>
      <c r="D298" s="1660"/>
      <c r="E298" s="1660"/>
      <c r="F298" s="1660"/>
      <c r="G298" s="1660"/>
      <c r="H298" s="1660"/>
      <c r="I298" s="1660"/>
      <c r="J298" s="1660"/>
      <c r="K298" s="1663"/>
      <c r="L298" s="1666"/>
      <c r="M298" s="1666"/>
      <c r="N298" s="1134" t="s">
        <v>1822</v>
      </c>
      <c r="O298" s="1651" t="s">
        <v>318</v>
      </c>
      <c r="P298" s="1652"/>
      <c r="Q298" s="1652"/>
      <c r="R298" s="1652"/>
      <c r="S298" s="1652"/>
      <c r="T298" s="1652"/>
      <c r="U298" s="1652"/>
      <c r="V298" s="1653"/>
      <c r="W298" s="1650"/>
    </row>
    <row r="299" spans="1:23" ht="36" customHeight="1" x14ac:dyDescent="0.2">
      <c r="A299" s="1654"/>
      <c r="B299" s="1655"/>
      <c r="C299" s="1658"/>
      <c r="D299" s="1658"/>
      <c r="E299" s="1658"/>
      <c r="F299" s="1658"/>
      <c r="G299" s="1658"/>
      <c r="H299" s="1658"/>
      <c r="I299" s="1658"/>
      <c r="J299" s="1658"/>
      <c r="K299" s="1661"/>
      <c r="L299" s="1664" t="s">
        <v>390</v>
      </c>
      <c r="M299" s="1664" t="s">
        <v>391</v>
      </c>
      <c r="N299" s="450" t="s">
        <v>309</v>
      </c>
      <c r="O299" s="1670" t="s">
        <v>310</v>
      </c>
      <c r="P299" s="1671"/>
      <c r="Q299" s="1671"/>
      <c r="R299" s="1671"/>
      <c r="S299" s="1671"/>
      <c r="T299" s="1671"/>
      <c r="U299" s="1671"/>
      <c r="V299" s="1672"/>
      <c r="W299" s="1648" t="s">
        <v>311</v>
      </c>
    </row>
    <row r="300" spans="1:23" ht="19.5" customHeight="1" x14ac:dyDescent="0.2">
      <c r="A300" s="1649"/>
      <c r="B300" s="1656"/>
      <c r="C300" s="1659"/>
      <c r="D300" s="1659"/>
      <c r="E300" s="1659"/>
      <c r="F300" s="1659"/>
      <c r="G300" s="1659"/>
      <c r="H300" s="1659"/>
      <c r="I300" s="1659"/>
      <c r="J300" s="1659"/>
      <c r="K300" s="1662"/>
      <c r="L300" s="1665"/>
      <c r="M300" s="1665"/>
      <c r="N300" s="246" t="s">
        <v>312</v>
      </c>
      <c r="O300" s="1673" t="s">
        <v>380</v>
      </c>
      <c r="P300" s="1674"/>
      <c r="Q300" s="1674"/>
      <c r="R300" s="1674"/>
      <c r="S300" s="1674"/>
      <c r="T300" s="1674"/>
      <c r="U300" s="1674"/>
      <c r="V300" s="1675"/>
      <c r="W300" s="1649"/>
    </row>
    <row r="301" spans="1:23" ht="18" customHeight="1" x14ac:dyDescent="0.2">
      <c r="A301" s="1649"/>
      <c r="B301" s="1656"/>
      <c r="C301" s="1659"/>
      <c r="D301" s="1659"/>
      <c r="E301" s="1659"/>
      <c r="F301" s="1659"/>
      <c r="G301" s="1659"/>
      <c r="H301" s="1659"/>
      <c r="I301" s="1659"/>
      <c r="J301" s="1659"/>
      <c r="K301" s="1662"/>
      <c r="L301" s="1665"/>
      <c r="M301" s="1665"/>
      <c r="N301" s="245" t="s">
        <v>356</v>
      </c>
      <c r="O301" s="1676" t="s">
        <v>383</v>
      </c>
      <c r="P301" s="1677"/>
      <c r="Q301" s="1677"/>
      <c r="R301" s="1677"/>
      <c r="S301" s="1677"/>
      <c r="T301" s="1677"/>
      <c r="U301" s="1677"/>
      <c r="V301" s="1678"/>
      <c r="W301" s="1649"/>
    </row>
    <row r="302" spans="1:23" ht="18" customHeight="1" x14ac:dyDescent="0.2">
      <c r="A302" s="1649"/>
      <c r="B302" s="1656"/>
      <c r="C302" s="1659"/>
      <c r="D302" s="1659"/>
      <c r="E302" s="1659"/>
      <c r="F302" s="1659"/>
      <c r="G302" s="1659"/>
      <c r="H302" s="1659"/>
      <c r="I302" s="1659"/>
      <c r="J302" s="1659"/>
      <c r="K302" s="1662"/>
      <c r="L302" s="1665"/>
      <c r="M302" s="1665"/>
      <c r="N302" s="246" t="s">
        <v>319</v>
      </c>
      <c r="O302" s="1679" t="s">
        <v>381</v>
      </c>
      <c r="P302" s="1680"/>
      <c r="Q302" s="1680"/>
      <c r="R302" s="1680"/>
      <c r="S302" s="1680"/>
      <c r="T302" s="1680"/>
      <c r="U302" s="1680"/>
      <c r="V302" s="1680"/>
      <c r="W302" s="1649"/>
    </row>
    <row r="303" spans="1:23" ht="18" customHeight="1" x14ac:dyDescent="0.2">
      <c r="A303" s="1649"/>
      <c r="B303" s="1656"/>
      <c r="C303" s="1659"/>
      <c r="D303" s="1659"/>
      <c r="E303" s="1659"/>
      <c r="F303" s="1659"/>
      <c r="G303" s="1659"/>
      <c r="H303" s="1659"/>
      <c r="I303" s="1659"/>
      <c r="J303" s="1659"/>
      <c r="K303" s="1662"/>
      <c r="L303" s="1665"/>
      <c r="M303" s="1665"/>
      <c r="N303" s="246" t="s">
        <v>321</v>
      </c>
      <c r="O303" s="1679" t="s">
        <v>381</v>
      </c>
      <c r="P303" s="1680"/>
      <c r="Q303" s="1680"/>
      <c r="R303" s="1680"/>
      <c r="S303" s="1680"/>
      <c r="T303" s="1680"/>
      <c r="U303" s="1680"/>
      <c r="V303" s="1680"/>
      <c r="W303" s="1649"/>
    </row>
    <row r="304" spans="1:23" ht="18" customHeight="1" x14ac:dyDescent="0.2">
      <c r="A304" s="1649"/>
      <c r="B304" s="1656"/>
      <c r="C304" s="1659"/>
      <c r="D304" s="1659"/>
      <c r="E304" s="1659"/>
      <c r="F304" s="1659"/>
      <c r="G304" s="1659"/>
      <c r="H304" s="1659"/>
      <c r="I304" s="1659"/>
      <c r="J304" s="1659"/>
      <c r="K304" s="1662"/>
      <c r="L304" s="1665"/>
      <c r="M304" s="1665"/>
      <c r="N304" s="245" t="s">
        <v>382</v>
      </c>
      <c r="O304" s="1667" t="s">
        <v>318</v>
      </c>
      <c r="P304" s="1668"/>
      <c r="Q304" s="1668"/>
      <c r="R304" s="1668"/>
      <c r="S304" s="1668"/>
      <c r="T304" s="1668"/>
      <c r="U304" s="1668"/>
      <c r="V304" s="1669"/>
      <c r="W304" s="1649"/>
    </row>
    <row r="305" spans="1:23" ht="18" customHeight="1" x14ac:dyDescent="0.2">
      <c r="A305" s="1649"/>
      <c r="B305" s="1656"/>
      <c r="C305" s="1659"/>
      <c r="D305" s="1659"/>
      <c r="E305" s="1659"/>
      <c r="F305" s="1659"/>
      <c r="G305" s="1659"/>
      <c r="H305" s="1659"/>
      <c r="I305" s="1659"/>
      <c r="J305" s="1659"/>
      <c r="K305" s="1662"/>
      <c r="L305" s="1665"/>
      <c r="M305" s="1665"/>
      <c r="N305" s="246" t="s">
        <v>366</v>
      </c>
      <c r="O305" s="1667" t="s">
        <v>383</v>
      </c>
      <c r="P305" s="1668"/>
      <c r="Q305" s="1668"/>
      <c r="R305" s="1668"/>
      <c r="S305" s="1668"/>
      <c r="T305" s="1668"/>
      <c r="U305" s="1668"/>
      <c r="V305" s="1669"/>
      <c r="W305" s="1649"/>
    </row>
    <row r="306" spans="1:23" ht="18" customHeight="1" x14ac:dyDescent="0.2">
      <c r="A306" s="1649"/>
      <c r="B306" s="1656"/>
      <c r="C306" s="1659"/>
      <c r="D306" s="1659"/>
      <c r="E306" s="1659"/>
      <c r="F306" s="1659"/>
      <c r="G306" s="1659"/>
      <c r="H306" s="1659"/>
      <c r="I306" s="1659"/>
      <c r="J306" s="1659"/>
      <c r="K306" s="1662"/>
      <c r="L306" s="1665"/>
      <c r="M306" s="1665"/>
      <c r="N306" s="246" t="s">
        <v>325</v>
      </c>
      <c r="O306" s="1667" t="s">
        <v>318</v>
      </c>
      <c r="P306" s="1668"/>
      <c r="Q306" s="1668"/>
      <c r="R306" s="1668"/>
      <c r="S306" s="1668"/>
      <c r="T306" s="1668"/>
      <c r="U306" s="1668"/>
      <c r="V306" s="1669"/>
      <c r="W306" s="1649"/>
    </row>
    <row r="307" spans="1:23" ht="18" customHeight="1" x14ac:dyDescent="0.2">
      <c r="A307" s="1649"/>
      <c r="B307" s="1656"/>
      <c r="C307" s="1659"/>
      <c r="D307" s="1659"/>
      <c r="E307" s="1659"/>
      <c r="F307" s="1659"/>
      <c r="G307" s="1659"/>
      <c r="H307" s="1659"/>
      <c r="I307" s="1659"/>
      <c r="J307" s="1659"/>
      <c r="K307" s="1662"/>
      <c r="L307" s="1665"/>
      <c r="M307" s="1665"/>
      <c r="N307" s="246" t="s">
        <v>331</v>
      </c>
      <c r="O307" s="1667" t="s">
        <v>332</v>
      </c>
      <c r="P307" s="1668"/>
      <c r="Q307" s="1668"/>
      <c r="R307" s="1668"/>
      <c r="S307" s="1668"/>
      <c r="T307" s="1668"/>
      <c r="U307" s="1668"/>
      <c r="V307" s="1669"/>
      <c r="W307" s="1649"/>
    </row>
    <row r="308" spans="1:23" ht="18.75" customHeight="1" x14ac:dyDescent="0.2">
      <c r="A308" s="1649"/>
      <c r="B308" s="1656"/>
      <c r="C308" s="1659"/>
      <c r="D308" s="1659"/>
      <c r="E308" s="1659"/>
      <c r="F308" s="1659"/>
      <c r="G308" s="1659"/>
      <c r="H308" s="1659"/>
      <c r="I308" s="1659"/>
      <c r="J308" s="1659"/>
      <c r="K308" s="1662"/>
      <c r="L308" s="1665"/>
      <c r="M308" s="1665"/>
      <c r="N308" s="246" t="s">
        <v>339</v>
      </c>
      <c r="O308" s="1694" t="s">
        <v>340</v>
      </c>
      <c r="P308" s="1668"/>
      <c r="Q308" s="1668"/>
      <c r="R308" s="1668"/>
      <c r="S308" s="1668"/>
      <c r="T308" s="1668"/>
      <c r="U308" s="1668"/>
      <c r="V308" s="1669"/>
      <c r="W308" s="1649"/>
    </row>
    <row r="309" spans="1:23" ht="36.75" customHeight="1" x14ac:dyDescent="0.2">
      <c r="A309" s="1649"/>
      <c r="B309" s="1656"/>
      <c r="C309" s="1659"/>
      <c r="D309" s="1659"/>
      <c r="E309" s="1659"/>
      <c r="F309" s="1659"/>
      <c r="G309" s="1659"/>
      <c r="H309" s="1659"/>
      <c r="I309" s="1659"/>
      <c r="J309" s="1659"/>
      <c r="K309" s="1662"/>
      <c r="L309" s="1665"/>
      <c r="M309" s="1665"/>
      <c r="N309" s="988" t="s">
        <v>370</v>
      </c>
      <c r="O309" s="1681" t="s">
        <v>323</v>
      </c>
      <c r="P309" s="1682"/>
      <c r="Q309" s="1682"/>
      <c r="R309" s="1682"/>
      <c r="S309" s="1682"/>
      <c r="T309" s="1682"/>
      <c r="U309" s="1682"/>
      <c r="V309" s="1683"/>
      <c r="W309" s="1649"/>
    </row>
    <row r="310" spans="1:23" ht="19.5" customHeight="1" x14ac:dyDescent="0.2">
      <c r="A310" s="1649"/>
      <c r="B310" s="1656"/>
      <c r="C310" s="1659"/>
      <c r="D310" s="1659"/>
      <c r="E310" s="1659"/>
      <c r="F310" s="1659"/>
      <c r="G310" s="1659"/>
      <c r="H310" s="1659"/>
      <c r="I310" s="1659"/>
      <c r="J310" s="1659"/>
      <c r="K310" s="1662"/>
      <c r="L310" s="1665"/>
      <c r="M310" s="1665"/>
      <c r="N310" s="803" t="s">
        <v>341</v>
      </c>
      <c r="O310" s="1667" t="s">
        <v>1823</v>
      </c>
      <c r="P310" s="1668"/>
      <c r="Q310" s="1668"/>
      <c r="R310" s="1668"/>
      <c r="S310" s="1668"/>
      <c r="T310" s="1668"/>
      <c r="U310" s="1668"/>
      <c r="V310" s="1669"/>
      <c r="W310" s="1649"/>
    </row>
    <row r="311" spans="1:23" ht="17.149999999999999" customHeight="1" x14ac:dyDescent="0.2">
      <c r="A311" s="1649"/>
      <c r="B311" s="1656"/>
      <c r="C311" s="1659"/>
      <c r="D311" s="1659"/>
      <c r="E311" s="1659"/>
      <c r="F311" s="1659"/>
      <c r="G311" s="1659"/>
      <c r="H311" s="1659"/>
      <c r="I311" s="1659"/>
      <c r="J311" s="1659"/>
      <c r="K311" s="1662"/>
      <c r="L311" s="1665"/>
      <c r="M311" s="1665"/>
      <c r="N311" s="987" t="s">
        <v>342</v>
      </c>
      <c r="O311" s="1710" t="s">
        <v>343</v>
      </c>
      <c r="P311" s="1711"/>
      <c r="Q311" s="1711"/>
      <c r="R311" s="1711"/>
      <c r="S311" s="1711"/>
      <c r="T311" s="1711"/>
      <c r="U311" s="1711"/>
      <c r="V311" s="1712"/>
      <c r="W311" s="1649"/>
    </row>
    <row r="312" spans="1:23" s="1123" customFormat="1" ht="18.5" customHeight="1" x14ac:dyDescent="0.2">
      <c r="A312" s="1650"/>
      <c r="B312" s="1657"/>
      <c r="C312" s="1660"/>
      <c r="D312" s="1660"/>
      <c r="E312" s="1660"/>
      <c r="F312" s="1660"/>
      <c r="G312" s="1660"/>
      <c r="H312" s="1660"/>
      <c r="I312" s="1660"/>
      <c r="J312" s="1660"/>
      <c r="K312" s="1663"/>
      <c r="L312" s="1666"/>
      <c r="M312" s="1666"/>
      <c r="N312" s="1134" t="s">
        <v>1822</v>
      </c>
      <c r="O312" s="1651" t="s">
        <v>318</v>
      </c>
      <c r="P312" s="1652"/>
      <c r="Q312" s="1652"/>
      <c r="R312" s="1652"/>
      <c r="S312" s="1652"/>
      <c r="T312" s="1652"/>
      <c r="U312" s="1652"/>
      <c r="V312" s="1653"/>
      <c r="W312" s="1650"/>
    </row>
    <row r="313" spans="1:23" ht="16.5" customHeight="1" x14ac:dyDescent="0.2">
      <c r="A313" s="797"/>
      <c r="B313" s="798"/>
      <c r="C313" s="797"/>
      <c r="D313" s="797"/>
      <c r="E313" s="797"/>
      <c r="F313" s="797"/>
      <c r="G313" s="797"/>
      <c r="H313" s="797"/>
      <c r="I313" s="797"/>
      <c r="J313" s="797"/>
      <c r="K313" s="797"/>
      <c r="L313" s="799"/>
      <c r="M313" s="799"/>
      <c r="N313" s="800"/>
      <c r="O313" s="801"/>
      <c r="P313" s="626"/>
      <c r="Q313" s="626"/>
      <c r="R313" s="626"/>
      <c r="S313" s="626"/>
      <c r="T313" s="626"/>
      <c r="U313" s="626"/>
      <c r="V313" s="626"/>
      <c r="W313" s="802"/>
    </row>
    <row r="314" spans="1:23" ht="20.25" customHeight="1" x14ac:dyDescent="0.2">
      <c r="A314" s="484" t="s">
        <v>392</v>
      </c>
    </row>
  </sheetData>
  <mergeCells count="465">
    <mergeCell ref="O280:V280"/>
    <mergeCell ref="O281:V281"/>
    <mergeCell ref="O297:V297"/>
    <mergeCell ref="A210:A224"/>
    <mergeCell ref="A225:A254"/>
    <mergeCell ref="O233:V233"/>
    <mergeCell ref="O266:V266"/>
    <mergeCell ref="A130:A175"/>
    <mergeCell ref="B130:B175"/>
    <mergeCell ref="C130:C175"/>
    <mergeCell ref="D130:D175"/>
    <mergeCell ref="E130:E175"/>
    <mergeCell ref="F130:F175"/>
    <mergeCell ref="J225:J254"/>
    <mergeCell ref="K225:K254"/>
    <mergeCell ref="A255:A298"/>
    <mergeCell ref="B255:B298"/>
    <mergeCell ref="C255:C298"/>
    <mergeCell ref="D255:D298"/>
    <mergeCell ref="E255:E298"/>
    <mergeCell ref="F255:F298"/>
    <mergeCell ref="G255:G298"/>
    <mergeCell ref="H130:H175"/>
    <mergeCell ref="I130:I175"/>
    <mergeCell ref="O250:V250"/>
    <mergeCell ref="O253:V253"/>
    <mergeCell ref="O288:V288"/>
    <mergeCell ref="O289:V289"/>
    <mergeCell ref="O290:V290"/>
    <mergeCell ref="J210:J224"/>
    <mergeCell ref="K210:K224"/>
    <mergeCell ref="O265:V265"/>
    <mergeCell ref="O261:V261"/>
    <mergeCell ref="O259:V259"/>
    <mergeCell ref="O222:V222"/>
    <mergeCell ref="O237:V237"/>
    <mergeCell ref="O268:V268"/>
    <mergeCell ref="O269:V269"/>
    <mergeCell ref="O270:V270"/>
    <mergeCell ref="O271:V271"/>
    <mergeCell ref="O272:V272"/>
    <mergeCell ref="O273:V273"/>
    <mergeCell ref="O274:V274"/>
    <mergeCell ref="O275:V275"/>
    <mergeCell ref="O276:V276"/>
    <mergeCell ref="O277:V277"/>
    <mergeCell ref="O278:V278"/>
    <mergeCell ref="O279:V279"/>
    <mergeCell ref="O40:V40"/>
    <mergeCell ref="O45:V45"/>
    <mergeCell ref="O47:V47"/>
    <mergeCell ref="O127:V127"/>
    <mergeCell ref="O291:V291"/>
    <mergeCell ref="O292:V292"/>
    <mergeCell ref="O232:V232"/>
    <mergeCell ref="O236:V236"/>
    <mergeCell ref="O251:V251"/>
    <mergeCell ref="O264:V264"/>
    <mergeCell ref="O234:V234"/>
    <mergeCell ref="O235:V235"/>
    <mergeCell ref="O241:V241"/>
    <mergeCell ref="O242:V242"/>
    <mergeCell ref="O243:V243"/>
    <mergeCell ref="O244:V244"/>
    <mergeCell ref="O245:V245"/>
    <mergeCell ref="O238:V238"/>
    <mergeCell ref="O255:V255"/>
    <mergeCell ref="O262:V262"/>
    <mergeCell ref="O263:V263"/>
    <mergeCell ref="O248:V248"/>
    <mergeCell ref="O256:V256"/>
    <mergeCell ref="O249:V249"/>
    <mergeCell ref="O293:V293"/>
    <mergeCell ref="O294:V294"/>
    <mergeCell ref="O296:V296"/>
    <mergeCell ref="O306:V306"/>
    <mergeCell ref="O295:V295"/>
    <mergeCell ref="O6:V6"/>
    <mergeCell ref="O307:V307"/>
    <mergeCell ref="O308:V308"/>
    <mergeCell ref="O311:V311"/>
    <mergeCell ref="O310:V310"/>
    <mergeCell ref="O211:V211"/>
    <mergeCell ref="O212:V212"/>
    <mergeCell ref="O213:V213"/>
    <mergeCell ref="O214:V214"/>
    <mergeCell ref="O215:V215"/>
    <mergeCell ref="O216:V216"/>
    <mergeCell ref="O217:V217"/>
    <mergeCell ref="O218:V218"/>
    <mergeCell ref="O126:V126"/>
    <mergeCell ref="O128:V128"/>
    <mergeCell ref="O113:V113"/>
    <mergeCell ref="O22:V22"/>
    <mergeCell ref="O15:V15"/>
    <mergeCell ref="O59:V59"/>
    <mergeCell ref="O36:V36"/>
    <mergeCell ref="O23:V23"/>
    <mergeCell ref="O257:V257"/>
    <mergeCell ref="O258:V258"/>
    <mergeCell ref="O176:V176"/>
    <mergeCell ref="O177:V177"/>
    <mergeCell ref="O184:V184"/>
    <mergeCell ref="O185:V185"/>
    <mergeCell ref="O186:V186"/>
    <mergeCell ref="O188:V188"/>
    <mergeCell ref="O193:V193"/>
    <mergeCell ref="O194:V194"/>
    <mergeCell ref="O195:V195"/>
    <mergeCell ref="O196:V196"/>
    <mergeCell ref="O197:V197"/>
    <mergeCell ref="O198:V198"/>
    <mergeCell ref="O178:V178"/>
    <mergeCell ref="O179:V179"/>
    <mergeCell ref="O71:V71"/>
    <mergeCell ref="O72:V72"/>
    <mergeCell ref="O73:V73"/>
    <mergeCell ref="O74:V74"/>
    <mergeCell ref="O189:V189"/>
    <mergeCell ref="O206:V206"/>
    <mergeCell ref="B2:K2"/>
    <mergeCell ref="N2:V2"/>
    <mergeCell ref="O33:V33"/>
    <mergeCell ref="O32:V32"/>
    <mergeCell ref="O26:V26"/>
    <mergeCell ref="O41:V41"/>
    <mergeCell ref="O16:V16"/>
    <mergeCell ref="O17:V17"/>
    <mergeCell ref="O18:V18"/>
    <mergeCell ref="O24:V24"/>
    <mergeCell ref="O10:V10"/>
    <mergeCell ref="O11:V11"/>
    <mergeCell ref="O12:V12"/>
    <mergeCell ref="O13:V13"/>
    <mergeCell ref="O7:V7"/>
    <mergeCell ref="O19:V19"/>
    <mergeCell ref="O20:V20"/>
    <mergeCell ref="O21:V21"/>
    <mergeCell ref="O3:V3"/>
    <mergeCell ref="O5:V5"/>
    <mergeCell ref="O8:V8"/>
    <mergeCell ref="O9:V9"/>
    <mergeCell ref="O4:V4"/>
    <mergeCell ref="O30:V30"/>
    <mergeCell ref="O52:V52"/>
    <mergeCell ref="O76:V76"/>
    <mergeCell ref="O38:V38"/>
    <mergeCell ref="O39:V39"/>
    <mergeCell ref="O46:V46"/>
    <mergeCell ref="O102:V102"/>
    <mergeCell ref="O103:V103"/>
    <mergeCell ref="O91:V91"/>
    <mergeCell ref="O92:V92"/>
    <mergeCell ref="O77:V77"/>
    <mergeCell ref="O78:V78"/>
    <mergeCell ref="O79:V79"/>
    <mergeCell ref="O80:V80"/>
    <mergeCell ref="O85:V85"/>
    <mergeCell ref="O81:V81"/>
    <mergeCell ref="O87:V87"/>
    <mergeCell ref="O49:V49"/>
    <mergeCell ref="O50:V50"/>
    <mergeCell ref="O51:V51"/>
    <mergeCell ref="O54:V54"/>
    <mergeCell ref="O56:V56"/>
    <mergeCell ref="O57:V57"/>
    <mergeCell ref="O58:V58"/>
    <mergeCell ref="O43:V43"/>
    <mergeCell ref="O53:V53"/>
    <mergeCell ref="O69:V69"/>
    <mergeCell ref="O70:V70"/>
    <mergeCell ref="O82:V82"/>
    <mergeCell ref="O83:V83"/>
    <mergeCell ref="O63:V63"/>
    <mergeCell ref="O55:V55"/>
    <mergeCell ref="O68:V68"/>
    <mergeCell ref="O65:V65"/>
    <mergeCell ref="O62:V62"/>
    <mergeCell ref="O60:V60"/>
    <mergeCell ref="O66:V66"/>
    <mergeCell ref="O67:V67"/>
    <mergeCell ref="O75:V75"/>
    <mergeCell ref="O61:V61"/>
    <mergeCell ref="O84:V84"/>
    <mergeCell ref="O93:V93"/>
    <mergeCell ref="O94:V94"/>
    <mergeCell ref="O101:V101"/>
    <mergeCell ref="O109:V109"/>
    <mergeCell ref="O106:V106"/>
    <mergeCell ref="O107:V107"/>
    <mergeCell ref="O108:V108"/>
    <mergeCell ref="O111:V111"/>
    <mergeCell ref="O110:V110"/>
    <mergeCell ref="O98:V98"/>
    <mergeCell ref="O86:V86"/>
    <mergeCell ref="O89:V89"/>
    <mergeCell ref="O90:V90"/>
    <mergeCell ref="O99:V99"/>
    <mergeCell ref="O100:V100"/>
    <mergeCell ref="O105:V105"/>
    <mergeCell ref="O95:V95"/>
    <mergeCell ref="O96:V96"/>
    <mergeCell ref="O97:V97"/>
    <mergeCell ref="O104:V104"/>
    <mergeCell ref="O114:V114"/>
    <mergeCell ref="O115:V115"/>
    <mergeCell ref="O116:V116"/>
    <mergeCell ref="O142:V142"/>
    <mergeCell ref="O119:V119"/>
    <mergeCell ref="O120:V120"/>
    <mergeCell ref="O125:V125"/>
    <mergeCell ref="O124:V124"/>
    <mergeCell ref="O117:V117"/>
    <mergeCell ref="O118:V118"/>
    <mergeCell ref="O131:V131"/>
    <mergeCell ref="O141:V141"/>
    <mergeCell ref="O144:V144"/>
    <mergeCell ref="O160:V160"/>
    <mergeCell ref="O158:V158"/>
    <mergeCell ref="O146:V146"/>
    <mergeCell ref="O153:V153"/>
    <mergeCell ref="O164:V164"/>
    <mergeCell ref="O121:V121"/>
    <mergeCell ref="O122:V122"/>
    <mergeCell ref="O123:V123"/>
    <mergeCell ref="O134:V134"/>
    <mergeCell ref="O152:V152"/>
    <mergeCell ref="O150:V150"/>
    <mergeCell ref="O157:V157"/>
    <mergeCell ref="O140:V140"/>
    <mergeCell ref="O143:V143"/>
    <mergeCell ref="O135:V135"/>
    <mergeCell ref="O136:V136"/>
    <mergeCell ref="O137:V137"/>
    <mergeCell ref="O138:V138"/>
    <mergeCell ref="O139:V139"/>
    <mergeCell ref="O151:V151"/>
    <mergeCell ref="O169:V169"/>
    <mergeCell ref="O170:V170"/>
    <mergeCell ref="O171:V171"/>
    <mergeCell ref="O162:V162"/>
    <mergeCell ref="A89:A129"/>
    <mergeCell ref="B89:B129"/>
    <mergeCell ref="C89:C129"/>
    <mergeCell ref="D89:D129"/>
    <mergeCell ref="E89:E129"/>
    <mergeCell ref="F89:F129"/>
    <mergeCell ref="G89:G129"/>
    <mergeCell ref="H89:H129"/>
    <mergeCell ref="I89:I129"/>
    <mergeCell ref="J89:J129"/>
    <mergeCell ref="K89:K129"/>
    <mergeCell ref="L89:L112"/>
    <mergeCell ref="L113:L129"/>
    <mergeCell ref="M89:M112"/>
    <mergeCell ref="M113:M129"/>
    <mergeCell ref="G130:G175"/>
    <mergeCell ref="O172:V172"/>
    <mergeCell ref="O130:V130"/>
    <mergeCell ref="O132:V132"/>
    <mergeCell ref="O133:V133"/>
    <mergeCell ref="O229:V229"/>
    <mergeCell ref="O230:V230"/>
    <mergeCell ref="O231:V231"/>
    <mergeCell ref="O203:V203"/>
    <mergeCell ref="O205:V205"/>
    <mergeCell ref="O199:V199"/>
    <mergeCell ref="O207:V207"/>
    <mergeCell ref="O204:V204"/>
    <mergeCell ref="O200:V200"/>
    <mergeCell ref="O201:V201"/>
    <mergeCell ref="O209:V209"/>
    <mergeCell ref="O48:V48"/>
    <mergeCell ref="A3:A48"/>
    <mergeCell ref="B3:B48"/>
    <mergeCell ref="C3:C48"/>
    <mergeCell ref="D3:D48"/>
    <mergeCell ref="E3:E48"/>
    <mergeCell ref="F3:F48"/>
    <mergeCell ref="G3:G48"/>
    <mergeCell ref="H3:H48"/>
    <mergeCell ref="I3:I48"/>
    <mergeCell ref="J3:J48"/>
    <mergeCell ref="K3:K48"/>
    <mergeCell ref="L3:L25"/>
    <mergeCell ref="M3:M25"/>
    <mergeCell ref="O34:V34"/>
    <mergeCell ref="O37:V37"/>
    <mergeCell ref="O44:V44"/>
    <mergeCell ref="O14:V14"/>
    <mergeCell ref="O27:V27"/>
    <mergeCell ref="O28:V28"/>
    <mergeCell ref="O31:V31"/>
    <mergeCell ref="O42:V42"/>
    <mergeCell ref="O29:V29"/>
    <mergeCell ref="O35:V35"/>
    <mergeCell ref="W3:W25"/>
    <mergeCell ref="L26:L48"/>
    <mergeCell ref="M26:M48"/>
    <mergeCell ref="W26:W48"/>
    <mergeCell ref="O64:V64"/>
    <mergeCell ref="O88:V88"/>
    <mergeCell ref="A49:A88"/>
    <mergeCell ref="B49:B88"/>
    <mergeCell ref="C49:C88"/>
    <mergeCell ref="D49:D88"/>
    <mergeCell ref="E49:E88"/>
    <mergeCell ref="F49:F88"/>
    <mergeCell ref="G49:G88"/>
    <mergeCell ref="H49:H88"/>
    <mergeCell ref="I49:I88"/>
    <mergeCell ref="J49:J88"/>
    <mergeCell ref="K49:K88"/>
    <mergeCell ref="L49:L64"/>
    <mergeCell ref="L65:L88"/>
    <mergeCell ref="W49:W64"/>
    <mergeCell ref="W65:W88"/>
    <mergeCell ref="M49:M64"/>
    <mergeCell ref="M65:M88"/>
    <mergeCell ref="O25:V25"/>
    <mergeCell ref="W89:W112"/>
    <mergeCell ref="W113:W129"/>
    <mergeCell ref="O145:V145"/>
    <mergeCell ref="O161:V161"/>
    <mergeCell ref="O175:V175"/>
    <mergeCell ref="W130:W145"/>
    <mergeCell ref="W146:W161"/>
    <mergeCell ref="W162:W175"/>
    <mergeCell ref="O112:V112"/>
    <mergeCell ref="O129:V129"/>
    <mergeCell ref="O154:V154"/>
    <mergeCell ref="O155:V155"/>
    <mergeCell ref="O156:V156"/>
    <mergeCell ref="O147:V147"/>
    <mergeCell ref="O148:V148"/>
    <mergeCell ref="O149:V149"/>
    <mergeCell ref="O159:V159"/>
    <mergeCell ref="O173:V173"/>
    <mergeCell ref="O174:V174"/>
    <mergeCell ref="O163:V163"/>
    <mergeCell ref="O165:V165"/>
    <mergeCell ref="O166:V166"/>
    <mergeCell ref="O167:V167"/>
    <mergeCell ref="O168:V168"/>
    <mergeCell ref="L130:L145"/>
    <mergeCell ref="L146:L161"/>
    <mergeCell ref="L162:L175"/>
    <mergeCell ref="M130:M145"/>
    <mergeCell ref="M146:M161"/>
    <mergeCell ref="M162:M175"/>
    <mergeCell ref="A176:A209"/>
    <mergeCell ref="B176:B209"/>
    <mergeCell ref="C176:C209"/>
    <mergeCell ref="D176:D209"/>
    <mergeCell ref="E176:E209"/>
    <mergeCell ref="F176:F209"/>
    <mergeCell ref="G176:G209"/>
    <mergeCell ref="H176:H209"/>
    <mergeCell ref="I176:I209"/>
    <mergeCell ref="J176:J209"/>
    <mergeCell ref="K176:K209"/>
    <mergeCell ref="L176:L192"/>
    <mergeCell ref="L193:L209"/>
    <mergeCell ref="M176:M192"/>
    <mergeCell ref="M193:M209"/>
    <mergeCell ref="J130:J175"/>
    <mergeCell ref="K130:K175"/>
    <mergeCell ref="W176:W192"/>
    <mergeCell ref="W193:W209"/>
    <mergeCell ref="O224:V224"/>
    <mergeCell ref="W210:W224"/>
    <mergeCell ref="O221:V221"/>
    <mergeCell ref="O208:V208"/>
    <mergeCell ref="O191:V191"/>
    <mergeCell ref="O192:V192"/>
    <mergeCell ref="O180:V180"/>
    <mergeCell ref="O181:V181"/>
    <mergeCell ref="O182:V182"/>
    <mergeCell ref="O190:V190"/>
    <mergeCell ref="O220:V220"/>
    <mergeCell ref="O223:V223"/>
    <mergeCell ref="O187:V187"/>
    <mergeCell ref="O219:V219"/>
    <mergeCell ref="O210:V210"/>
    <mergeCell ref="O202:V202"/>
    <mergeCell ref="O183:V183"/>
    <mergeCell ref="L210:L224"/>
    <mergeCell ref="M210:M224"/>
    <mergeCell ref="B225:B254"/>
    <mergeCell ref="C225:C254"/>
    <mergeCell ref="D225:D254"/>
    <mergeCell ref="E225:E254"/>
    <mergeCell ref="F225:F254"/>
    <mergeCell ref="G225:G254"/>
    <mergeCell ref="H225:H254"/>
    <mergeCell ref="I225:I254"/>
    <mergeCell ref="B210:B224"/>
    <mergeCell ref="C210:C224"/>
    <mergeCell ref="D210:D224"/>
    <mergeCell ref="E210:E224"/>
    <mergeCell ref="F210:F224"/>
    <mergeCell ref="G210:G224"/>
    <mergeCell ref="H210:H224"/>
    <mergeCell ref="L225:L239"/>
    <mergeCell ref="L240:L254"/>
    <mergeCell ref="M225:M239"/>
    <mergeCell ref="M240:M254"/>
    <mergeCell ref="I210:I224"/>
    <mergeCell ref="W225:W239"/>
    <mergeCell ref="W240:W254"/>
    <mergeCell ref="O267:V267"/>
    <mergeCell ref="O282:V282"/>
    <mergeCell ref="O298:V298"/>
    <mergeCell ref="W255:W267"/>
    <mergeCell ref="W268:W282"/>
    <mergeCell ref="W283:W298"/>
    <mergeCell ref="O239:V239"/>
    <mergeCell ref="O254:V254"/>
    <mergeCell ref="O260:V260"/>
    <mergeCell ref="O246:V246"/>
    <mergeCell ref="O247:V247"/>
    <mergeCell ref="O240:V240"/>
    <mergeCell ref="O252:V252"/>
    <mergeCell ref="O283:V283"/>
    <mergeCell ref="O284:V284"/>
    <mergeCell ref="O285:V285"/>
    <mergeCell ref="O286:V286"/>
    <mergeCell ref="O287:V287"/>
    <mergeCell ref="O225:V225"/>
    <mergeCell ref="O226:V226"/>
    <mergeCell ref="O227:V227"/>
    <mergeCell ref="O228:V228"/>
    <mergeCell ref="H255:H298"/>
    <mergeCell ref="I255:I298"/>
    <mergeCell ref="J255:J298"/>
    <mergeCell ref="K255:K298"/>
    <mergeCell ref="L255:L267"/>
    <mergeCell ref="L268:L282"/>
    <mergeCell ref="L283:L298"/>
    <mergeCell ref="M255:M267"/>
    <mergeCell ref="M268:M282"/>
    <mergeCell ref="M283:M298"/>
    <mergeCell ref="W299:W312"/>
    <mergeCell ref="O312:V312"/>
    <mergeCell ref="A299:A312"/>
    <mergeCell ref="B299:B312"/>
    <mergeCell ref="C299:C312"/>
    <mergeCell ref="D299:D312"/>
    <mergeCell ref="E299:E312"/>
    <mergeCell ref="F299:F312"/>
    <mergeCell ref="G299:G312"/>
    <mergeCell ref="H299:H312"/>
    <mergeCell ref="I299:I312"/>
    <mergeCell ref="J299:J312"/>
    <mergeCell ref="K299:K312"/>
    <mergeCell ref="L299:L312"/>
    <mergeCell ref="M299:M312"/>
    <mergeCell ref="O304:V304"/>
    <mergeCell ref="O305:V305"/>
    <mergeCell ref="O299:V299"/>
    <mergeCell ref="O300:V300"/>
    <mergeCell ref="O301:V301"/>
    <mergeCell ref="O302:V302"/>
    <mergeCell ref="O309:V309"/>
    <mergeCell ref="O303:V303"/>
  </mergeCells>
  <phoneticPr fontId="3"/>
  <printOptions horizontalCentered="1"/>
  <pageMargins left="0.59055118110236227" right="0.59055118110236227" top="0.78740157480314965" bottom="0.39370078740157483" header="0.51181102362204722" footer="0.51181102362204722"/>
  <pageSetup paperSize="9" scale="50" orientation="landscape" r:id="rId1"/>
  <headerFooter alignWithMargins="0"/>
  <rowBreaks count="7" manualBreakCount="7">
    <brk id="48" max="22" man="1"/>
    <brk id="88" max="22" man="1"/>
    <brk id="129" max="16383" man="1"/>
    <brk id="175" max="16383" man="1"/>
    <brk id="209" max="22" man="1"/>
    <brk id="254" max="22" man="1"/>
    <brk id="298"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8"/>
  <sheetViews>
    <sheetView view="pageBreakPreview" zoomScaleNormal="75" zoomScaleSheetLayoutView="100" workbookViewId="0">
      <selection sqref="A1:G1"/>
    </sheetView>
  </sheetViews>
  <sheetFormatPr defaultColWidth="9" defaultRowHeight="20.149999999999999" customHeight="1" x14ac:dyDescent="0.2"/>
  <cols>
    <col min="1" max="1" width="6.6328125" style="10" customWidth="1"/>
    <col min="2" max="2" width="22.6328125" style="335" customWidth="1"/>
    <col min="3" max="3" width="54.6328125" style="335" customWidth="1"/>
    <col min="4" max="4" width="4.08984375" style="333" customWidth="1"/>
    <col min="5" max="5" width="15.08984375" style="8" customWidth="1"/>
    <col min="6" max="6" width="30.6328125" style="335" customWidth="1"/>
    <col min="7" max="7" width="7.6328125" style="333" customWidth="1"/>
    <col min="8" max="16384" width="9" style="10"/>
  </cols>
  <sheetData>
    <row r="1" spans="1:7" ht="24" customHeight="1" x14ac:dyDescent="0.2">
      <c r="A1" s="1750" t="s">
        <v>393</v>
      </c>
      <c r="B1" s="1750"/>
      <c r="C1" s="1750"/>
      <c r="D1" s="1750"/>
      <c r="E1" s="1750"/>
      <c r="F1" s="1750"/>
      <c r="G1" s="1750"/>
    </row>
    <row r="2" spans="1:7" s="350" customFormat="1" ht="18" customHeight="1" x14ac:dyDescent="0.2">
      <c r="A2" s="345" t="s">
        <v>394</v>
      </c>
      <c r="B2" s="346"/>
      <c r="C2" s="347"/>
      <c r="D2" s="348"/>
      <c r="E2" s="349"/>
      <c r="F2" s="346"/>
    </row>
    <row r="3" spans="1:7" s="350" customFormat="1" ht="18" customHeight="1" x14ac:dyDescent="0.2">
      <c r="A3" s="345" t="s">
        <v>395</v>
      </c>
      <c r="B3" s="346"/>
      <c r="C3" s="347"/>
      <c r="D3" s="348"/>
      <c r="E3" s="349"/>
      <c r="F3" s="346"/>
    </row>
    <row r="4" spans="1:7" s="356" customFormat="1" ht="24" customHeight="1" x14ac:dyDescent="0.2">
      <c r="A4" s="351" t="s">
        <v>396</v>
      </c>
      <c r="B4" s="352" t="s">
        <v>397</v>
      </c>
      <c r="C4" s="353" t="s">
        <v>398</v>
      </c>
      <c r="D4" s="1751" t="s">
        <v>399</v>
      </c>
      <c r="E4" s="1751"/>
      <c r="F4" s="354" t="s">
        <v>400</v>
      </c>
      <c r="G4" s="355" t="s">
        <v>401</v>
      </c>
    </row>
    <row r="5" spans="1:7" ht="24" customHeight="1" x14ac:dyDescent="0.2">
      <c r="A5" s="375" t="s">
        <v>402</v>
      </c>
      <c r="B5" s="376"/>
      <c r="C5" s="376"/>
      <c r="D5" s="376"/>
      <c r="E5" s="376"/>
      <c r="F5" s="376"/>
      <c r="G5" s="377"/>
    </row>
    <row r="6" spans="1:7" ht="19.5" customHeight="1" x14ac:dyDescent="0.2">
      <c r="A6" s="292"/>
      <c r="B6" s="1730" t="s">
        <v>403</v>
      </c>
      <c r="C6" s="580" t="s">
        <v>404</v>
      </c>
      <c r="D6" s="261" t="s">
        <v>405</v>
      </c>
      <c r="E6" s="1758" t="s">
        <v>406</v>
      </c>
      <c r="F6" s="1761"/>
      <c r="G6" s="1755" t="s">
        <v>407</v>
      </c>
    </row>
    <row r="7" spans="1:7" ht="19.5" customHeight="1" x14ac:dyDescent="0.2">
      <c r="A7" s="292"/>
      <c r="B7" s="1731"/>
      <c r="C7" s="580" t="s">
        <v>408</v>
      </c>
      <c r="D7" s="261" t="s">
        <v>405</v>
      </c>
      <c r="E7" s="1759"/>
      <c r="F7" s="1762"/>
      <c r="G7" s="1756"/>
    </row>
    <row r="8" spans="1:7" ht="19.5" customHeight="1" x14ac:dyDescent="0.2">
      <c r="A8" s="292"/>
      <c r="B8" s="1731"/>
      <c r="C8" s="580" t="s">
        <v>409</v>
      </c>
      <c r="D8" s="261" t="s">
        <v>405</v>
      </c>
      <c r="E8" s="1760"/>
      <c r="F8" s="1763"/>
      <c r="G8" s="1757"/>
    </row>
    <row r="9" spans="1:7" ht="19.5" customHeight="1" x14ac:dyDescent="0.2">
      <c r="A9" s="292"/>
      <c r="B9" s="1731"/>
      <c r="C9" s="580" t="s">
        <v>410</v>
      </c>
      <c r="D9" s="261" t="s">
        <v>405</v>
      </c>
      <c r="E9" s="584" t="s">
        <v>406</v>
      </c>
      <c r="F9" s="274"/>
      <c r="G9" s="264" t="s">
        <v>407</v>
      </c>
    </row>
    <row r="10" spans="1:7" ht="19.5" customHeight="1" x14ac:dyDescent="0.2">
      <c r="A10" s="292"/>
      <c r="B10" s="1731"/>
      <c r="C10" s="580" t="s">
        <v>411</v>
      </c>
      <c r="D10" s="261" t="s">
        <v>405</v>
      </c>
      <c r="E10" s="585" t="s">
        <v>412</v>
      </c>
      <c r="F10" s="274"/>
      <c r="G10" s="264" t="s">
        <v>407</v>
      </c>
    </row>
    <row r="11" spans="1:7" ht="45.5" customHeight="1" x14ac:dyDescent="0.2">
      <c r="A11" s="292"/>
      <c r="B11" s="378"/>
      <c r="C11" s="580" t="s">
        <v>413</v>
      </c>
      <c r="D11" s="261" t="s">
        <v>405</v>
      </c>
      <c r="E11" s="585" t="s">
        <v>412</v>
      </c>
      <c r="F11" s="274"/>
      <c r="G11" s="264" t="s">
        <v>407</v>
      </c>
    </row>
    <row r="12" spans="1:7" ht="19.5" customHeight="1" x14ac:dyDescent="0.2">
      <c r="A12" s="292"/>
      <c r="B12" s="378"/>
      <c r="C12" s="580" t="s">
        <v>414</v>
      </c>
      <c r="D12" s="261" t="s">
        <v>405</v>
      </c>
      <c r="E12" s="585" t="s">
        <v>412</v>
      </c>
      <c r="F12" s="274" t="s">
        <v>415</v>
      </c>
      <c r="G12" s="264" t="s">
        <v>407</v>
      </c>
    </row>
    <row r="13" spans="1:7" ht="19.5" customHeight="1" x14ac:dyDescent="0.2">
      <c r="A13" s="292"/>
      <c r="B13" s="378"/>
      <c r="C13" s="580" t="s">
        <v>416</v>
      </c>
      <c r="D13" s="261" t="s">
        <v>405</v>
      </c>
      <c r="E13" s="585" t="s">
        <v>417</v>
      </c>
      <c r="F13" s="274"/>
      <c r="G13" s="264" t="s">
        <v>407</v>
      </c>
    </row>
    <row r="14" spans="1:7" ht="30" customHeight="1" x14ac:dyDescent="0.2">
      <c r="A14" s="292"/>
      <c r="B14" s="378"/>
      <c r="C14" s="580" t="s">
        <v>418</v>
      </c>
      <c r="D14" s="261" t="s">
        <v>405</v>
      </c>
      <c r="E14" s="585" t="s">
        <v>419</v>
      </c>
      <c r="F14" s="274"/>
      <c r="G14" s="264" t="s">
        <v>407</v>
      </c>
    </row>
    <row r="15" spans="1:7" ht="19" customHeight="1" x14ac:dyDescent="0.2">
      <c r="A15" s="292"/>
      <c r="B15" s="378"/>
      <c r="C15" s="580" t="s">
        <v>420</v>
      </c>
      <c r="D15" s="261" t="s">
        <v>405</v>
      </c>
      <c r="E15" s="585" t="s">
        <v>419</v>
      </c>
      <c r="F15" s="274"/>
      <c r="G15" s="264" t="s">
        <v>407</v>
      </c>
    </row>
    <row r="16" spans="1:7" ht="30" customHeight="1" x14ac:dyDescent="0.2">
      <c r="A16" s="292"/>
      <c r="B16" s="378"/>
      <c r="C16" s="580" t="s">
        <v>421</v>
      </c>
      <c r="D16" s="261" t="s">
        <v>405</v>
      </c>
      <c r="E16" s="585" t="s">
        <v>419</v>
      </c>
      <c r="F16" s="274"/>
      <c r="G16" s="264" t="s">
        <v>407</v>
      </c>
    </row>
    <row r="17" spans="1:7" ht="46" customHeight="1" x14ac:dyDescent="0.2">
      <c r="A17" s="292"/>
      <c r="B17" s="378"/>
      <c r="C17" s="580" t="s">
        <v>422</v>
      </c>
      <c r="D17" s="261" t="s">
        <v>405</v>
      </c>
      <c r="E17" s="586" t="s">
        <v>419</v>
      </c>
      <c r="F17" s="274"/>
      <c r="G17" s="264" t="s">
        <v>407</v>
      </c>
    </row>
    <row r="18" spans="1:7" ht="45" customHeight="1" x14ac:dyDescent="0.2">
      <c r="A18" s="302"/>
      <c r="B18" s="380"/>
      <c r="C18" s="581" t="s">
        <v>423</v>
      </c>
      <c r="D18" s="295" t="s">
        <v>405</v>
      </c>
      <c r="E18" s="588" t="s">
        <v>419</v>
      </c>
      <c r="F18" s="831" t="s">
        <v>424</v>
      </c>
      <c r="G18" s="255" t="s">
        <v>407</v>
      </c>
    </row>
    <row r="19" spans="1:7" ht="19.5" customHeight="1" x14ac:dyDescent="0.2">
      <c r="A19" s="271"/>
      <c r="B19" s="1730" t="s">
        <v>425</v>
      </c>
      <c r="C19" s="579" t="s">
        <v>426</v>
      </c>
      <c r="D19" s="287" t="s">
        <v>405</v>
      </c>
      <c r="E19" s="1758" t="s">
        <v>406</v>
      </c>
      <c r="F19" s="1761"/>
      <c r="G19" s="1755" t="s">
        <v>407</v>
      </c>
    </row>
    <row r="20" spans="1:7" ht="19.5" customHeight="1" x14ac:dyDescent="0.2">
      <c r="A20" s="292"/>
      <c r="B20" s="1731"/>
      <c r="C20" s="580" t="s">
        <v>427</v>
      </c>
      <c r="D20" s="261" t="s">
        <v>405</v>
      </c>
      <c r="E20" s="1759"/>
      <c r="F20" s="1762"/>
      <c r="G20" s="1756"/>
    </row>
    <row r="21" spans="1:7" ht="19.5" customHeight="1" x14ac:dyDescent="0.2">
      <c r="A21" s="292"/>
      <c r="B21" s="1324"/>
      <c r="C21" s="582" t="s">
        <v>428</v>
      </c>
      <c r="D21" s="303" t="s">
        <v>405</v>
      </c>
      <c r="E21" s="1759"/>
      <c r="F21" s="1762"/>
      <c r="G21" s="1756"/>
    </row>
    <row r="22" spans="1:7" ht="19.5" customHeight="1" x14ac:dyDescent="0.2">
      <c r="A22" s="292"/>
      <c r="B22" s="378"/>
      <c r="C22" s="580" t="s">
        <v>429</v>
      </c>
      <c r="D22" s="261" t="s">
        <v>405</v>
      </c>
      <c r="E22" s="584" t="s">
        <v>406</v>
      </c>
      <c r="F22" s="274"/>
      <c r="G22" s="264" t="s">
        <v>407</v>
      </c>
    </row>
    <row r="23" spans="1:7" ht="19.5" customHeight="1" x14ac:dyDescent="0.2">
      <c r="A23" s="292"/>
      <c r="B23" s="378"/>
      <c r="C23" s="580" t="s">
        <v>411</v>
      </c>
      <c r="D23" s="261" t="s">
        <v>405</v>
      </c>
      <c r="E23" s="585" t="s">
        <v>412</v>
      </c>
      <c r="F23" s="274"/>
      <c r="G23" s="264" t="s">
        <v>407</v>
      </c>
    </row>
    <row r="24" spans="1:7" ht="45.5" customHeight="1" x14ac:dyDescent="0.2">
      <c r="A24" s="292"/>
      <c r="B24" s="378"/>
      <c r="C24" s="580" t="s">
        <v>430</v>
      </c>
      <c r="D24" s="261" t="s">
        <v>405</v>
      </c>
      <c r="E24" s="585" t="s">
        <v>412</v>
      </c>
      <c r="F24" s="274"/>
      <c r="G24" s="264" t="s">
        <v>407</v>
      </c>
    </row>
    <row r="25" spans="1:7" ht="20" customHeight="1" x14ac:dyDescent="0.2">
      <c r="A25" s="292"/>
      <c r="B25" s="378"/>
      <c r="C25" s="580" t="s">
        <v>416</v>
      </c>
      <c r="D25" s="261" t="s">
        <v>405</v>
      </c>
      <c r="E25" s="585" t="s">
        <v>417</v>
      </c>
      <c r="F25" s="274"/>
      <c r="G25" s="264" t="s">
        <v>407</v>
      </c>
    </row>
    <row r="26" spans="1:7" ht="55.5" customHeight="1" x14ac:dyDescent="0.2">
      <c r="A26" s="292"/>
      <c r="B26" s="378"/>
      <c r="C26" s="580" t="s">
        <v>431</v>
      </c>
      <c r="D26" s="261" t="s">
        <v>405</v>
      </c>
      <c r="E26" s="585" t="s">
        <v>419</v>
      </c>
      <c r="F26" s="274"/>
      <c r="G26" s="264" t="s">
        <v>407</v>
      </c>
    </row>
    <row r="27" spans="1:7" ht="45.5" customHeight="1" x14ac:dyDescent="0.2">
      <c r="A27" s="292"/>
      <c r="B27" s="378"/>
      <c r="C27" s="580" t="s">
        <v>432</v>
      </c>
      <c r="D27" s="261" t="s">
        <v>405</v>
      </c>
      <c r="E27" s="586" t="s">
        <v>419</v>
      </c>
      <c r="F27" s="274"/>
      <c r="G27" s="264" t="s">
        <v>407</v>
      </c>
    </row>
    <row r="28" spans="1:7" ht="65.5" customHeight="1" x14ac:dyDescent="0.2">
      <c r="A28" s="292"/>
      <c r="B28" s="378"/>
      <c r="C28" s="580" t="s">
        <v>433</v>
      </c>
      <c r="D28" s="261" t="s">
        <v>405</v>
      </c>
      <c r="E28" s="586" t="s">
        <v>419</v>
      </c>
      <c r="F28" s="274"/>
      <c r="G28" s="264" t="s">
        <v>407</v>
      </c>
    </row>
    <row r="29" spans="1:7" ht="19.5" customHeight="1" x14ac:dyDescent="0.2">
      <c r="A29" s="292"/>
      <c r="B29" s="378"/>
      <c r="C29" s="582" t="s">
        <v>434</v>
      </c>
      <c r="D29" s="303" t="s">
        <v>405</v>
      </c>
      <c r="E29" s="586" t="s">
        <v>419</v>
      </c>
      <c r="F29" s="583" t="s">
        <v>424</v>
      </c>
      <c r="G29" s="276" t="s">
        <v>407</v>
      </c>
    </row>
    <row r="30" spans="1:7" ht="19" customHeight="1" x14ac:dyDescent="0.2">
      <c r="A30" s="271"/>
      <c r="B30" s="1730" t="s">
        <v>435</v>
      </c>
      <c r="C30" s="579" t="s">
        <v>436</v>
      </c>
      <c r="D30" s="287" t="s">
        <v>405</v>
      </c>
      <c r="E30" s="587" t="s">
        <v>406</v>
      </c>
      <c r="F30" s="252"/>
      <c r="G30" s="253" t="s">
        <v>407</v>
      </c>
    </row>
    <row r="31" spans="1:7" ht="19.5" customHeight="1" x14ac:dyDescent="0.2">
      <c r="A31" s="292"/>
      <c r="B31" s="1731"/>
      <c r="C31" s="580" t="s">
        <v>437</v>
      </c>
      <c r="D31" s="261" t="s">
        <v>405</v>
      </c>
      <c r="E31" s="585" t="s">
        <v>412</v>
      </c>
      <c r="F31" s="274"/>
      <c r="G31" s="264" t="s">
        <v>407</v>
      </c>
    </row>
    <row r="32" spans="1:7" ht="31" customHeight="1" x14ac:dyDescent="0.2">
      <c r="A32" s="292"/>
      <c r="B32" s="378"/>
      <c r="C32" s="580" t="s">
        <v>438</v>
      </c>
      <c r="D32" s="261" t="s">
        <v>405</v>
      </c>
      <c r="E32" s="585" t="s">
        <v>412</v>
      </c>
      <c r="F32" s="274"/>
      <c r="G32" s="264" t="s">
        <v>407</v>
      </c>
    </row>
    <row r="33" spans="1:7" ht="19.5" customHeight="1" x14ac:dyDescent="0.2">
      <c r="A33" s="292"/>
      <c r="B33" s="378"/>
      <c r="C33" s="580" t="s">
        <v>439</v>
      </c>
      <c r="D33" s="261" t="s">
        <v>405</v>
      </c>
      <c r="E33" s="585" t="s">
        <v>412</v>
      </c>
      <c r="F33" s="274" t="s">
        <v>415</v>
      </c>
      <c r="G33" s="264" t="s">
        <v>407</v>
      </c>
    </row>
    <row r="34" spans="1:7" ht="19.5" customHeight="1" x14ac:dyDescent="0.2">
      <c r="A34" s="302"/>
      <c r="B34" s="380"/>
      <c r="C34" s="581" t="s">
        <v>440</v>
      </c>
      <c r="D34" s="295" t="s">
        <v>405</v>
      </c>
      <c r="E34" s="588" t="s">
        <v>417</v>
      </c>
      <c r="F34" s="254"/>
      <c r="G34" s="255" t="s">
        <v>407</v>
      </c>
    </row>
    <row r="35" spans="1:7" ht="20" customHeight="1" x14ac:dyDescent="0.2">
      <c r="A35" s="271"/>
      <c r="B35" s="1730" t="s">
        <v>441</v>
      </c>
      <c r="C35" s="579" t="s">
        <v>442</v>
      </c>
      <c r="D35" s="287" t="s">
        <v>405</v>
      </c>
      <c r="E35" s="587" t="s">
        <v>406</v>
      </c>
      <c r="F35" s="252"/>
      <c r="G35" s="253" t="s">
        <v>407</v>
      </c>
    </row>
    <row r="36" spans="1:7" ht="20" customHeight="1" x14ac:dyDescent="0.2">
      <c r="A36" s="292"/>
      <c r="B36" s="1731"/>
      <c r="C36" s="580" t="s">
        <v>437</v>
      </c>
      <c r="D36" s="261" t="s">
        <v>405</v>
      </c>
      <c r="E36" s="585" t="s">
        <v>412</v>
      </c>
      <c r="F36" s="274"/>
      <c r="G36" s="264" t="s">
        <v>407</v>
      </c>
    </row>
    <row r="37" spans="1:7" ht="20" customHeight="1" x14ac:dyDescent="0.2">
      <c r="A37" s="292"/>
      <c r="B37" s="378"/>
      <c r="C37" s="580" t="s">
        <v>443</v>
      </c>
      <c r="D37" s="261" t="s">
        <v>405</v>
      </c>
      <c r="E37" s="585" t="s">
        <v>412</v>
      </c>
      <c r="F37" s="274"/>
      <c r="G37" s="264" t="s">
        <v>407</v>
      </c>
    </row>
    <row r="38" spans="1:7" ht="20" customHeight="1" x14ac:dyDescent="0.2">
      <c r="A38" s="302"/>
      <c r="B38" s="380"/>
      <c r="C38" s="581" t="s">
        <v>440</v>
      </c>
      <c r="D38" s="295" t="s">
        <v>405</v>
      </c>
      <c r="E38" s="588" t="s">
        <v>417</v>
      </c>
      <c r="F38" s="254"/>
      <c r="G38" s="255" t="s">
        <v>407</v>
      </c>
    </row>
    <row r="39" spans="1:7" ht="24" customHeight="1" x14ac:dyDescent="0.2">
      <c r="A39" s="1732" t="s">
        <v>444</v>
      </c>
      <c r="B39" s="1733"/>
      <c r="C39" s="1733"/>
      <c r="D39" s="1733"/>
      <c r="E39" s="1733"/>
      <c r="F39" s="1733"/>
      <c r="G39" s="1734"/>
    </row>
    <row r="40" spans="1:7" ht="30.5" customHeight="1" x14ac:dyDescent="0.2">
      <c r="A40" s="1761"/>
      <c r="B40" s="532" t="s">
        <v>445</v>
      </c>
      <c r="C40" s="582" t="s">
        <v>446</v>
      </c>
      <c r="D40" s="303" t="s">
        <v>405</v>
      </c>
      <c r="E40" s="586" t="s">
        <v>447</v>
      </c>
      <c r="F40" s="583"/>
      <c r="G40" s="253" t="s">
        <v>407</v>
      </c>
    </row>
    <row r="41" spans="1:7" ht="19" customHeight="1" x14ac:dyDescent="0.2">
      <c r="A41" s="1762"/>
      <c r="B41" s="533" t="s">
        <v>448</v>
      </c>
      <c r="C41" s="487" t="s">
        <v>449</v>
      </c>
      <c r="D41" s="488" t="s">
        <v>405</v>
      </c>
      <c r="E41" s="489" t="s">
        <v>447</v>
      </c>
      <c r="F41" s="487"/>
      <c r="G41" s="264" t="s">
        <v>407</v>
      </c>
    </row>
    <row r="42" spans="1:7" ht="18.5" customHeight="1" x14ac:dyDescent="0.2">
      <c r="A42" s="1764"/>
      <c r="B42" s="490"/>
      <c r="C42" s="490" t="s">
        <v>450</v>
      </c>
      <c r="D42" s="491" t="s">
        <v>405</v>
      </c>
      <c r="E42" s="492" t="s">
        <v>447</v>
      </c>
      <c r="F42" s="507"/>
      <c r="G42" s="255" t="s">
        <v>407</v>
      </c>
    </row>
    <row r="43" spans="1:7" ht="18" customHeight="1" x14ac:dyDescent="0.2">
      <c r="A43" s="292"/>
      <c r="B43" s="267" t="s">
        <v>451</v>
      </c>
      <c r="C43" s="284" t="s">
        <v>452</v>
      </c>
      <c r="D43" s="505" t="s">
        <v>405</v>
      </c>
      <c r="E43" s="506" t="s">
        <v>453</v>
      </c>
      <c r="F43" s="284"/>
      <c r="G43" s="280" t="s">
        <v>407</v>
      </c>
    </row>
    <row r="44" spans="1:7" ht="18" customHeight="1" x14ac:dyDescent="0.2">
      <c r="A44" s="302"/>
      <c r="B44" s="386" t="s">
        <v>454</v>
      </c>
      <c r="C44" s="282" t="s">
        <v>455</v>
      </c>
      <c r="D44" s="481" t="s">
        <v>405</v>
      </c>
      <c r="E44" s="482" t="s">
        <v>453</v>
      </c>
      <c r="F44" s="283"/>
      <c r="G44" s="255" t="s">
        <v>407</v>
      </c>
    </row>
    <row r="45" spans="1:7" s="394" customFormat="1" ht="45" customHeight="1" x14ac:dyDescent="0.2">
      <c r="A45" s="1720"/>
      <c r="B45" s="1744" t="s">
        <v>456</v>
      </c>
      <c r="C45" s="443" t="s">
        <v>457</v>
      </c>
      <c r="D45" s="441" t="s">
        <v>405</v>
      </c>
      <c r="E45" s="442" t="s">
        <v>406</v>
      </c>
      <c r="F45" s="443"/>
      <c r="G45" s="280" t="s">
        <v>407</v>
      </c>
    </row>
    <row r="46" spans="1:7" s="394" customFormat="1" ht="30" customHeight="1" x14ac:dyDescent="0.2">
      <c r="A46" s="1721"/>
      <c r="B46" s="1745"/>
      <c r="C46" s="446" t="s">
        <v>458</v>
      </c>
      <c r="D46" s="444" t="s">
        <v>405</v>
      </c>
      <c r="E46" s="445" t="s">
        <v>406</v>
      </c>
      <c r="F46" s="446"/>
      <c r="G46" s="264" t="s">
        <v>407</v>
      </c>
    </row>
    <row r="47" spans="1:7" s="394" customFormat="1" ht="30" customHeight="1" x14ac:dyDescent="0.2">
      <c r="A47" s="1721"/>
      <c r="B47" s="1745"/>
      <c r="C47" s="519" t="s">
        <v>459</v>
      </c>
      <c r="D47" s="447" t="s">
        <v>405</v>
      </c>
      <c r="E47" s="448" t="s">
        <v>406</v>
      </c>
      <c r="F47" s="449"/>
      <c r="G47" s="264" t="s">
        <v>407</v>
      </c>
    </row>
    <row r="48" spans="1:7" s="394" customFormat="1" ht="18.75" customHeight="1" x14ac:dyDescent="0.2">
      <c r="A48" s="1721"/>
      <c r="B48" s="1745"/>
      <c r="C48" s="519" t="s">
        <v>460</v>
      </c>
      <c r="D48" s="447" t="s">
        <v>405</v>
      </c>
      <c r="E48" s="448" t="s">
        <v>406</v>
      </c>
      <c r="F48" s="446"/>
      <c r="G48" s="264" t="s">
        <v>407</v>
      </c>
    </row>
    <row r="49" spans="1:7" s="394" customFormat="1" ht="30.75" customHeight="1" x14ac:dyDescent="0.2">
      <c r="A49" s="1765"/>
      <c r="B49" s="1746"/>
      <c r="C49" s="520" t="s">
        <v>461</v>
      </c>
      <c r="D49" s="521" t="s">
        <v>405</v>
      </c>
      <c r="E49" s="522" t="s">
        <v>406</v>
      </c>
      <c r="F49" s="523"/>
      <c r="G49" s="255" t="s">
        <v>407</v>
      </c>
    </row>
    <row r="50" spans="1:7" s="394" customFormat="1" ht="20.5" customHeight="1" x14ac:dyDescent="0.2">
      <c r="A50" s="793"/>
      <c r="B50" s="1744" t="s">
        <v>462</v>
      </c>
      <c r="C50" s="804" t="s">
        <v>463</v>
      </c>
      <c r="D50" s="805" t="s">
        <v>407</v>
      </c>
      <c r="E50" s="807" t="s">
        <v>406</v>
      </c>
      <c r="F50" s="806"/>
      <c r="G50" s="268" t="s">
        <v>407</v>
      </c>
    </row>
    <row r="51" spans="1:7" s="394" customFormat="1" ht="45.5" customHeight="1" x14ac:dyDescent="0.2">
      <c r="A51" s="793"/>
      <c r="B51" s="1745"/>
      <c r="C51" s="808" t="s">
        <v>464</v>
      </c>
      <c r="D51" s="447" t="s">
        <v>407</v>
      </c>
      <c r="E51" s="809" t="s">
        <v>406</v>
      </c>
      <c r="F51" s="446"/>
      <c r="G51" s="264" t="s">
        <v>407</v>
      </c>
    </row>
    <row r="52" spans="1:7" s="394" customFormat="1" ht="30.75" customHeight="1" x14ac:dyDescent="0.2">
      <c r="A52" s="793"/>
      <c r="B52" s="795"/>
      <c r="C52" s="808" t="s">
        <v>465</v>
      </c>
      <c r="D52" s="447" t="s">
        <v>407</v>
      </c>
      <c r="E52" s="809" t="s">
        <v>406</v>
      </c>
      <c r="F52" s="446" t="s">
        <v>466</v>
      </c>
      <c r="G52" s="264" t="s">
        <v>407</v>
      </c>
    </row>
    <row r="53" spans="1:7" s="394" customFormat="1" ht="30.75" customHeight="1" x14ac:dyDescent="0.2">
      <c r="A53" s="794"/>
      <c r="B53" s="796"/>
      <c r="C53" s="810" t="s">
        <v>467</v>
      </c>
      <c r="D53" s="811" t="s">
        <v>407</v>
      </c>
      <c r="E53" s="812" t="s">
        <v>406</v>
      </c>
      <c r="F53" s="813" t="s">
        <v>468</v>
      </c>
      <c r="G53" s="307" t="s">
        <v>407</v>
      </c>
    </row>
    <row r="54" spans="1:7" s="394" customFormat="1" ht="31" customHeight="1" x14ac:dyDescent="0.2">
      <c r="A54" s="793"/>
      <c r="B54" s="795" t="s">
        <v>469</v>
      </c>
      <c r="C54" s="804" t="s">
        <v>470</v>
      </c>
      <c r="D54" s="805" t="s">
        <v>407</v>
      </c>
      <c r="E54" s="807" t="s">
        <v>406</v>
      </c>
      <c r="F54" s="806" t="s">
        <v>471</v>
      </c>
      <c r="G54" s="268" t="s">
        <v>407</v>
      </c>
    </row>
    <row r="55" spans="1:7" s="394" customFormat="1" ht="45.5" customHeight="1" x14ac:dyDescent="0.2">
      <c r="A55" s="794"/>
      <c r="B55" s="796"/>
      <c r="C55" s="814" t="s">
        <v>472</v>
      </c>
      <c r="D55" s="521" t="s">
        <v>407</v>
      </c>
      <c r="E55" s="815" t="s">
        <v>473</v>
      </c>
      <c r="F55" s="523" t="s">
        <v>474</v>
      </c>
      <c r="G55" s="255" t="s">
        <v>407</v>
      </c>
    </row>
    <row r="56" spans="1:7" ht="30" customHeight="1" x14ac:dyDescent="0.2">
      <c r="A56" s="1742"/>
      <c r="B56" s="337" t="s">
        <v>475</v>
      </c>
      <c r="C56" s="256" t="s">
        <v>476</v>
      </c>
      <c r="D56" s="257" t="s">
        <v>405</v>
      </c>
      <c r="E56" s="1093" t="s">
        <v>406</v>
      </c>
      <c r="F56" s="1339"/>
      <c r="G56" s="253" t="s">
        <v>407</v>
      </c>
    </row>
    <row r="57" spans="1:7" ht="20" customHeight="1" x14ac:dyDescent="0.2">
      <c r="A57" s="1743"/>
      <c r="B57" s="388" t="s">
        <v>477</v>
      </c>
      <c r="C57" s="260" t="s">
        <v>478</v>
      </c>
      <c r="D57" s="261" t="s">
        <v>405</v>
      </c>
      <c r="E57" s="1022" t="s">
        <v>406</v>
      </c>
      <c r="F57" s="263"/>
      <c r="G57" s="264" t="s">
        <v>407</v>
      </c>
    </row>
    <row r="58" spans="1:7" ht="30" customHeight="1" x14ac:dyDescent="0.2">
      <c r="A58" s="1747"/>
      <c r="B58" s="389" t="s">
        <v>479</v>
      </c>
      <c r="C58" s="306" t="s">
        <v>480</v>
      </c>
      <c r="D58" s="295" t="s">
        <v>405</v>
      </c>
      <c r="E58" s="1021" t="s">
        <v>406</v>
      </c>
      <c r="F58" s="282"/>
      <c r="G58" s="255" t="s">
        <v>407</v>
      </c>
    </row>
    <row r="59" spans="1:7" ht="30" customHeight="1" x14ac:dyDescent="0.2">
      <c r="A59" s="518"/>
      <c r="B59" s="267" t="s">
        <v>481</v>
      </c>
      <c r="C59" s="267" t="s">
        <v>482</v>
      </c>
      <c r="D59" s="1023" t="s">
        <v>405</v>
      </c>
      <c r="E59" s="498" t="s">
        <v>447</v>
      </c>
      <c r="F59" s="1339"/>
      <c r="G59" s="270" t="s">
        <v>407</v>
      </c>
    </row>
    <row r="60" spans="1:7" ht="30" customHeight="1" x14ac:dyDescent="0.2">
      <c r="A60" s="269"/>
      <c r="B60" s="311" t="s">
        <v>483</v>
      </c>
      <c r="C60" s="311" t="s">
        <v>484</v>
      </c>
      <c r="D60" s="495" t="s">
        <v>405</v>
      </c>
      <c r="E60" s="496" t="s">
        <v>447</v>
      </c>
      <c r="F60" s="311"/>
      <c r="G60" s="270" t="s">
        <v>407</v>
      </c>
    </row>
    <row r="61" spans="1:7" ht="30" customHeight="1" x14ac:dyDescent="0.2">
      <c r="A61" s="269"/>
      <c r="B61" s="311" t="s">
        <v>485</v>
      </c>
      <c r="C61" s="311" t="s">
        <v>486</v>
      </c>
      <c r="D61" s="495" t="s">
        <v>405</v>
      </c>
      <c r="E61" s="496" t="s">
        <v>412</v>
      </c>
      <c r="F61" s="311"/>
      <c r="G61" s="270" t="s">
        <v>407</v>
      </c>
    </row>
    <row r="62" spans="1:7" ht="30" customHeight="1" x14ac:dyDescent="0.2">
      <c r="A62" s="302"/>
      <c r="B62" s="267" t="s">
        <v>487</v>
      </c>
      <c r="C62" s="267" t="s">
        <v>488</v>
      </c>
      <c r="D62" s="497" t="s">
        <v>405</v>
      </c>
      <c r="E62" s="498" t="s">
        <v>412</v>
      </c>
      <c r="F62" s="267"/>
      <c r="G62" s="270" t="s">
        <v>407</v>
      </c>
    </row>
    <row r="63" spans="1:7" ht="30" customHeight="1" x14ac:dyDescent="0.2">
      <c r="A63" s="292"/>
      <c r="B63" s="258" t="s">
        <v>489</v>
      </c>
      <c r="C63" s="281" t="s">
        <v>490</v>
      </c>
      <c r="D63" s="493" t="s">
        <v>405</v>
      </c>
      <c r="E63" s="494" t="s">
        <v>412</v>
      </c>
      <c r="F63" s="281"/>
      <c r="G63" s="280" t="s">
        <v>407</v>
      </c>
    </row>
    <row r="64" spans="1:7" ht="19.5" customHeight="1" x14ac:dyDescent="0.2">
      <c r="A64" s="302"/>
      <c r="B64" s="304"/>
      <c r="C64" s="282" t="s">
        <v>449</v>
      </c>
      <c r="D64" s="481" t="s">
        <v>405</v>
      </c>
      <c r="E64" s="482" t="s">
        <v>412</v>
      </c>
      <c r="F64" s="282"/>
      <c r="G64" s="255" t="s">
        <v>407</v>
      </c>
    </row>
    <row r="65" spans="1:7" ht="31" customHeight="1" x14ac:dyDescent="0.2">
      <c r="A65" s="292"/>
      <c r="B65" s="258" t="s">
        <v>491</v>
      </c>
      <c r="C65" s="281" t="s">
        <v>492</v>
      </c>
      <c r="D65" s="493" t="s">
        <v>405</v>
      </c>
      <c r="E65" s="494" t="s">
        <v>412</v>
      </c>
      <c r="F65" s="281"/>
      <c r="G65" s="280" t="s">
        <v>407</v>
      </c>
    </row>
    <row r="66" spans="1:7" ht="18.75" customHeight="1" x14ac:dyDescent="0.2">
      <c r="A66" s="302"/>
      <c r="B66" s="304"/>
      <c r="C66" s="282" t="s">
        <v>449</v>
      </c>
      <c r="D66" s="481" t="s">
        <v>405</v>
      </c>
      <c r="E66" s="482" t="s">
        <v>412</v>
      </c>
      <c r="F66" s="282"/>
      <c r="G66" s="255" t="s">
        <v>407</v>
      </c>
    </row>
    <row r="67" spans="1:7" ht="21" customHeight="1" x14ac:dyDescent="0.2">
      <c r="A67" s="271"/>
      <c r="B67" s="1752" t="s">
        <v>493</v>
      </c>
      <c r="C67" s="258" t="s">
        <v>494</v>
      </c>
      <c r="D67" s="501" t="s">
        <v>405</v>
      </c>
      <c r="E67" s="502" t="s">
        <v>406</v>
      </c>
      <c r="F67" s="485"/>
      <c r="G67" s="280" t="s">
        <v>407</v>
      </c>
    </row>
    <row r="68" spans="1:7" ht="19" customHeight="1" x14ac:dyDescent="0.2">
      <c r="A68" s="302"/>
      <c r="B68" s="1753"/>
      <c r="C68" s="282" t="s">
        <v>495</v>
      </c>
      <c r="D68" s="316" t="s">
        <v>405</v>
      </c>
      <c r="E68" s="503" t="s">
        <v>496</v>
      </c>
      <c r="F68" s="306"/>
      <c r="G68" s="255" t="s">
        <v>407</v>
      </c>
    </row>
    <row r="69" spans="1:7" ht="18" customHeight="1" x14ac:dyDescent="0.2">
      <c r="A69" s="271"/>
      <c r="B69" s="258" t="s">
        <v>1819</v>
      </c>
      <c r="C69" s="281" t="s">
        <v>497</v>
      </c>
      <c r="D69" s="493" t="s">
        <v>405</v>
      </c>
      <c r="E69" s="494" t="s">
        <v>498</v>
      </c>
      <c r="F69" s="281"/>
      <c r="G69" s="280" t="s">
        <v>407</v>
      </c>
    </row>
    <row r="70" spans="1:7" ht="18" customHeight="1" x14ac:dyDescent="0.2">
      <c r="A70" s="302"/>
      <c r="B70" s="304" t="s">
        <v>499</v>
      </c>
      <c r="C70" s="282" t="s">
        <v>500</v>
      </c>
      <c r="D70" s="481" t="s">
        <v>405</v>
      </c>
      <c r="E70" s="482" t="s">
        <v>501</v>
      </c>
      <c r="F70" s="282"/>
      <c r="G70" s="255" t="s">
        <v>407</v>
      </c>
    </row>
    <row r="71" spans="1:7" ht="18" customHeight="1" x14ac:dyDescent="0.2">
      <c r="A71" s="271"/>
      <c r="B71" s="258" t="s">
        <v>502</v>
      </c>
      <c r="C71" s="504" t="s">
        <v>503</v>
      </c>
      <c r="D71" s="493" t="s">
        <v>405</v>
      </c>
      <c r="E71" s="494" t="s">
        <v>2042</v>
      </c>
      <c r="F71" s="281"/>
      <c r="G71" s="280" t="s">
        <v>407</v>
      </c>
    </row>
    <row r="72" spans="1:7" ht="18" customHeight="1" x14ac:dyDescent="0.2">
      <c r="A72" s="292"/>
      <c r="B72" s="267" t="s">
        <v>504</v>
      </c>
      <c r="C72" s="263" t="s">
        <v>505</v>
      </c>
      <c r="D72" s="478" t="s">
        <v>405</v>
      </c>
      <c r="E72" s="452" t="s">
        <v>406</v>
      </c>
      <c r="F72" s="263"/>
      <c r="G72" s="264" t="s">
        <v>407</v>
      </c>
    </row>
    <row r="73" spans="1:7" ht="44.5" customHeight="1" x14ac:dyDescent="0.2">
      <c r="A73" s="292"/>
      <c r="B73" s="267"/>
      <c r="C73" s="283" t="s">
        <v>506</v>
      </c>
      <c r="D73" s="478" t="s">
        <v>405</v>
      </c>
      <c r="E73" s="452" t="s">
        <v>406</v>
      </c>
      <c r="F73" s="283"/>
      <c r="G73" s="264" t="s">
        <v>407</v>
      </c>
    </row>
    <row r="74" spans="1:7" ht="18" customHeight="1" x14ac:dyDescent="0.2">
      <c r="A74" s="292"/>
      <c r="B74" s="267"/>
      <c r="C74" s="283" t="s">
        <v>507</v>
      </c>
      <c r="D74" s="478" t="s">
        <v>405</v>
      </c>
      <c r="E74" s="452" t="s">
        <v>406</v>
      </c>
      <c r="F74" s="283"/>
      <c r="G74" s="264" t="s">
        <v>407</v>
      </c>
    </row>
    <row r="75" spans="1:7" ht="45" customHeight="1" x14ac:dyDescent="0.2">
      <c r="A75" s="292"/>
      <c r="B75" s="267"/>
      <c r="C75" s="283" t="s">
        <v>508</v>
      </c>
      <c r="D75" s="478" t="s">
        <v>405</v>
      </c>
      <c r="E75" s="452" t="s">
        <v>406</v>
      </c>
      <c r="F75" s="283"/>
      <c r="G75" s="264" t="s">
        <v>407</v>
      </c>
    </row>
    <row r="76" spans="1:7" ht="30.5" customHeight="1" x14ac:dyDescent="0.2">
      <c r="A76" s="292"/>
      <c r="B76" s="267"/>
      <c r="C76" s="283" t="s">
        <v>509</v>
      </c>
      <c r="D76" s="478" t="s">
        <v>405</v>
      </c>
      <c r="E76" s="452" t="s">
        <v>406</v>
      </c>
      <c r="F76" s="283"/>
      <c r="G76" s="264" t="s">
        <v>407</v>
      </c>
    </row>
    <row r="77" spans="1:7" ht="28.5" customHeight="1" x14ac:dyDescent="0.2">
      <c r="A77" s="292"/>
      <c r="B77" s="267"/>
      <c r="C77" s="283" t="s">
        <v>510</v>
      </c>
      <c r="D77" s="478" t="s">
        <v>405</v>
      </c>
      <c r="E77" s="452" t="s">
        <v>406</v>
      </c>
      <c r="F77" s="283"/>
      <c r="G77" s="264" t="s">
        <v>407</v>
      </c>
    </row>
    <row r="78" spans="1:7" ht="30" customHeight="1" x14ac:dyDescent="0.2">
      <c r="A78" s="302"/>
      <c r="B78" s="304"/>
      <c r="C78" s="282" t="s">
        <v>511</v>
      </c>
      <c r="D78" s="481" t="s">
        <v>405</v>
      </c>
      <c r="E78" s="482" t="s">
        <v>406</v>
      </c>
      <c r="F78" s="282"/>
      <c r="G78" s="255" t="s">
        <v>407</v>
      </c>
    </row>
    <row r="79" spans="1:7" ht="18" customHeight="1" x14ac:dyDescent="0.2">
      <c r="A79" s="271"/>
      <c r="B79" s="1339" t="s">
        <v>512</v>
      </c>
      <c r="C79" s="504" t="s">
        <v>513</v>
      </c>
      <c r="D79" s="493" t="s">
        <v>405</v>
      </c>
      <c r="E79" s="494" t="s">
        <v>514</v>
      </c>
      <c r="F79" s="281"/>
      <c r="G79" s="1343" t="s">
        <v>407</v>
      </c>
    </row>
    <row r="80" spans="1:7" ht="18" customHeight="1" x14ac:dyDescent="0.2">
      <c r="A80" s="292"/>
      <c r="B80" s="387" t="s">
        <v>515</v>
      </c>
      <c r="C80" s="263" t="s">
        <v>516</v>
      </c>
      <c r="D80" s="478" t="s">
        <v>405</v>
      </c>
      <c r="E80" s="452" t="s">
        <v>517</v>
      </c>
      <c r="F80" s="263"/>
      <c r="G80" s="264" t="s">
        <v>407</v>
      </c>
    </row>
    <row r="81" spans="1:7" ht="18" customHeight="1" x14ac:dyDescent="0.2">
      <c r="A81" s="302"/>
      <c r="B81" s="304"/>
      <c r="C81" s="282" t="s">
        <v>518</v>
      </c>
      <c r="D81" s="481" t="s">
        <v>405</v>
      </c>
      <c r="E81" s="482" t="s">
        <v>519</v>
      </c>
      <c r="F81" s="282"/>
      <c r="G81" s="255" t="s">
        <v>407</v>
      </c>
    </row>
    <row r="82" spans="1:7" ht="18" customHeight="1" x14ac:dyDescent="0.2">
      <c r="A82" s="292"/>
      <c r="B82" s="267" t="s">
        <v>520</v>
      </c>
      <c r="C82" s="284" t="s">
        <v>521</v>
      </c>
      <c r="D82" s="505" t="s">
        <v>405</v>
      </c>
      <c r="E82" s="506"/>
      <c r="F82" s="284"/>
      <c r="G82" s="280" t="s">
        <v>407</v>
      </c>
    </row>
    <row r="83" spans="1:7" ht="18" customHeight="1" x14ac:dyDescent="0.2">
      <c r="A83" s="292"/>
      <c r="B83" s="388" t="s">
        <v>522</v>
      </c>
      <c r="C83" s="263" t="s">
        <v>523</v>
      </c>
      <c r="D83" s="478" t="s">
        <v>405</v>
      </c>
      <c r="E83" s="452" t="s">
        <v>501</v>
      </c>
      <c r="F83" s="263"/>
      <c r="G83" s="264" t="s">
        <v>407</v>
      </c>
    </row>
    <row r="84" spans="1:7" ht="30.5" customHeight="1" x14ac:dyDescent="0.2">
      <c r="A84" s="302"/>
      <c r="B84" s="304"/>
      <c r="C84" s="282" t="s">
        <v>524</v>
      </c>
      <c r="D84" s="481" t="s">
        <v>405</v>
      </c>
      <c r="E84" s="482" t="s">
        <v>501</v>
      </c>
      <c r="F84" s="282"/>
      <c r="G84" s="255" t="s">
        <v>407</v>
      </c>
    </row>
    <row r="85" spans="1:7" ht="30" customHeight="1" x14ac:dyDescent="0.2">
      <c r="A85" s="271"/>
      <c r="B85" s="1735" t="s">
        <v>525</v>
      </c>
      <c r="C85" s="258" t="s">
        <v>526</v>
      </c>
      <c r="D85" s="499" t="s">
        <v>405</v>
      </c>
      <c r="E85" s="500" t="s">
        <v>412</v>
      </c>
      <c r="F85" s="258"/>
      <c r="G85" s="253" t="s">
        <v>407</v>
      </c>
    </row>
    <row r="86" spans="1:7" ht="54.5" customHeight="1" x14ac:dyDescent="0.2">
      <c r="A86" s="292"/>
      <c r="B86" s="1736"/>
      <c r="C86" s="305" t="s">
        <v>527</v>
      </c>
      <c r="D86" s="261" t="s">
        <v>405</v>
      </c>
      <c r="E86" s="313" t="s">
        <v>412</v>
      </c>
      <c r="F86" s="508"/>
      <c r="G86" s="264" t="s">
        <v>407</v>
      </c>
    </row>
    <row r="87" spans="1:7" ht="18" customHeight="1" x14ac:dyDescent="0.2">
      <c r="A87" s="302"/>
      <c r="B87" s="1754"/>
      <c r="C87" s="304" t="s">
        <v>528</v>
      </c>
      <c r="D87" s="832" t="s">
        <v>405</v>
      </c>
      <c r="E87" s="833" t="s">
        <v>412</v>
      </c>
      <c r="F87" s="304"/>
      <c r="G87" s="255" t="s">
        <v>407</v>
      </c>
    </row>
    <row r="88" spans="1:7" ht="18" customHeight="1" x14ac:dyDescent="0.2">
      <c r="A88" s="292"/>
      <c r="B88" s="485" t="s">
        <v>529</v>
      </c>
      <c r="C88" s="281" t="s">
        <v>530</v>
      </c>
      <c r="D88" s="493" t="s">
        <v>405</v>
      </c>
      <c r="E88" s="494" t="s">
        <v>412</v>
      </c>
      <c r="F88" s="281"/>
      <c r="G88" s="280" t="s">
        <v>407</v>
      </c>
    </row>
    <row r="89" spans="1:7" ht="30" customHeight="1" x14ac:dyDescent="0.2">
      <c r="A89" s="292"/>
      <c r="B89" s="387" t="s">
        <v>531</v>
      </c>
      <c r="C89" s="263" t="s">
        <v>532</v>
      </c>
      <c r="D89" s="478" t="s">
        <v>405</v>
      </c>
      <c r="E89" s="452" t="s">
        <v>412</v>
      </c>
      <c r="F89" s="263"/>
      <c r="G89" s="264" t="s">
        <v>407</v>
      </c>
    </row>
    <row r="90" spans="1:7" ht="30.75" customHeight="1" x14ac:dyDescent="0.2">
      <c r="A90" s="292"/>
      <c r="B90" s="267"/>
      <c r="C90" s="263" t="s">
        <v>533</v>
      </c>
      <c r="D90" s="478" t="s">
        <v>405</v>
      </c>
      <c r="E90" s="452" t="s">
        <v>412</v>
      </c>
      <c r="F90" s="263"/>
      <c r="G90" s="264" t="s">
        <v>407</v>
      </c>
    </row>
    <row r="91" spans="1:7" ht="21" customHeight="1" x14ac:dyDescent="0.2">
      <c r="A91" s="292"/>
      <c r="B91" s="534"/>
      <c r="C91" s="282" t="s">
        <v>534</v>
      </c>
      <c r="D91" s="481" t="s">
        <v>405</v>
      </c>
      <c r="E91" s="482" t="s">
        <v>412</v>
      </c>
      <c r="F91" s="282" t="s">
        <v>535</v>
      </c>
      <c r="G91" s="255" t="s">
        <v>407</v>
      </c>
    </row>
    <row r="92" spans="1:7" ht="18" customHeight="1" x14ac:dyDescent="0.2">
      <c r="A92" s="271"/>
      <c r="B92" s="334" t="s">
        <v>536</v>
      </c>
      <c r="C92" s="509" t="s">
        <v>537</v>
      </c>
      <c r="D92" s="478" t="s">
        <v>405</v>
      </c>
      <c r="E92" s="452" t="s">
        <v>412</v>
      </c>
      <c r="F92" s="281"/>
      <c r="G92" s="280" t="s">
        <v>407</v>
      </c>
    </row>
    <row r="93" spans="1:7" ht="30.5" customHeight="1" x14ac:dyDescent="0.2">
      <c r="A93" s="292"/>
      <c r="B93" s="535" t="s">
        <v>538</v>
      </c>
      <c r="C93" s="263" t="s">
        <v>533</v>
      </c>
      <c r="D93" s="478" t="s">
        <v>405</v>
      </c>
      <c r="E93" s="452" t="s">
        <v>412</v>
      </c>
      <c r="F93" s="267"/>
      <c r="G93" s="264" t="s">
        <v>407</v>
      </c>
    </row>
    <row r="94" spans="1:7" ht="18" customHeight="1" x14ac:dyDescent="0.2">
      <c r="A94" s="302"/>
      <c r="B94" s="334"/>
      <c r="C94" s="282" t="s">
        <v>534</v>
      </c>
      <c r="D94" s="481" t="s">
        <v>405</v>
      </c>
      <c r="E94" s="482" t="s">
        <v>412</v>
      </c>
      <c r="F94" s="282" t="s">
        <v>535</v>
      </c>
      <c r="G94" s="255" t="s">
        <v>407</v>
      </c>
    </row>
    <row r="95" spans="1:7" ht="18" customHeight="1" x14ac:dyDescent="0.2">
      <c r="A95" s="271"/>
      <c r="B95" s="407" t="s">
        <v>539</v>
      </c>
      <c r="C95" s="281" t="s">
        <v>540</v>
      </c>
      <c r="D95" s="493" t="s">
        <v>405</v>
      </c>
      <c r="E95" s="494" t="s">
        <v>412</v>
      </c>
      <c r="F95" s="281"/>
      <c r="G95" s="280" t="s">
        <v>407</v>
      </c>
    </row>
    <row r="96" spans="1:7" ht="18" customHeight="1" x14ac:dyDescent="0.2">
      <c r="A96" s="292"/>
      <c r="B96" s="535" t="s">
        <v>541</v>
      </c>
      <c r="C96" s="509" t="s">
        <v>542</v>
      </c>
      <c r="D96" s="478" t="s">
        <v>405</v>
      </c>
      <c r="E96" s="452" t="s">
        <v>412</v>
      </c>
      <c r="F96" s="263"/>
      <c r="G96" s="264" t="s">
        <v>407</v>
      </c>
    </row>
    <row r="97" spans="1:7" ht="29" customHeight="1" x14ac:dyDescent="0.2">
      <c r="A97" s="292"/>
      <c r="B97" s="267"/>
      <c r="C97" s="263" t="s">
        <v>533</v>
      </c>
      <c r="D97" s="478" t="s">
        <v>405</v>
      </c>
      <c r="E97" s="452" t="s">
        <v>412</v>
      </c>
      <c r="F97" s="263"/>
      <c r="G97" s="264" t="s">
        <v>407</v>
      </c>
    </row>
    <row r="98" spans="1:7" ht="18" customHeight="1" x14ac:dyDescent="0.2">
      <c r="A98" s="302"/>
      <c r="B98" s="534"/>
      <c r="C98" s="282" t="s">
        <v>534</v>
      </c>
      <c r="D98" s="481" t="s">
        <v>405</v>
      </c>
      <c r="E98" s="482" t="s">
        <v>412</v>
      </c>
      <c r="F98" s="282" t="s">
        <v>535</v>
      </c>
      <c r="G98" s="255" t="s">
        <v>407</v>
      </c>
    </row>
    <row r="99" spans="1:7" ht="18" customHeight="1" x14ac:dyDescent="0.2">
      <c r="A99" s="271"/>
      <c r="B99" s="407" t="s">
        <v>543</v>
      </c>
      <c r="C99" s="281" t="s">
        <v>540</v>
      </c>
      <c r="D99" s="493" t="s">
        <v>405</v>
      </c>
      <c r="E99" s="494" t="s">
        <v>412</v>
      </c>
      <c r="F99" s="281"/>
      <c r="G99" s="280" t="s">
        <v>407</v>
      </c>
    </row>
    <row r="100" spans="1:7" ht="30.75" customHeight="1" x14ac:dyDescent="0.2">
      <c r="A100" s="292"/>
      <c r="B100" s="535" t="s">
        <v>544</v>
      </c>
      <c r="C100" s="263" t="s">
        <v>545</v>
      </c>
      <c r="D100" s="478" t="s">
        <v>405</v>
      </c>
      <c r="E100" s="452" t="s">
        <v>496</v>
      </c>
      <c r="F100" s="267" t="s">
        <v>546</v>
      </c>
      <c r="G100" s="264" t="s">
        <v>407</v>
      </c>
    </row>
    <row r="101" spans="1:7" ht="29.25" customHeight="1" x14ac:dyDescent="0.2">
      <c r="A101" s="302"/>
      <c r="B101" s="534"/>
      <c r="C101" s="282" t="s">
        <v>533</v>
      </c>
      <c r="D101" s="481" t="s">
        <v>405</v>
      </c>
      <c r="E101" s="482" t="s">
        <v>412</v>
      </c>
      <c r="F101" s="282"/>
      <c r="G101" s="255" t="s">
        <v>407</v>
      </c>
    </row>
    <row r="102" spans="1:7" ht="21.75" customHeight="1" x14ac:dyDescent="0.2">
      <c r="A102" s="292"/>
      <c r="B102" s="407" t="s">
        <v>547</v>
      </c>
      <c r="C102" s="281" t="s">
        <v>540</v>
      </c>
      <c r="D102" s="493" t="s">
        <v>405</v>
      </c>
      <c r="E102" s="494" t="s">
        <v>412</v>
      </c>
      <c r="F102" s="281"/>
      <c r="G102" s="1343" t="s">
        <v>407</v>
      </c>
    </row>
    <row r="103" spans="1:7" ht="46.5" customHeight="1" x14ac:dyDescent="0.2">
      <c r="A103" s="292"/>
      <c r="B103" s="536" t="s">
        <v>548</v>
      </c>
      <c r="C103" s="263" t="s">
        <v>549</v>
      </c>
      <c r="D103" s="478" t="s">
        <v>405</v>
      </c>
      <c r="E103" s="452" t="s">
        <v>412</v>
      </c>
      <c r="F103" s="263"/>
      <c r="G103" s="264" t="s">
        <v>407</v>
      </c>
    </row>
    <row r="104" spans="1:7" ht="31" customHeight="1" x14ac:dyDescent="0.2">
      <c r="A104" s="292"/>
      <c r="B104" s="267"/>
      <c r="C104" s="263" t="s">
        <v>533</v>
      </c>
      <c r="D104" s="478" t="s">
        <v>405</v>
      </c>
      <c r="E104" s="452" t="s">
        <v>412</v>
      </c>
      <c r="F104" s="263"/>
      <c r="G104" s="264" t="s">
        <v>407</v>
      </c>
    </row>
    <row r="105" spans="1:7" ht="20" customHeight="1" x14ac:dyDescent="0.2">
      <c r="A105" s="302"/>
      <c r="B105" s="534"/>
      <c r="C105" s="282" t="s">
        <v>550</v>
      </c>
      <c r="D105" s="481" t="s">
        <v>405</v>
      </c>
      <c r="E105" s="482" t="s">
        <v>412</v>
      </c>
      <c r="F105" s="282" t="s">
        <v>551</v>
      </c>
      <c r="G105" s="255" t="s">
        <v>407</v>
      </c>
    </row>
    <row r="106" spans="1:7" ht="18" customHeight="1" x14ac:dyDescent="0.2">
      <c r="A106" s="292"/>
      <c r="B106" s="267" t="s">
        <v>552</v>
      </c>
      <c r="C106" s="538" t="s">
        <v>553</v>
      </c>
      <c r="D106" s="505" t="s">
        <v>405</v>
      </c>
      <c r="E106" s="506" t="s">
        <v>412</v>
      </c>
      <c r="F106" s="284"/>
      <c r="G106" s="280" t="s">
        <v>407</v>
      </c>
    </row>
    <row r="107" spans="1:7" ht="18" customHeight="1" x14ac:dyDescent="0.2">
      <c r="A107" s="292"/>
      <c r="B107" s="387" t="s">
        <v>554</v>
      </c>
      <c r="C107" s="263" t="s">
        <v>555</v>
      </c>
      <c r="D107" s="478" t="s">
        <v>405</v>
      </c>
      <c r="E107" s="452" t="s">
        <v>556</v>
      </c>
      <c r="F107" s="263" t="s">
        <v>557</v>
      </c>
      <c r="G107" s="264" t="s">
        <v>407</v>
      </c>
    </row>
    <row r="108" spans="1:7" ht="20" customHeight="1" x14ac:dyDescent="0.2">
      <c r="A108" s="302"/>
      <c r="B108" s="304"/>
      <c r="C108" s="282" t="s">
        <v>558</v>
      </c>
      <c r="D108" s="481" t="s">
        <v>405</v>
      </c>
      <c r="E108" s="482" t="s">
        <v>514</v>
      </c>
      <c r="F108" s="282" t="s">
        <v>535</v>
      </c>
      <c r="G108" s="255" t="s">
        <v>407</v>
      </c>
    </row>
    <row r="109" spans="1:7" ht="70" customHeight="1" x14ac:dyDescent="0.2">
      <c r="A109" s="816"/>
      <c r="B109" s="405" t="s">
        <v>559</v>
      </c>
      <c r="C109" s="579" t="s">
        <v>560</v>
      </c>
      <c r="D109" s="287" t="s">
        <v>407</v>
      </c>
      <c r="E109" s="251" t="s">
        <v>561</v>
      </c>
      <c r="F109" s="281"/>
      <c r="G109" s="253" t="s">
        <v>407</v>
      </c>
    </row>
    <row r="110" spans="1:7" ht="19.5" customHeight="1" x14ac:dyDescent="0.2">
      <c r="A110" s="817"/>
      <c r="B110" s="387"/>
      <c r="C110" s="580" t="s">
        <v>562</v>
      </c>
      <c r="D110" s="261" t="s">
        <v>407</v>
      </c>
      <c r="E110" s="989" t="s">
        <v>406</v>
      </c>
      <c r="F110" s="263"/>
      <c r="G110" s="264" t="s">
        <v>407</v>
      </c>
    </row>
    <row r="111" spans="1:7" ht="18" customHeight="1" x14ac:dyDescent="0.2">
      <c r="A111" s="817"/>
      <c r="B111" s="535"/>
      <c r="C111" s="289" t="s">
        <v>563</v>
      </c>
      <c r="D111" s="261" t="s">
        <v>407</v>
      </c>
      <c r="E111" s="989" t="s">
        <v>564</v>
      </c>
      <c r="F111" s="274"/>
      <c r="G111" s="264" t="s">
        <v>407</v>
      </c>
    </row>
    <row r="112" spans="1:7" ht="22.5" customHeight="1" x14ac:dyDescent="0.2">
      <c r="A112" s="817"/>
      <c r="B112" s="990"/>
      <c r="C112" s="580" t="s">
        <v>565</v>
      </c>
      <c r="D112" s="261" t="s">
        <v>407</v>
      </c>
      <c r="E112" s="989" t="s">
        <v>566</v>
      </c>
      <c r="F112" s="424"/>
      <c r="G112" s="264" t="s">
        <v>407</v>
      </c>
    </row>
    <row r="113" spans="1:7" ht="22.5" customHeight="1" x14ac:dyDescent="0.2">
      <c r="A113" s="817"/>
      <c r="B113" s="990"/>
      <c r="C113" s="580" t="s">
        <v>567</v>
      </c>
      <c r="D113" s="261" t="s">
        <v>407</v>
      </c>
      <c r="E113" s="989" t="s">
        <v>568</v>
      </c>
      <c r="F113" s="263"/>
      <c r="G113" s="264" t="s">
        <v>407</v>
      </c>
    </row>
    <row r="114" spans="1:7" ht="30" customHeight="1" x14ac:dyDescent="0.2">
      <c r="A114" s="817"/>
      <c r="B114" s="990"/>
      <c r="C114" s="580" t="s">
        <v>569</v>
      </c>
      <c r="D114" s="261" t="s">
        <v>407</v>
      </c>
      <c r="E114" s="273" t="s">
        <v>564</v>
      </c>
      <c r="F114" s="991" t="s">
        <v>570</v>
      </c>
      <c r="G114" s="264" t="s">
        <v>407</v>
      </c>
    </row>
    <row r="115" spans="1:7" ht="30" customHeight="1" x14ac:dyDescent="0.2">
      <c r="A115" s="817"/>
      <c r="B115" s="990"/>
      <c r="C115" s="580" t="s">
        <v>571</v>
      </c>
      <c r="D115" s="261" t="s">
        <v>407</v>
      </c>
      <c r="E115" s="273" t="s">
        <v>412</v>
      </c>
      <c r="F115" s="991"/>
      <c r="G115" s="264" t="s">
        <v>407</v>
      </c>
    </row>
    <row r="116" spans="1:7" ht="18.5" customHeight="1" x14ac:dyDescent="0.2">
      <c r="A116" s="817"/>
      <c r="B116" s="990"/>
      <c r="C116" s="580" t="s">
        <v>572</v>
      </c>
      <c r="D116" s="261" t="s">
        <v>407</v>
      </c>
      <c r="E116" s="273"/>
      <c r="F116" s="991" t="s">
        <v>573</v>
      </c>
      <c r="G116" s="264" t="s">
        <v>407</v>
      </c>
    </row>
    <row r="117" spans="1:7" ht="18" customHeight="1" x14ac:dyDescent="0.2">
      <c r="A117" s="817"/>
      <c r="B117" s="990"/>
      <c r="C117" s="580" t="s">
        <v>574</v>
      </c>
      <c r="D117" s="261" t="s">
        <v>407</v>
      </c>
      <c r="E117" s="273" t="s">
        <v>575</v>
      </c>
      <c r="F117" s="509" t="s">
        <v>576</v>
      </c>
      <c r="G117" s="264" t="s">
        <v>407</v>
      </c>
    </row>
    <row r="118" spans="1:7" ht="18" customHeight="1" x14ac:dyDescent="0.2">
      <c r="A118" s="817"/>
      <c r="B118" s="990"/>
      <c r="C118" s="582" t="s">
        <v>577</v>
      </c>
      <c r="D118" s="303" t="s">
        <v>407</v>
      </c>
      <c r="E118" s="391" t="s">
        <v>578</v>
      </c>
      <c r="F118" s="1024" t="s">
        <v>576</v>
      </c>
      <c r="G118" s="276" t="s">
        <v>407</v>
      </c>
    </row>
    <row r="119" spans="1:7" ht="18.75" customHeight="1" x14ac:dyDescent="0.2">
      <c r="A119" s="817"/>
      <c r="B119" s="990"/>
      <c r="C119" s="582" t="s">
        <v>579</v>
      </c>
      <c r="D119" s="303" t="s">
        <v>407</v>
      </c>
      <c r="E119" s="391" t="s">
        <v>580</v>
      </c>
      <c r="F119" s="283"/>
      <c r="G119" s="276" t="s">
        <v>407</v>
      </c>
    </row>
    <row r="120" spans="1:7" ht="19" customHeight="1" x14ac:dyDescent="0.2">
      <c r="A120" s="817"/>
      <c r="B120" s="990"/>
      <c r="C120" s="582" t="s">
        <v>581</v>
      </c>
      <c r="D120" s="303" t="s">
        <v>407</v>
      </c>
      <c r="E120" s="391" t="s">
        <v>578</v>
      </c>
      <c r="F120" s="283"/>
      <c r="G120" s="276" t="s">
        <v>407</v>
      </c>
    </row>
    <row r="121" spans="1:7" ht="45.5" customHeight="1" x14ac:dyDescent="0.2">
      <c r="A121" s="817"/>
      <c r="B121" s="990"/>
      <c r="C121" s="580" t="s">
        <v>582</v>
      </c>
      <c r="D121" s="261" t="s">
        <v>407</v>
      </c>
      <c r="E121" s="273" t="s">
        <v>568</v>
      </c>
      <c r="F121" s="263"/>
      <c r="G121" s="264" t="s">
        <v>407</v>
      </c>
    </row>
    <row r="122" spans="1:7" ht="30" customHeight="1" x14ac:dyDescent="0.2">
      <c r="A122" s="816"/>
      <c r="B122" s="1256"/>
      <c r="C122" s="1025" t="s">
        <v>583</v>
      </c>
      <c r="D122" s="290"/>
      <c r="E122" s="539"/>
      <c r="F122" s="284"/>
      <c r="G122" s="1343" t="s">
        <v>407</v>
      </c>
    </row>
    <row r="123" spans="1:7" ht="70.5" customHeight="1" x14ac:dyDescent="0.2">
      <c r="A123" s="817"/>
      <c r="B123" s="990"/>
      <c r="C123" s="580" t="s">
        <v>584</v>
      </c>
      <c r="D123" s="261" t="s">
        <v>407</v>
      </c>
      <c r="E123" s="273" t="s">
        <v>568</v>
      </c>
      <c r="F123" s="263"/>
      <c r="G123" s="264" t="s">
        <v>407</v>
      </c>
    </row>
    <row r="124" spans="1:7" ht="31" customHeight="1" x14ac:dyDescent="0.2">
      <c r="A124" s="817"/>
      <c r="B124" s="990"/>
      <c r="C124" s="582" t="s">
        <v>585</v>
      </c>
      <c r="D124" s="303" t="s">
        <v>407</v>
      </c>
      <c r="E124" s="391" t="s">
        <v>568</v>
      </c>
      <c r="F124" s="283"/>
      <c r="G124" s="276" t="s">
        <v>407</v>
      </c>
    </row>
    <row r="125" spans="1:7" ht="55" customHeight="1" x14ac:dyDescent="0.2">
      <c r="A125" s="817"/>
      <c r="B125" s="990"/>
      <c r="C125" s="580" t="s">
        <v>586</v>
      </c>
      <c r="D125" s="261" t="s">
        <v>407</v>
      </c>
      <c r="E125" s="273" t="s">
        <v>568</v>
      </c>
      <c r="F125" s="263"/>
      <c r="G125" s="264" t="s">
        <v>407</v>
      </c>
    </row>
    <row r="126" spans="1:7" ht="45" customHeight="1" x14ac:dyDescent="0.2">
      <c r="A126" s="817"/>
      <c r="B126" s="990"/>
      <c r="C126" s="582" t="s">
        <v>587</v>
      </c>
      <c r="D126" s="303" t="s">
        <v>407</v>
      </c>
      <c r="E126" s="391" t="s">
        <v>588</v>
      </c>
      <c r="F126" s="283"/>
      <c r="G126" s="276" t="s">
        <v>407</v>
      </c>
    </row>
    <row r="127" spans="1:7" ht="55.5" customHeight="1" x14ac:dyDescent="0.2">
      <c r="A127" s="817"/>
      <c r="B127" s="990"/>
      <c r="C127" s="582" t="s">
        <v>589</v>
      </c>
      <c r="D127" s="303" t="s">
        <v>407</v>
      </c>
      <c r="E127" s="391" t="s">
        <v>588</v>
      </c>
      <c r="F127" s="283" t="s">
        <v>590</v>
      </c>
      <c r="G127" s="276" t="s">
        <v>407</v>
      </c>
    </row>
    <row r="128" spans="1:7" ht="55" customHeight="1" x14ac:dyDescent="0.2">
      <c r="A128" s="817"/>
      <c r="B128" s="990"/>
      <c r="C128" s="582" t="s">
        <v>591</v>
      </c>
      <c r="D128" s="303" t="s">
        <v>407</v>
      </c>
      <c r="E128" s="391" t="s">
        <v>406</v>
      </c>
      <c r="F128" s="283"/>
      <c r="G128" s="276" t="s">
        <v>407</v>
      </c>
    </row>
    <row r="129" spans="1:7" s="7" customFormat="1" ht="45" customHeight="1" x14ac:dyDescent="0.2">
      <c r="A129" s="835"/>
      <c r="B129" s="992"/>
      <c r="C129" s="581" t="s">
        <v>592</v>
      </c>
      <c r="D129" s="295" t="s">
        <v>407</v>
      </c>
      <c r="E129" s="285" t="s">
        <v>406</v>
      </c>
      <c r="F129" s="282"/>
      <c r="G129" s="255" t="s">
        <v>407</v>
      </c>
    </row>
    <row r="130" spans="1:7" ht="18" customHeight="1" x14ac:dyDescent="0.2">
      <c r="A130" s="1743"/>
      <c r="B130" s="292" t="s">
        <v>593</v>
      </c>
      <c r="C130" s="524" t="s">
        <v>563</v>
      </c>
      <c r="D130" s="290" t="s">
        <v>405</v>
      </c>
      <c r="E130" s="834" t="s">
        <v>514</v>
      </c>
      <c r="F130" s="279"/>
      <c r="G130" s="280" t="s">
        <v>407</v>
      </c>
    </row>
    <row r="131" spans="1:7" ht="30" customHeight="1" x14ac:dyDescent="0.2">
      <c r="A131" s="1743"/>
      <c r="B131" s="387" t="s">
        <v>594</v>
      </c>
      <c r="C131" s="289" t="s">
        <v>595</v>
      </c>
      <c r="D131" s="261" t="s">
        <v>405</v>
      </c>
      <c r="E131" s="273" t="s">
        <v>596</v>
      </c>
      <c r="F131" s="274"/>
      <c r="G131" s="264" t="s">
        <v>407</v>
      </c>
    </row>
    <row r="132" spans="1:7" ht="18" customHeight="1" x14ac:dyDescent="0.2">
      <c r="A132" s="1743"/>
      <c r="B132" s="342"/>
      <c r="C132" s="289" t="s">
        <v>597</v>
      </c>
      <c r="D132" s="261" t="s">
        <v>405</v>
      </c>
      <c r="E132" s="273" t="s">
        <v>514</v>
      </c>
      <c r="F132" s="274"/>
      <c r="G132" s="264" t="s">
        <v>407</v>
      </c>
    </row>
    <row r="133" spans="1:7" ht="18" customHeight="1" x14ac:dyDescent="0.2">
      <c r="A133" s="1743"/>
      <c r="B133" s="342"/>
      <c r="C133" s="289" t="s">
        <v>598</v>
      </c>
      <c r="D133" s="261" t="s">
        <v>405</v>
      </c>
      <c r="E133" s="273" t="s">
        <v>514</v>
      </c>
      <c r="F133" s="510" t="s">
        <v>599</v>
      </c>
      <c r="G133" s="264" t="s">
        <v>407</v>
      </c>
    </row>
    <row r="134" spans="1:7" ht="18" customHeight="1" x14ac:dyDescent="0.2">
      <c r="A134" s="1743"/>
      <c r="B134" s="342"/>
      <c r="C134" s="289" t="s">
        <v>600</v>
      </c>
      <c r="D134" s="261" t="s">
        <v>405</v>
      </c>
      <c r="E134" s="273" t="s">
        <v>514</v>
      </c>
      <c r="F134" s="274"/>
      <c r="G134" s="264" t="s">
        <v>407</v>
      </c>
    </row>
    <row r="135" spans="1:7" ht="30" customHeight="1" x14ac:dyDescent="0.2">
      <c r="A135" s="1743"/>
      <c r="B135" s="342"/>
      <c r="C135" s="390" t="s">
        <v>601</v>
      </c>
      <c r="D135" s="303" t="s">
        <v>405</v>
      </c>
      <c r="E135" s="391" t="s">
        <v>496</v>
      </c>
      <c r="F135" s="275"/>
      <c r="G135" s="264" t="s">
        <v>407</v>
      </c>
    </row>
    <row r="136" spans="1:7" ht="18" customHeight="1" x14ac:dyDescent="0.2">
      <c r="A136" s="1337"/>
      <c r="B136" s="342"/>
      <c r="C136" s="289" t="s">
        <v>602</v>
      </c>
      <c r="D136" s="261" t="s">
        <v>405</v>
      </c>
      <c r="E136" s="273" t="s">
        <v>603</v>
      </c>
      <c r="F136" s="274"/>
      <c r="G136" s="264" t="s">
        <v>407</v>
      </c>
    </row>
    <row r="137" spans="1:7" ht="18" customHeight="1" x14ac:dyDescent="0.2">
      <c r="A137" s="1337"/>
      <c r="B137" s="342"/>
      <c r="C137" s="289" t="s">
        <v>604</v>
      </c>
      <c r="D137" s="261" t="s">
        <v>405</v>
      </c>
      <c r="E137" s="273" t="s">
        <v>514</v>
      </c>
      <c r="F137" s="274"/>
      <c r="G137" s="264" t="s">
        <v>407</v>
      </c>
    </row>
    <row r="138" spans="1:7" ht="18" customHeight="1" x14ac:dyDescent="0.2">
      <c r="A138" s="1337"/>
      <c r="B138" s="342"/>
      <c r="C138" s="289" t="s">
        <v>605</v>
      </c>
      <c r="D138" s="261" t="s">
        <v>405</v>
      </c>
      <c r="E138" s="273" t="s">
        <v>575</v>
      </c>
      <c r="F138" s="274"/>
      <c r="G138" s="264" t="s">
        <v>407</v>
      </c>
    </row>
    <row r="139" spans="1:7" ht="18" customHeight="1" x14ac:dyDescent="0.2">
      <c r="A139" s="1336"/>
      <c r="B139" s="1332"/>
      <c r="C139" s="1127" t="s">
        <v>565</v>
      </c>
      <c r="D139" s="266" t="s">
        <v>407</v>
      </c>
      <c r="E139" s="1128" t="s">
        <v>606</v>
      </c>
      <c r="F139" s="292"/>
      <c r="G139" s="1343" t="s">
        <v>407</v>
      </c>
    </row>
    <row r="140" spans="1:7" ht="30" customHeight="1" x14ac:dyDescent="0.2">
      <c r="A140" s="1338"/>
      <c r="B140" s="344"/>
      <c r="C140" s="392" t="s">
        <v>607</v>
      </c>
      <c r="D140" s="295" t="s">
        <v>405</v>
      </c>
      <c r="E140" s="285" t="s">
        <v>514</v>
      </c>
      <c r="F140" s="254"/>
      <c r="G140" s="255" t="s">
        <v>407</v>
      </c>
    </row>
    <row r="141" spans="1:7" ht="18" customHeight="1" x14ac:dyDescent="0.2">
      <c r="A141" s="435"/>
      <c r="B141" s="271" t="s">
        <v>608</v>
      </c>
      <c r="C141" s="291" t="s">
        <v>563</v>
      </c>
      <c r="D141" s="287" t="s">
        <v>405</v>
      </c>
      <c r="E141" s="251" t="s">
        <v>514</v>
      </c>
      <c r="F141" s="252"/>
      <c r="G141" s="280" t="s">
        <v>407</v>
      </c>
    </row>
    <row r="142" spans="1:7" ht="85" customHeight="1" x14ac:dyDescent="0.2">
      <c r="A142" s="433"/>
      <c r="B142" s="413" t="s">
        <v>609</v>
      </c>
      <c r="C142" s="289" t="s">
        <v>610</v>
      </c>
      <c r="D142" s="261" t="s">
        <v>405</v>
      </c>
      <c r="E142" s="273" t="s">
        <v>596</v>
      </c>
      <c r="F142" s="274"/>
      <c r="G142" s="264" t="s">
        <v>407</v>
      </c>
    </row>
    <row r="143" spans="1:7" ht="18" customHeight="1" x14ac:dyDescent="0.2">
      <c r="A143" s="433"/>
      <c r="B143" s="267"/>
      <c r="C143" s="289" t="s">
        <v>611</v>
      </c>
      <c r="D143" s="261" t="s">
        <v>405</v>
      </c>
      <c r="E143" s="273" t="s">
        <v>612</v>
      </c>
      <c r="F143" s="274"/>
      <c r="G143" s="264" t="s">
        <v>407</v>
      </c>
    </row>
    <row r="144" spans="1:7" ht="18" customHeight="1" x14ac:dyDescent="0.2">
      <c r="A144" s="433"/>
      <c r="B144" s="267"/>
      <c r="C144" s="289" t="s">
        <v>613</v>
      </c>
      <c r="D144" s="261" t="s">
        <v>405</v>
      </c>
      <c r="E144" s="273" t="s">
        <v>514</v>
      </c>
      <c r="F144" s="274"/>
      <c r="G144" s="264" t="s">
        <v>407</v>
      </c>
    </row>
    <row r="145" spans="1:7" ht="56" customHeight="1" x14ac:dyDescent="0.2">
      <c r="A145" s="433"/>
      <c r="B145" s="267"/>
      <c r="C145" s="289" t="s">
        <v>614</v>
      </c>
      <c r="D145" s="261" t="s">
        <v>405</v>
      </c>
      <c r="E145" s="273" t="s">
        <v>514</v>
      </c>
      <c r="F145" s="425" t="s">
        <v>615</v>
      </c>
      <c r="G145" s="264" t="s">
        <v>407</v>
      </c>
    </row>
    <row r="146" spans="1:7" ht="18" customHeight="1" x14ac:dyDescent="0.2">
      <c r="A146" s="433"/>
      <c r="B146" s="267"/>
      <c r="C146" s="289" t="s">
        <v>600</v>
      </c>
      <c r="D146" s="261" t="s">
        <v>405</v>
      </c>
      <c r="E146" s="273" t="s">
        <v>514</v>
      </c>
      <c r="F146" s="274"/>
      <c r="G146" s="264" t="s">
        <v>407</v>
      </c>
    </row>
    <row r="147" spans="1:7" ht="18" customHeight="1" x14ac:dyDescent="0.2">
      <c r="A147" s="433"/>
      <c r="B147" s="267"/>
      <c r="C147" s="289" t="s">
        <v>616</v>
      </c>
      <c r="D147" s="261" t="s">
        <v>405</v>
      </c>
      <c r="E147" s="273" t="s">
        <v>496</v>
      </c>
      <c r="F147" s="274"/>
      <c r="G147" s="264" t="s">
        <v>407</v>
      </c>
    </row>
    <row r="148" spans="1:7" ht="18" customHeight="1" x14ac:dyDescent="0.2">
      <c r="A148" s="433"/>
      <c r="B148" s="267"/>
      <c r="C148" s="289" t="s">
        <v>617</v>
      </c>
      <c r="D148" s="261" t="s">
        <v>405</v>
      </c>
      <c r="E148" s="273" t="s">
        <v>618</v>
      </c>
      <c r="F148" s="274"/>
      <c r="G148" s="264" t="s">
        <v>407</v>
      </c>
    </row>
    <row r="149" spans="1:7" ht="30" customHeight="1" x14ac:dyDescent="0.2">
      <c r="A149" s="433"/>
      <c r="B149" s="267"/>
      <c r="C149" s="390" t="s">
        <v>619</v>
      </c>
      <c r="D149" s="303" t="s">
        <v>405</v>
      </c>
      <c r="E149" s="391" t="s">
        <v>514</v>
      </c>
      <c r="F149" s="275"/>
      <c r="G149" s="264" t="s">
        <v>407</v>
      </c>
    </row>
    <row r="150" spans="1:7" ht="30" customHeight="1" x14ac:dyDescent="0.2">
      <c r="A150" s="433"/>
      <c r="B150" s="267"/>
      <c r="C150" s="289" t="s">
        <v>620</v>
      </c>
      <c r="D150" s="261" t="s">
        <v>405</v>
      </c>
      <c r="E150" s="273" t="s">
        <v>621</v>
      </c>
      <c r="F150" s="274"/>
      <c r="G150" s="264" t="s">
        <v>407</v>
      </c>
    </row>
    <row r="151" spans="1:7" ht="30" customHeight="1" x14ac:dyDescent="0.2">
      <c r="A151" s="433"/>
      <c r="B151" s="267"/>
      <c r="C151" s="390" t="s">
        <v>622</v>
      </c>
      <c r="D151" s="303" t="s">
        <v>405</v>
      </c>
      <c r="E151" s="391" t="s">
        <v>514</v>
      </c>
      <c r="F151" s="275"/>
      <c r="G151" s="264" t="s">
        <v>407</v>
      </c>
    </row>
    <row r="152" spans="1:7" ht="18" customHeight="1" x14ac:dyDescent="0.2">
      <c r="A152" s="433"/>
      <c r="B152" s="267"/>
      <c r="C152" s="393" t="s">
        <v>623</v>
      </c>
      <c r="D152" s="303" t="s">
        <v>407</v>
      </c>
      <c r="E152" s="391" t="s">
        <v>606</v>
      </c>
      <c r="F152" s="275"/>
      <c r="G152" s="264" t="s">
        <v>407</v>
      </c>
    </row>
    <row r="153" spans="1:7" ht="18" customHeight="1" x14ac:dyDescent="0.2">
      <c r="A153" s="434"/>
      <c r="B153" s="304"/>
      <c r="C153" s="392" t="s">
        <v>565</v>
      </c>
      <c r="D153" s="295" t="s">
        <v>407</v>
      </c>
      <c r="E153" s="285" t="s">
        <v>606</v>
      </c>
      <c r="F153" s="254"/>
      <c r="G153" s="276" t="s">
        <v>407</v>
      </c>
    </row>
    <row r="154" spans="1:7" ht="17.25" customHeight="1" x14ac:dyDescent="0.2">
      <c r="A154" s="292"/>
      <c r="B154" s="454" t="s">
        <v>624</v>
      </c>
      <c r="C154" s="512" t="s">
        <v>625</v>
      </c>
      <c r="D154" s="261" t="s">
        <v>405</v>
      </c>
      <c r="E154" s="262" t="s">
        <v>626</v>
      </c>
      <c r="F154" s="263"/>
      <c r="G154" s="253" t="s">
        <v>407</v>
      </c>
    </row>
    <row r="155" spans="1:7" ht="18.75" customHeight="1" x14ac:dyDescent="0.2">
      <c r="A155" s="292"/>
      <c r="B155" s="387" t="s">
        <v>627</v>
      </c>
      <c r="C155" s="512" t="s">
        <v>628</v>
      </c>
      <c r="D155" s="261" t="s">
        <v>405</v>
      </c>
      <c r="E155" s="262" t="s">
        <v>629</v>
      </c>
      <c r="F155" s="283"/>
      <c r="G155" s="264" t="s">
        <v>407</v>
      </c>
    </row>
    <row r="156" spans="1:7" ht="55.5" customHeight="1" x14ac:dyDescent="0.2">
      <c r="A156" s="292"/>
      <c r="B156" s="267"/>
      <c r="C156" s="265" t="s">
        <v>630</v>
      </c>
      <c r="D156" s="266" t="s">
        <v>407</v>
      </c>
      <c r="E156" s="8" t="s">
        <v>631</v>
      </c>
      <c r="F156" s="283"/>
      <c r="G156" s="264" t="s">
        <v>407</v>
      </c>
    </row>
    <row r="157" spans="1:7" ht="19.5" customHeight="1" x14ac:dyDescent="0.2">
      <c r="A157" s="302"/>
      <c r="B157" s="304"/>
      <c r="C157" s="1026" t="s">
        <v>563</v>
      </c>
      <c r="D157" s="295" t="s">
        <v>405</v>
      </c>
      <c r="E157" s="1027" t="s">
        <v>514</v>
      </c>
      <c r="F157" s="282"/>
      <c r="G157" s="255" t="s">
        <v>407</v>
      </c>
    </row>
    <row r="158" spans="1:7" ht="45.5" customHeight="1" x14ac:dyDescent="0.2">
      <c r="A158" s="1742"/>
      <c r="B158" s="1323" t="s">
        <v>632</v>
      </c>
      <c r="C158" s="291" t="s">
        <v>633</v>
      </c>
      <c r="D158" s="287" t="s">
        <v>407</v>
      </c>
      <c r="E158" s="288" t="s">
        <v>406</v>
      </c>
      <c r="F158" s="252"/>
      <c r="G158" s="253" t="s">
        <v>407</v>
      </c>
    </row>
    <row r="159" spans="1:7" ht="31" customHeight="1" x14ac:dyDescent="0.2">
      <c r="A159" s="1743"/>
      <c r="B159" s="1324"/>
      <c r="C159" s="524" t="s">
        <v>634</v>
      </c>
      <c r="D159" s="290" t="s">
        <v>407</v>
      </c>
      <c r="E159" s="539" t="s">
        <v>635</v>
      </c>
      <c r="F159" s="279"/>
      <c r="G159" s="1343" t="s">
        <v>407</v>
      </c>
    </row>
    <row r="160" spans="1:7" ht="30" customHeight="1" x14ac:dyDescent="0.2">
      <c r="A160" s="1743"/>
      <c r="B160" s="338"/>
      <c r="C160" s="524" t="s">
        <v>636</v>
      </c>
      <c r="D160" s="290" t="s">
        <v>407</v>
      </c>
      <c r="E160" s="539" t="s">
        <v>406</v>
      </c>
      <c r="F160" s="279"/>
      <c r="G160" s="280" t="s">
        <v>407</v>
      </c>
    </row>
    <row r="161" spans="1:7" ht="30" customHeight="1" x14ac:dyDescent="0.2">
      <c r="A161" s="1743"/>
      <c r="B161" s="267"/>
      <c r="C161" s="289" t="s">
        <v>637</v>
      </c>
      <c r="D161" s="261" t="s">
        <v>407</v>
      </c>
      <c r="E161" s="273" t="s">
        <v>406</v>
      </c>
      <c r="F161" s="274"/>
      <c r="G161" s="264" t="s">
        <v>407</v>
      </c>
    </row>
    <row r="162" spans="1:7" ht="19" customHeight="1" x14ac:dyDescent="0.2">
      <c r="A162" s="1743"/>
      <c r="B162" s="267"/>
      <c r="C162" s="390" t="s">
        <v>563</v>
      </c>
      <c r="D162" s="303" t="s">
        <v>407</v>
      </c>
      <c r="E162" s="391" t="s">
        <v>564</v>
      </c>
      <c r="F162" s="275"/>
      <c r="G162" s="276" t="s">
        <v>407</v>
      </c>
    </row>
    <row r="163" spans="1:7" ht="45.5" customHeight="1" x14ac:dyDescent="0.2">
      <c r="A163" s="433"/>
      <c r="B163" s="267"/>
      <c r="C163" s="289" t="s">
        <v>638</v>
      </c>
      <c r="D163" s="261" t="s">
        <v>407</v>
      </c>
      <c r="E163" s="273" t="s">
        <v>406</v>
      </c>
      <c r="F163" s="420"/>
      <c r="G163" s="264" t="s">
        <v>407</v>
      </c>
    </row>
    <row r="164" spans="1:7" ht="20.5" customHeight="1" x14ac:dyDescent="0.2">
      <c r="A164" s="433"/>
      <c r="B164" s="267"/>
      <c r="C164" s="289" t="s">
        <v>639</v>
      </c>
      <c r="D164" s="261" t="s">
        <v>407</v>
      </c>
      <c r="E164" s="273" t="s">
        <v>640</v>
      </c>
      <c r="F164" s="274"/>
      <c r="G164" s="264" t="s">
        <v>407</v>
      </c>
    </row>
    <row r="165" spans="1:7" ht="55" customHeight="1" x14ac:dyDescent="0.2">
      <c r="A165" s="433"/>
      <c r="B165" s="267"/>
      <c r="C165" s="390" t="s">
        <v>641</v>
      </c>
      <c r="D165" s="303" t="s">
        <v>407</v>
      </c>
      <c r="E165" s="391" t="s">
        <v>406</v>
      </c>
      <c r="F165" s="275" t="s">
        <v>642</v>
      </c>
      <c r="G165" s="276" t="s">
        <v>407</v>
      </c>
    </row>
    <row r="166" spans="1:7" ht="31" customHeight="1" x14ac:dyDescent="0.2">
      <c r="A166" s="433"/>
      <c r="B166" s="267"/>
      <c r="C166" s="289" t="s">
        <v>643</v>
      </c>
      <c r="D166" s="261" t="s">
        <v>407</v>
      </c>
      <c r="E166" s="273" t="s">
        <v>406</v>
      </c>
      <c r="F166" s="274"/>
      <c r="G166" s="264" t="s">
        <v>407</v>
      </c>
    </row>
    <row r="167" spans="1:7" ht="45.5" customHeight="1" x14ac:dyDescent="0.2">
      <c r="A167" s="1122"/>
      <c r="B167" s="1112"/>
      <c r="C167" s="1026" t="s">
        <v>644</v>
      </c>
      <c r="D167" s="295" t="s">
        <v>407</v>
      </c>
      <c r="E167" s="285" t="s">
        <v>588</v>
      </c>
      <c r="F167" s="254"/>
      <c r="G167" s="255" t="s">
        <v>407</v>
      </c>
    </row>
    <row r="168" spans="1:7" ht="45" customHeight="1" x14ac:dyDescent="0.2">
      <c r="A168" s="1121"/>
      <c r="B168" s="1117" t="s">
        <v>645</v>
      </c>
      <c r="C168" s="1127" t="s">
        <v>646</v>
      </c>
      <c r="D168" s="266" t="s">
        <v>407</v>
      </c>
      <c r="E168" s="1128" t="s">
        <v>406</v>
      </c>
      <c r="F168" s="292"/>
      <c r="G168" s="1114" t="s">
        <v>407</v>
      </c>
    </row>
    <row r="169" spans="1:7" ht="30.5" customHeight="1" x14ac:dyDescent="0.2">
      <c r="A169" s="433"/>
      <c r="B169" s="267"/>
      <c r="C169" s="289" t="s">
        <v>634</v>
      </c>
      <c r="D169" s="261" t="s">
        <v>407</v>
      </c>
      <c r="E169" s="273" t="s">
        <v>635</v>
      </c>
      <c r="F169" s="274"/>
      <c r="G169" s="264" t="s">
        <v>407</v>
      </c>
    </row>
    <row r="170" spans="1:7" ht="30" customHeight="1" x14ac:dyDescent="0.2">
      <c r="A170" s="1070"/>
      <c r="B170" s="267"/>
      <c r="C170" s="289" t="s">
        <v>636</v>
      </c>
      <c r="D170" s="261" t="s">
        <v>407</v>
      </c>
      <c r="E170" s="273" t="s">
        <v>406</v>
      </c>
      <c r="F170" s="274"/>
      <c r="G170" s="264" t="s">
        <v>407</v>
      </c>
    </row>
    <row r="171" spans="1:7" ht="30.5" customHeight="1" x14ac:dyDescent="0.2">
      <c r="A171" s="1070"/>
      <c r="B171" s="267"/>
      <c r="C171" s="524" t="s">
        <v>637</v>
      </c>
      <c r="D171" s="290" t="s">
        <v>407</v>
      </c>
      <c r="E171" s="539" t="s">
        <v>406</v>
      </c>
      <c r="F171" s="279"/>
      <c r="G171" s="1068" t="s">
        <v>407</v>
      </c>
    </row>
    <row r="172" spans="1:7" ht="19.5" customHeight="1" x14ac:dyDescent="0.2">
      <c r="A172" s="342"/>
      <c r="B172" s="267"/>
      <c r="C172" s="524" t="s">
        <v>563</v>
      </c>
      <c r="D172" s="290" t="s">
        <v>407</v>
      </c>
      <c r="E172" s="539" t="s">
        <v>564</v>
      </c>
      <c r="F172" s="279"/>
      <c r="G172" s="996" t="s">
        <v>407</v>
      </c>
    </row>
    <row r="173" spans="1:7" ht="45" customHeight="1" x14ac:dyDescent="0.2">
      <c r="A173" s="342"/>
      <c r="B173" s="267"/>
      <c r="C173" s="390" t="s">
        <v>638</v>
      </c>
      <c r="D173" s="303" t="s">
        <v>407</v>
      </c>
      <c r="E173" s="391" t="s">
        <v>406</v>
      </c>
      <c r="F173" s="275"/>
      <c r="G173" s="276" t="s">
        <v>407</v>
      </c>
    </row>
    <row r="174" spans="1:7" ht="19.5" customHeight="1" x14ac:dyDescent="0.2">
      <c r="A174" s="342"/>
      <c r="B174" s="267"/>
      <c r="C174" s="289" t="s">
        <v>639</v>
      </c>
      <c r="D174" s="261" t="s">
        <v>407</v>
      </c>
      <c r="E174" s="273" t="s">
        <v>640</v>
      </c>
      <c r="F174" s="274"/>
      <c r="G174" s="264" t="s">
        <v>407</v>
      </c>
    </row>
    <row r="175" spans="1:7" ht="56" customHeight="1" x14ac:dyDescent="0.2">
      <c r="A175" s="1332"/>
      <c r="B175" s="1339"/>
      <c r="C175" s="1127" t="s">
        <v>641</v>
      </c>
      <c r="D175" s="266" t="s">
        <v>407</v>
      </c>
      <c r="E175" s="1128" t="s">
        <v>406</v>
      </c>
      <c r="F175" s="292" t="s">
        <v>642</v>
      </c>
      <c r="G175" s="1342" t="s">
        <v>407</v>
      </c>
    </row>
    <row r="176" spans="1:7" ht="30.5" customHeight="1" x14ac:dyDescent="0.2">
      <c r="A176" s="342"/>
      <c r="B176" s="267"/>
      <c r="C176" s="390" t="s">
        <v>643</v>
      </c>
      <c r="D176" s="303" t="s">
        <v>407</v>
      </c>
      <c r="E176" s="391" t="s">
        <v>406</v>
      </c>
      <c r="F176" s="275"/>
      <c r="G176" s="276" t="s">
        <v>407</v>
      </c>
    </row>
    <row r="177" spans="1:7" ht="46" customHeight="1" x14ac:dyDescent="0.2">
      <c r="A177" s="342"/>
      <c r="B177" s="267"/>
      <c r="C177" s="289" t="s">
        <v>644</v>
      </c>
      <c r="D177" s="261" t="s">
        <v>407</v>
      </c>
      <c r="E177" s="273" t="s">
        <v>588</v>
      </c>
      <c r="F177" s="274"/>
      <c r="G177" s="264" t="s">
        <v>407</v>
      </c>
    </row>
    <row r="178" spans="1:7" ht="70.5" customHeight="1" x14ac:dyDescent="0.2">
      <c r="A178" s="342"/>
      <c r="B178" s="267"/>
      <c r="C178" s="390" t="s">
        <v>647</v>
      </c>
      <c r="D178" s="303" t="s">
        <v>407</v>
      </c>
      <c r="E178" s="391" t="s">
        <v>406</v>
      </c>
      <c r="F178" s="275"/>
      <c r="G178" s="276" t="s">
        <v>407</v>
      </c>
    </row>
    <row r="179" spans="1:7" ht="45" customHeight="1" x14ac:dyDescent="0.2">
      <c r="A179" s="339"/>
      <c r="B179" s="1112"/>
      <c r="C179" s="1026" t="s">
        <v>648</v>
      </c>
      <c r="D179" s="295" t="s">
        <v>407</v>
      </c>
      <c r="E179" s="285" t="s">
        <v>406</v>
      </c>
      <c r="F179" s="254"/>
      <c r="G179" s="255" t="s">
        <v>407</v>
      </c>
    </row>
    <row r="180" spans="1:7" ht="18" customHeight="1" x14ac:dyDescent="0.2">
      <c r="A180" s="1119"/>
      <c r="B180" s="378" t="s">
        <v>649</v>
      </c>
      <c r="C180" s="279" t="s">
        <v>650</v>
      </c>
      <c r="D180" s="475" t="s">
        <v>405</v>
      </c>
      <c r="E180" s="540" t="s">
        <v>514</v>
      </c>
      <c r="F180" s="279"/>
      <c r="G180" s="1115" t="s">
        <v>407</v>
      </c>
    </row>
    <row r="181" spans="1:7" ht="18" customHeight="1" x14ac:dyDescent="0.2">
      <c r="A181" s="342"/>
      <c r="B181" s="413" t="s">
        <v>651</v>
      </c>
      <c r="C181" s="525" t="s">
        <v>652</v>
      </c>
      <c r="D181" s="301" t="s">
        <v>405</v>
      </c>
      <c r="E181" s="324" t="s">
        <v>514</v>
      </c>
      <c r="F181" s="274"/>
      <c r="G181" s="264" t="s">
        <v>407</v>
      </c>
    </row>
    <row r="182" spans="1:7" ht="18" customHeight="1" x14ac:dyDescent="0.2">
      <c r="A182" s="1003"/>
      <c r="B182" s="1002"/>
      <c r="C182" s="274" t="s">
        <v>563</v>
      </c>
      <c r="D182" s="301" t="s">
        <v>405</v>
      </c>
      <c r="E182" s="324" t="s">
        <v>514</v>
      </c>
      <c r="F182" s="274"/>
      <c r="G182" s="264" t="s">
        <v>407</v>
      </c>
    </row>
    <row r="183" spans="1:7" ht="55" customHeight="1" x14ac:dyDescent="0.2">
      <c r="A183" s="342"/>
      <c r="B183" s="374"/>
      <c r="C183" s="279" t="s">
        <v>653</v>
      </c>
      <c r="D183" s="475" t="s">
        <v>405</v>
      </c>
      <c r="E183" s="540" t="s">
        <v>514</v>
      </c>
      <c r="F183" s="279"/>
      <c r="G183" s="996" t="s">
        <v>407</v>
      </c>
    </row>
    <row r="184" spans="1:7" ht="20.149999999999999" customHeight="1" x14ac:dyDescent="0.2">
      <c r="A184" s="342"/>
      <c r="B184" s="374"/>
      <c r="C184" s="274" t="s">
        <v>654</v>
      </c>
      <c r="D184" s="301" t="s">
        <v>405</v>
      </c>
      <c r="E184" s="324" t="s">
        <v>514</v>
      </c>
      <c r="F184" s="420" t="s">
        <v>655</v>
      </c>
      <c r="G184" s="264" t="s">
        <v>407</v>
      </c>
    </row>
    <row r="185" spans="1:7" ht="20.149999999999999" customHeight="1" x14ac:dyDescent="0.2">
      <c r="A185" s="344"/>
      <c r="B185" s="384"/>
      <c r="C185" s="254" t="s">
        <v>656</v>
      </c>
      <c r="D185" s="300" t="s">
        <v>405</v>
      </c>
      <c r="E185" s="299" t="s">
        <v>514</v>
      </c>
      <c r="F185" s="426"/>
      <c r="G185" s="255" t="s">
        <v>407</v>
      </c>
    </row>
    <row r="186" spans="1:7" ht="30" customHeight="1" x14ac:dyDescent="0.2">
      <c r="A186" s="292"/>
      <c r="B186" s="373" t="s">
        <v>657</v>
      </c>
      <c r="C186" s="485" t="s">
        <v>658</v>
      </c>
      <c r="D186" s="499" t="s">
        <v>405</v>
      </c>
      <c r="E186" s="513" t="s">
        <v>406</v>
      </c>
      <c r="F186" s="485"/>
      <c r="G186" s="996" t="s">
        <v>407</v>
      </c>
    </row>
    <row r="187" spans="1:7" ht="45.75" customHeight="1" x14ac:dyDescent="0.2">
      <c r="A187" s="292"/>
      <c r="B187" s="267"/>
      <c r="C187" s="263" t="s">
        <v>659</v>
      </c>
      <c r="D187" s="478" t="s">
        <v>405</v>
      </c>
      <c r="E187" s="452" t="s">
        <v>514</v>
      </c>
      <c r="F187" s="263"/>
      <c r="G187" s="264" t="s">
        <v>407</v>
      </c>
    </row>
    <row r="188" spans="1:7" ht="18" customHeight="1" x14ac:dyDescent="0.2">
      <c r="A188" s="292"/>
      <c r="B188" s="267"/>
      <c r="C188" s="263" t="s">
        <v>660</v>
      </c>
      <c r="D188" s="478" t="s">
        <v>405</v>
      </c>
      <c r="E188" s="452" t="s">
        <v>514</v>
      </c>
      <c r="F188" s="263"/>
      <c r="G188" s="264" t="s">
        <v>407</v>
      </c>
    </row>
    <row r="189" spans="1:7" ht="30.5" customHeight="1" x14ac:dyDescent="0.2">
      <c r="A189" s="292"/>
      <c r="B189" s="267"/>
      <c r="C189" s="263" t="s">
        <v>661</v>
      </c>
      <c r="D189" s="478" t="s">
        <v>405</v>
      </c>
      <c r="E189" s="452" t="s">
        <v>514</v>
      </c>
      <c r="F189" s="263" t="s">
        <v>662</v>
      </c>
      <c r="G189" s="264" t="s">
        <v>407</v>
      </c>
    </row>
    <row r="190" spans="1:7" ht="18" customHeight="1" x14ac:dyDescent="0.2">
      <c r="A190" s="302"/>
      <c r="B190" s="304"/>
      <c r="C190" s="282" t="s">
        <v>663</v>
      </c>
      <c r="D190" s="481" t="s">
        <v>405</v>
      </c>
      <c r="E190" s="482" t="s">
        <v>514</v>
      </c>
      <c r="F190" s="282"/>
      <c r="G190" s="276" t="s">
        <v>407</v>
      </c>
    </row>
    <row r="191" spans="1:7" ht="18" customHeight="1" x14ac:dyDescent="0.2">
      <c r="A191" s="271"/>
      <c r="B191" s="258" t="s">
        <v>664</v>
      </c>
      <c r="C191" s="286" t="s">
        <v>665</v>
      </c>
      <c r="D191" s="514" t="s">
        <v>405</v>
      </c>
      <c r="E191" s="293" t="s">
        <v>666</v>
      </c>
      <c r="F191" s="281"/>
      <c r="G191" s="253" t="s">
        <v>407</v>
      </c>
    </row>
    <row r="192" spans="1:7" ht="18" customHeight="1" x14ac:dyDescent="0.2">
      <c r="A192" s="302"/>
      <c r="B192" s="386" t="s">
        <v>1820</v>
      </c>
      <c r="C192" s="294" t="s">
        <v>667</v>
      </c>
      <c r="D192" s="511" t="s">
        <v>405</v>
      </c>
      <c r="E192" s="285" t="s">
        <v>668</v>
      </c>
      <c r="F192" s="282"/>
      <c r="G192" s="255" t="s">
        <v>407</v>
      </c>
    </row>
    <row r="193" spans="1:7" ht="70" customHeight="1" x14ac:dyDescent="0.2">
      <c r="A193" s="269"/>
      <c r="B193" s="340" t="s">
        <v>669</v>
      </c>
      <c r="C193" s="309" t="s">
        <v>670</v>
      </c>
      <c r="D193" s="515" t="s">
        <v>405</v>
      </c>
      <c r="E193" s="310" t="s">
        <v>514</v>
      </c>
      <c r="F193" s="311"/>
      <c r="G193" s="1342" t="s">
        <v>407</v>
      </c>
    </row>
    <row r="194" spans="1:7" ht="30" customHeight="1" x14ac:dyDescent="0.2">
      <c r="A194" s="292"/>
      <c r="B194" s="373" t="s">
        <v>671</v>
      </c>
      <c r="C194" s="281" t="s">
        <v>672</v>
      </c>
      <c r="D194" s="287" t="s">
        <v>405</v>
      </c>
      <c r="E194" s="288" t="s">
        <v>406</v>
      </c>
      <c r="F194" s="281"/>
      <c r="G194" s="253" t="s">
        <v>407</v>
      </c>
    </row>
    <row r="195" spans="1:7" ht="55" customHeight="1" x14ac:dyDescent="0.2">
      <c r="A195" s="292"/>
      <c r="B195" s="267"/>
      <c r="C195" s="263" t="s">
        <v>673</v>
      </c>
      <c r="D195" s="261" t="s">
        <v>405</v>
      </c>
      <c r="E195" s="262" t="s">
        <v>406</v>
      </c>
      <c r="F195" s="263"/>
      <c r="G195" s="264" t="s">
        <v>407</v>
      </c>
    </row>
    <row r="196" spans="1:7" ht="18" customHeight="1" x14ac:dyDescent="0.2">
      <c r="A196" s="302"/>
      <c r="B196" s="1112"/>
      <c r="C196" s="282" t="s">
        <v>674</v>
      </c>
      <c r="D196" s="295" t="s">
        <v>405</v>
      </c>
      <c r="E196" s="296" t="s">
        <v>406</v>
      </c>
      <c r="F196" s="282"/>
      <c r="G196" s="255" t="s">
        <v>407</v>
      </c>
    </row>
    <row r="197" spans="1:7" ht="30.5" customHeight="1" x14ac:dyDescent="0.2">
      <c r="A197" s="271"/>
      <c r="B197" s="1116" t="s">
        <v>675</v>
      </c>
      <c r="C197" s="429" t="s">
        <v>672</v>
      </c>
      <c r="D197" s="287" t="s">
        <v>405</v>
      </c>
      <c r="E197" s="288" t="s">
        <v>406</v>
      </c>
      <c r="F197" s="281"/>
      <c r="G197" s="253" t="s">
        <v>407</v>
      </c>
    </row>
    <row r="198" spans="1:7" ht="55" customHeight="1" x14ac:dyDescent="0.2">
      <c r="A198" s="292"/>
      <c r="B198" s="374"/>
      <c r="C198" s="424" t="s">
        <v>673</v>
      </c>
      <c r="D198" s="261" t="s">
        <v>405</v>
      </c>
      <c r="E198" s="262" t="s">
        <v>406</v>
      </c>
      <c r="F198" s="263"/>
      <c r="G198" s="264" t="s">
        <v>407</v>
      </c>
    </row>
    <row r="199" spans="1:7" ht="18" customHeight="1" x14ac:dyDescent="0.2">
      <c r="A199" s="292"/>
      <c r="B199" s="374"/>
      <c r="C199" s="263" t="s">
        <v>674</v>
      </c>
      <c r="D199" s="261" t="s">
        <v>405</v>
      </c>
      <c r="E199" s="262" t="s">
        <v>406</v>
      </c>
      <c r="F199" s="263"/>
      <c r="G199" s="264" t="s">
        <v>407</v>
      </c>
    </row>
    <row r="200" spans="1:7" ht="30.5" customHeight="1" x14ac:dyDescent="0.2">
      <c r="A200" s="292"/>
      <c r="B200" s="374"/>
      <c r="C200" s="263" t="s">
        <v>676</v>
      </c>
      <c r="D200" s="261" t="s">
        <v>405</v>
      </c>
      <c r="E200" s="262" t="s">
        <v>406</v>
      </c>
      <c r="F200" s="263"/>
      <c r="G200" s="264" t="s">
        <v>407</v>
      </c>
    </row>
    <row r="201" spans="1:7" ht="18" customHeight="1" x14ac:dyDescent="0.2">
      <c r="A201" s="302"/>
      <c r="B201" s="384"/>
      <c r="C201" s="282" t="s">
        <v>677</v>
      </c>
      <c r="D201" s="295" t="s">
        <v>405</v>
      </c>
      <c r="E201" s="296" t="s">
        <v>406</v>
      </c>
      <c r="F201" s="282"/>
      <c r="G201" s="276" t="s">
        <v>407</v>
      </c>
    </row>
    <row r="202" spans="1:7" ht="18" customHeight="1" x14ac:dyDescent="0.2">
      <c r="A202" s="1737"/>
      <c r="B202" s="1740" t="s">
        <v>678</v>
      </c>
      <c r="C202" s="395" t="s">
        <v>679</v>
      </c>
      <c r="D202" s="396" t="s">
        <v>407</v>
      </c>
      <c r="E202" s="397" t="s">
        <v>564</v>
      </c>
      <c r="F202" s="395"/>
      <c r="G202" s="253" t="s">
        <v>407</v>
      </c>
    </row>
    <row r="203" spans="1:7" ht="18" customHeight="1" x14ac:dyDescent="0.2">
      <c r="A203" s="1738"/>
      <c r="B203" s="1741"/>
      <c r="C203" s="398" t="s">
        <v>680</v>
      </c>
      <c r="D203" s="399" t="s">
        <v>407</v>
      </c>
      <c r="E203" s="400" t="s">
        <v>564</v>
      </c>
      <c r="F203" s="398"/>
      <c r="G203" s="264" t="s">
        <v>407</v>
      </c>
    </row>
    <row r="204" spans="1:7" ht="30" customHeight="1" x14ac:dyDescent="0.2">
      <c r="A204" s="1738"/>
      <c r="B204" s="401" t="s">
        <v>681</v>
      </c>
      <c r="C204" s="398" t="s">
        <v>682</v>
      </c>
      <c r="D204" s="399" t="s">
        <v>407</v>
      </c>
      <c r="E204" s="400" t="s">
        <v>564</v>
      </c>
      <c r="F204" s="398"/>
      <c r="G204" s="264" t="s">
        <v>407</v>
      </c>
    </row>
    <row r="205" spans="1:7" ht="30" customHeight="1" x14ac:dyDescent="0.2">
      <c r="A205" s="1738"/>
      <c r="B205" s="1335"/>
      <c r="C205" s="398" t="s">
        <v>683</v>
      </c>
      <c r="D205" s="399" t="s">
        <v>407</v>
      </c>
      <c r="E205" s="400" t="s">
        <v>406</v>
      </c>
      <c r="F205" s="398"/>
      <c r="G205" s="264" t="s">
        <v>407</v>
      </c>
    </row>
    <row r="206" spans="1:7" ht="30" customHeight="1" x14ac:dyDescent="0.2">
      <c r="A206" s="1738"/>
      <c r="B206" s="1335"/>
      <c r="C206" s="398" t="s">
        <v>684</v>
      </c>
      <c r="D206" s="399" t="s">
        <v>407</v>
      </c>
      <c r="E206" s="402" t="s">
        <v>406</v>
      </c>
      <c r="F206" s="398"/>
      <c r="G206" s="264" t="s">
        <v>407</v>
      </c>
    </row>
    <row r="207" spans="1:7" ht="30" customHeight="1" x14ac:dyDescent="0.2">
      <c r="A207" s="1738"/>
      <c r="B207" s="1335"/>
      <c r="C207" s="398" t="s">
        <v>685</v>
      </c>
      <c r="D207" s="399" t="s">
        <v>407</v>
      </c>
      <c r="E207" s="402" t="s">
        <v>406</v>
      </c>
      <c r="F207" s="398"/>
      <c r="G207" s="264" t="s">
        <v>407</v>
      </c>
    </row>
    <row r="208" spans="1:7" ht="18" customHeight="1" x14ac:dyDescent="0.2">
      <c r="A208" s="1739"/>
      <c r="B208" s="403"/>
      <c r="C208" s="282" t="s">
        <v>686</v>
      </c>
      <c r="D208" s="316" t="s">
        <v>405</v>
      </c>
      <c r="E208" s="404" t="s">
        <v>406</v>
      </c>
      <c r="F208" s="282"/>
      <c r="G208" s="276" t="s">
        <v>407</v>
      </c>
    </row>
    <row r="209" spans="1:7" ht="18" customHeight="1" x14ac:dyDescent="0.2">
      <c r="A209" s="292"/>
      <c r="B209" s="1735" t="s">
        <v>687</v>
      </c>
      <c r="C209" s="281" t="s">
        <v>688</v>
      </c>
      <c r="D209" s="287" t="s">
        <v>405</v>
      </c>
      <c r="E209" s="288" t="s">
        <v>406</v>
      </c>
      <c r="F209" s="281"/>
      <c r="G209" s="253" t="s">
        <v>407</v>
      </c>
    </row>
    <row r="210" spans="1:7" ht="33" customHeight="1" x14ac:dyDescent="0.2">
      <c r="A210" s="292"/>
      <c r="B210" s="1736"/>
      <c r="C210" s="263" t="s">
        <v>689</v>
      </c>
      <c r="D210" s="261" t="s">
        <v>405</v>
      </c>
      <c r="E210" s="262" t="s">
        <v>406</v>
      </c>
      <c r="F210" s="526" t="s">
        <v>690</v>
      </c>
      <c r="G210" s="264" t="s">
        <v>407</v>
      </c>
    </row>
    <row r="211" spans="1:7" ht="18" customHeight="1" x14ac:dyDescent="0.2">
      <c r="A211" s="292"/>
      <c r="B211" s="537" t="s">
        <v>691</v>
      </c>
      <c r="C211" s="263" t="s">
        <v>692</v>
      </c>
      <c r="D211" s="261" t="s">
        <v>405</v>
      </c>
      <c r="E211" s="262" t="s">
        <v>406</v>
      </c>
      <c r="F211" s="578" t="s">
        <v>693</v>
      </c>
      <c r="G211" s="264" t="s">
        <v>407</v>
      </c>
    </row>
    <row r="212" spans="1:7" ht="18" customHeight="1" x14ac:dyDescent="0.2">
      <c r="A212" s="292"/>
      <c r="B212" s="537" t="s">
        <v>694</v>
      </c>
      <c r="C212" s="263" t="s">
        <v>695</v>
      </c>
      <c r="D212" s="261" t="s">
        <v>405</v>
      </c>
      <c r="E212" s="262" t="s">
        <v>406</v>
      </c>
      <c r="F212" s="263"/>
      <c r="G212" s="264" t="s">
        <v>407</v>
      </c>
    </row>
    <row r="213" spans="1:7" ht="18" customHeight="1" x14ac:dyDescent="0.2">
      <c r="A213" s="292"/>
      <c r="B213" s="454"/>
      <c r="C213" s="263" t="s">
        <v>696</v>
      </c>
      <c r="D213" s="261" t="s">
        <v>405</v>
      </c>
      <c r="E213" s="262" t="s">
        <v>406</v>
      </c>
      <c r="F213" s="263"/>
      <c r="G213" s="264" t="s">
        <v>407</v>
      </c>
    </row>
    <row r="214" spans="1:7" ht="18" customHeight="1" x14ac:dyDescent="0.2">
      <c r="A214" s="302"/>
      <c r="B214" s="486"/>
      <c r="C214" s="282" t="s">
        <v>697</v>
      </c>
      <c r="D214" s="295" t="s">
        <v>405</v>
      </c>
      <c r="E214" s="296" t="s">
        <v>406</v>
      </c>
      <c r="F214" s="282"/>
      <c r="G214" s="276" t="s">
        <v>407</v>
      </c>
    </row>
    <row r="215" spans="1:7" ht="18" customHeight="1" x14ac:dyDescent="0.2">
      <c r="A215" s="271"/>
      <c r="B215" s="1713" t="s">
        <v>698</v>
      </c>
      <c r="C215" s="281" t="s">
        <v>688</v>
      </c>
      <c r="D215" s="287" t="s">
        <v>405</v>
      </c>
      <c r="E215" s="288" t="s">
        <v>406</v>
      </c>
      <c r="F215" s="281"/>
      <c r="G215" s="253" t="s">
        <v>407</v>
      </c>
    </row>
    <row r="216" spans="1:7" ht="18" customHeight="1" x14ac:dyDescent="0.2">
      <c r="A216" s="292"/>
      <c r="B216" s="1714"/>
      <c r="C216" s="263" t="s">
        <v>699</v>
      </c>
      <c r="D216" s="261" t="s">
        <v>405</v>
      </c>
      <c r="E216" s="262" t="s">
        <v>514</v>
      </c>
      <c r="F216" s="263"/>
      <c r="G216" s="264" t="s">
        <v>407</v>
      </c>
    </row>
    <row r="217" spans="1:7" ht="34.5" customHeight="1" x14ac:dyDescent="0.2">
      <c r="A217" s="292"/>
      <c r="B217" s="537" t="s">
        <v>700</v>
      </c>
      <c r="C217" s="263" t="s">
        <v>701</v>
      </c>
      <c r="D217" s="261" t="s">
        <v>405</v>
      </c>
      <c r="E217" s="262" t="s">
        <v>406</v>
      </c>
      <c r="F217" s="526" t="s">
        <v>702</v>
      </c>
      <c r="G217" s="264" t="s">
        <v>407</v>
      </c>
    </row>
    <row r="218" spans="1:7" ht="18" customHeight="1" x14ac:dyDescent="0.2">
      <c r="A218" s="292"/>
      <c r="B218" s="527"/>
      <c r="C218" s="284" t="s">
        <v>692</v>
      </c>
      <c r="D218" s="290" t="s">
        <v>405</v>
      </c>
      <c r="E218" s="453" t="s">
        <v>406</v>
      </c>
      <c r="F218" s="284"/>
      <c r="G218" s="996" t="s">
        <v>407</v>
      </c>
    </row>
    <row r="219" spans="1:7" ht="18" customHeight="1" x14ac:dyDescent="0.2">
      <c r="A219" s="292"/>
      <c r="B219" s="454"/>
      <c r="C219" s="263" t="s">
        <v>703</v>
      </c>
      <c r="D219" s="261" t="s">
        <v>405</v>
      </c>
      <c r="E219" s="262" t="s">
        <v>406</v>
      </c>
      <c r="F219" s="263"/>
      <c r="G219" s="264" t="s">
        <v>407</v>
      </c>
    </row>
    <row r="220" spans="1:7" ht="18.75" customHeight="1" x14ac:dyDescent="0.2">
      <c r="A220" s="292"/>
      <c r="B220" s="454"/>
      <c r="C220" s="263" t="s">
        <v>696</v>
      </c>
      <c r="D220" s="261" t="s">
        <v>405</v>
      </c>
      <c r="E220" s="262" t="s">
        <v>406</v>
      </c>
      <c r="F220" s="263"/>
      <c r="G220" s="264" t="s">
        <v>407</v>
      </c>
    </row>
    <row r="221" spans="1:7" ht="28.5" customHeight="1" x14ac:dyDescent="0.2">
      <c r="A221" s="302"/>
      <c r="B221" s="1113"/>
      <c r="C221" s="282" t="s">
        <v>697</v>
      </c>
      <c r="D221" s="295" t="s">
        <v>405</v>
      </c>
      <c r="E221" s="482" t="s">
        <v>406</v>
      </c>
      <c r="F221" s="282"/>
      <c r="G221" s="255" t="s">
        <v>407</v>
      </c>
    </row>
    <row r="222" spans="1:7" ht="31.5" customHeight="1" x14ac:dyDescent="0.2">
      <c r="A222" s="1118"/>
      <c r="B222" s="821" t="s">
        <v>704</v>
      </c>
      <c r="C222" s="1111" t="s">
        <v>705</v>
      </c>
      <c r="D222" s="501"/>
      <c r="E222" s="1129"/>
      <c r="F222" s="1130"/>
      <c r="G222" s="253"/>
    </row>
    <row r="223" spans="1:7" ht="45.5" customHeight="1" x14ac:dyDescent="0.2">
      <c r="A223" s="342"/>
      <c r="B223" s="528"/>
      <c r="C223" s="263" t="s">
        <v>706</v>
      </c>
      <c r="D223" s="438" t="s">
        <v>405</v>
      </c>
      <c r="E223" s="439" t="s">
        <v>406</v>
      </c>
      <c r="F223" s="526"/>
      <c r="G223" s="264" t="s">
        <v>407</v>
      </c>
    </row>
    <row r="224" spans="1:7" ht="54.5" customHeight="1" x14ac:dyDescent="0.2">
      <c r="A224" s="342"/>
      <c r="B224" s="528"/>
      <c r="C224" s="267" t="s">
        <v>707</v>
      </c>
      <c r="D224" s="464" t="s">
        <v>405</v>
      </c>
      <c r="E224" s="820" t="s">
        <v>708</v>
      </c>
      <c r="F224" s="819"/>
      <c r="G224" s="268" t="s">
        <v>407</v>
      </c>
    </row>
    <row r="225" spans="1:7" ht="45.5" customHeight="1" x14ac:dyDescent="0.2">
      <c r="A225" s="342"/>
      <c r="B225" s="528"/>
      <c r="C225" s="263" t="s">
        <v>709</v>
      </c>
      <c r="D225" s="438"/>
      <c r="E225" s="439"/>
      <c r="F225" s="526"/>
      <c r="G225" s="268"/>
    </row>
    <row r="226" spans="1:7" ht="80.5" customHeight="1" x14ac:dyDescent="0.2">
      <c r="A226" s="342"/>
      <c r="B226" s="528"/>
      <c r="C226" s="263" t="s">
        <v>710</v>
      </c>
      <c r="D226" s="438" t="s">
        <v>405</v>
      </c>
      <c r="E226" s="439" t="s">
        <v>708</v>
      </c>
      <c r="F226" s="526" t="s">
        <v>711</v>
      </c>
      <c r="G226" s="264" t="s">
        <v>407</v>
      </c>
    </row>
    <row r="227" spans="1:7" ht="31.5" customHeight="1" x14ac:dyDescent="0.2">
      <c r="A227" s="342"/>
      <c r="B227" s="528"/>
      <c r="C227" s="263" t="s">
        <v>712</v>
      </c>
      <c r="D227" s="438" t="s">
        <v>405</v>
      </c>
      <c r="E227" s="439" t="s">
        <v>708</v>
      </c>
      <c r="F227" s="526" t="s">
        <v>713</v>
      </c>
      <c r="G227" s="264" t="s">
        <v>407</v>
      </c>
    </row>
    <row r="228" spans="1:7" ht="30.5" customHeight="1" x14ac:dyDescent="0.2">
      <c r="A228" s="1332"/>
      <c r="B228" s="1322"/>
      <c r="C228" s="284" t="s">
        <v>714</v>
      </c>
      <c r="D228" s="550" t="s">
        <v>407</v>
      </c>
      <c r="E228" s="555" t="s">
        <v>406</v>
      </c>
      <c r="F228" s="822"/>
      <c r="G228" s="1343" t="s">
        <v>407</v>
      </c>
    </row>
    <row r="229" spans="1:7" ht="124.5" customHeight="1" x14ac:dyDescent="0.2">
      <c r="A229" s="997"/>
      <c r="B229" s="528"/>
      <c r="C229" s="263" t="s">
        <v>715</v>
      </c>
      <c r="D229" s="438" t="s">
        <v>407</v>
      </c>
      <c r="E229" s="439" t="s">
        <v>406</v>
      </c>
      <c r="F229" s="526" t="s">
        <v>716</v>
      </c>
      <c r="G229" s="264" t="s">
        <v>407</v>
      </c>
    </row>
    <row r="230" spans="1:7" ht="45" customHeight="1" x14ac:dyDescent="0.2">
      <c r="A230" s="342"/>
      <c r="B230" s="528"/>
      <c r="C230" s="284" t="s">
        <v>717</v>
      </c>
      <c r="D230" s="550" t="s">
        <v>407</v>
      </c>
      <c r="E230" s="555" t="s">
        <v>568</v>
      </c>
      <c r="F230" s="822"/>
      <c r="G230" s="996" t="s">
        <v>407</v>
      </c>
    </row>
    <row r="231" spans="1:7" ht="46" customHeight="1" x14ac:dyDescent="0.2">
      <c r="A231" s="1120"/>
      <c r="B231" s="531"/>
      <c r="C231" s="282" t="s">
        <v>718</v>
      </c>
      <c r="D231" s="316" t="s">
        <v>407</v>
      </c>
      <c r="E231" s="404" t="s">
        <v>568</v>
      </c>
      <c r="F231" s="530"/>
      <c r="G231" s="255" t="s">
        <v>407</v>
      </c>
    </row>
    <row r="232" spans="1:7" ht="20" customHeight="1" x14ac:dyDescent="0.2">
      <c r="A232" s="1118"/>
      <c r="B232" s="1715" t="s">
        <v>719</v>
      </c>
      <c r="C232" s="281" t="s">
        <v>720</v>
      </c>
      <c r="D232" s="436" t="s">
        <v>407</v>
      </c>
      <c r="E232" s="437" t="s">
        <v>406</v>
      </c>
      <c r="F232" s="529"/>
      <c r="G232" s="253" t="s">
        <v>407</v>
      </c>
    </row>
    <row r="233" spans="1:7" ht="45" customHeight="1" x14ac:dyDescent="0.2">
      <c r="A233" s="344"/>
      <c r="B233" s="1716"/>
      <c r="C233" s="282" t="s">
        <v>721</v>
      </c>
      <c r="D233" s="316" t="s">
        <v>407</v>
      </c>
      <c r="E233" s="404" t="s">
        <v>406</v>
      </c>
      <c r="F233" s="530"/>
      <c r="G233" s="255" t="s">
        <v>407</v>
      </c>
    </row>
    <row r="234" spans="1:7" ht="20.5" customHeight="1" x14ac:dyDescent="0.2">
      <c r="A234" s="342"/>
      <c r="B234" s="1715" t="s">
        <v>722</v>
      </c>
      <c r="C234" s="284" t="s">
        <v>720</v>
      </c>
      <c r="D234" s="550" t="s">
        <v>407</v>
      </c>
      <c r="E234" s="555" t="s">
        <v>406</v>
      </c>
      <c r="F234" s="822"/>
      <c r="G234" s="280" t="s">
        <v>407</v>
      </c>
    </row>
    <row r="235" spans="1:7" ht="45" customHeight="1" x14ac:dyDescent="0.2">
      <c r="A235" s="344"/>
      <c r="B235" s="1716"/>
      <c r="C235" s="304" t="s">
        <v>723</v>
      </c>
      <c r="D235" s="415" t="s">
        <v>407</v>
      </c>
      <c r="E235" s="823" t="s">
        <v>406</v>
      </c>
      <c r="F235" s="824"/>
      <c r="G235" s="307" t="s">
        <v>407</v>
      </c>
    </row>
    <row r="236" spans="1:7" ht="20.5" customHeight="1" x14ac:dyDescent="0.2">
      <c r="A236" s="342"/>
      <c r="B236" s="1715" t="s">
        <v>724</v>
      </c>
      <c r="C236" s="284" t="s">
        <v>725</v>
      </c>
      <c r="D236" s="550"/>
      <c r="E236" s="555"/>
      <c r="F236" s="284"/>
      <c r="G236" s="253"/>
    </row>
    <row r="237" spans="1:7" ht="45.5" customHeight="1" x14ac:dyDescent="0.2">
      <c r="A237" s="342"/>
      <c r="B237" s="1717"/>
      <c r="C237" s="284" t="s">
        <v>726</v>
      </c>
      <c r="D237" s="550" t="s">
        <v>407</v>
      </c>
      <c r="E237" s="555" t="s">
        <v>406</v>
      </c>
      <c r="F237" s="284"/>
      <c r="G237" s="280" t="s">
        <v>407</v>
      </c>
    </row>
    <row r="238" spans="1:7" ht="56" customHeight="1" x14ac:dyDescent="0.2">
      <c r="A238" s="342"/>
      <c r="B238" s="528"/>
      <c r="C238" s="284" t="s">
        <v>727</v>
      </c>
      <c r="D238" s="550" t="s">
        <v>407</v>
      </c>
      <c r="E238" s="555" t="s">
        <v>708</v>
      </c>
      <c r="F238" s="284"/>
      <c r="G238" s="280" t="s">
        <v>407</v>
      </c>
    </row>
    <row r="239" spans="1:7" ht="30.5" customHeight="1" x14ac:dyDescent="0.2">
      <c r="A239" s="342"/>
      <c r="B239" s="528"/>
      <c r="C239" s="263" t="s">
        <v>728</v>
      </c>
      <c r="D239" s="438"/>
      <c r="E239" s="439"/>
      <c r="F239" s="263"/>
      <c r="G239" s="264"/>
    </row>
    <row r="240" spans="1:7" ht="58.5" customHeight="1" x14ac:dyDescent="0.2">
      <c r="A240" s="1332"/>
      <c r="B240" s="1322"/>
      <c r="C240" s="284" t="s">
        <v>729</v>
      </c>
      <c r="D240" s="550" t="s">
        <v>407</v>
      </c>
      <c r="E240" s="555" t="s">
        <v>406</v>
      </c>
      <c r="F240" s="284" t="s">
        <v>730</v>
      </c>
      <c r="G240" s="1343" t="s">
        <v>407</v>
      </c>
    </row>
    <row r="241" spans="1:7" ht="33.75" customHeight="1" x14ac:dyDescent="0.2">
      <c r="A241" s="1119"/>
      <c r="B241" s="528"/>
      <c r="C241" s="284" t="s">
        <v>1990</v>
      </c>
      <c r="D241" s="550" t="s">
        <v>407</v>
      </c>
      <c r="E241" s="555" t="s">
        <v>708</v>
      </c>
      <c r="F241" s="284"/>
      <c r="G241" s="1115" t="s">
        <v>407</v>
      </c>
    </row>
    <row r="242" spans="1:7" ht="19.5" customHeight="1" x14ac:dyDescent="0.2">
      <c r="A242" s="342"/>
      <c r="B242" s="528"/>
      <c r="C242" s="263" t="s">
        <v>731</v>
      </c>
      <c r="D242" s="438" t="s">
        <v>407</v>
      </c>
      <c r="E242" s="439" t="s">
        <v>708</v>
      </c>
      <c r="F242" s="263"/>
      <c r="G242" s="264" t="s">
        <v>407</v>
      </c>
    </row>
    <row r="243" spans="1:7" ht="30.5" customHeight="1" x14ac:dyDescent="0.2">
      <c r="A243" s="997"/>
      <c r="B243" s="528"/>
      <c r="C243" s="263" t="s">
        <v>732</v>
      </c>
      <c r="D243" s="438" t="s">
        <v>407</v>
      </c>
      <c r="E243" s="439" t="s">
        <v>406</v>
      </c>
      <c r="F243" s="263"/>
      <c r="G243" s="264" t="s">
        <v>407</v>
      </c>
    </row>
    <row r="244" spans="1:7" ht="45" customHeight="1" x14ac:dyDescent="0.2">
      <c r="A244" s="1119"/>
      <c r="B244" s="528"/>
      <c r="C244" s="263" t="s">
        <v>717</v>
      </c>
      <c r="D244" s="438" t="s">
        <v>407</v>
      </c>
      <c r="E244" s="439" t="s">
        <v>708</v>
      </c>
      <c r="F244" s="263"/>
      <c r="G244" s="264" t="s">
        <v>407</v>
      </c>
    </row>
    <row r="245" spans="1:7" ht="56" customHeight="1" x14ac:dyDescent="0.2">
      <c r="A245" s="1119"/>
      <c r="B245" s="528"/>
      <c r="C245" s="284" t="s">
        <v>733</v>
      </c>
      <c r="D245" s="550" t="s">
        <v>407</v>
      </c>
      <c r="E245" s="555" t="s">
        <v>708</v>
      </c>
      <c r="F245" s="284"/>
      <c r="G245" s="1115" t="s">
        <v>407</v>
      </c>
    </row>
    <row r="246" spans="1:7" ht="45.5" customHeight="1" x14ac:dyDescent="0.2">
      <c r="A246" s="342"/>
      <c r="B246" s="528"/>
      <c r="C246" s="263" t="s">
        <v>734</v>
      </c>
      <c r="D246" s="550" t="s">
        <v>407</v>
      </c>
      <c r="E246" s="555" t="s">
        <v>406</v>
      </c>
      <c r="F246" s="263"/>
      <c r="G246" s="264"/>
    </row>
    <row r="247" spans="1:7" ht="30.5" customHeight="1" x14ac:dyDescent="0.2">
      <c r="A247" s="342"/>
      <c r="B247" s="528"/>
      <c r="C247" s="267" t="s">
        <v>735</v>
      </c>
      <c r="D247" s="550" t="s">
        <v>407</v>
      </c>
      <c r="E247" s="555" t="s">
        <v>708</v>
      </c>
      <c r="F247" s="267"/>
      <c r="G247" s="268" t="s">
        <v>407</v>
      </c>
    </row>
    <row r="248" spans="1:7" ht="70" customHeight="1" x14ac:dyDescent="0.2">
      <c r="A248" s="342"/>
      <c r="B248" s="528"/>
      <c r="C248" s="263" t="s">
        <v>736</v>
      </c>
      <c r="D248" s="550" t="s">
        <v>407</v>
      </c>
      <c r="E248" s="555" t="s">
        <v>708</v>
      </c>
      <c r="F248" s="263"/>
      <c r="G248" s="264" t="s">
        <v>407</v>
      </c>
    </row>
    <row r="249" spans="1:7" ht="56" customHeight="1" x14ac:dyDescent="0.2">
      <c r="A249" s="342"/>
      <c r="B249" s="528"/>
      <c r="C249" s="263" t="s">
        <v>737</v>
      </c>
      <c r="D249" s="438" t="s">
        <v>407</v>
      </c>
      <c r="E249" s="439" t="s">
        <v>406</v>
      </c>
      <c r="F249" s="263"/>
      <c r="G249" s="264" t="s">
        <v>407</v>
      </c>
    </row>
    <row r="250" spans="1:7" ht="44.5" customHeight="1" x14ac:dyDescent="0.2">
      <c r="A250" s="342"/>
      <c r="B250" s="528"/>
      <c r="C250" s="263" t="s">
        <v>738</v>
      </c>
      <c r="D250" s="550" t="s">
        <v>407</v>
      </c>
      <c r="E250" s="555" t="s">
        <v>406</v>
      </c>
      <c r="F250" s="263"/>
      <c r="G250" s="264" t="s">
        <v>407</v>
      </c>
    </row>
    <row r="251" spans="1:7" ht="45" customHeight="1" x14ac:dyDescent="0.2">
      <c r="A251" s="342"/>
      <c r="B251" s="528"/>
      <c r="C251" s="263" t="s">
        <v>739</v>
      </c>
      <c r="D251" s="438" t="s">
        <v>407</v>
      </c>
      <c r="E251" s="439" t="s">
        <v>406</v>
      </c>
      <c r="F251" s="263"/>
      <c r="G251" s="264" t="s">
        <v>407</v>
      </c>
    </row>
    <row r="252" spans="1:7" ht="56" customHeight="1" x14ac:dyDescent="0.2">
      <c r="A252" s="406"/>
      <c r="B252" s="1397"/>
      <c r="C252" s="1340" t="s">
        <v>740</v>
      </c>
      <c r="D252" s="415" t="s">
        <v>407</v>
      </c>
      <c r="E252" s="823" t="s">
        <v>406</v>
      </c>
      <c r="F252" s="1340"/>
      <c r="G252" s="307" t="s">
        <v>407</v>
      </c>
    </row>
    <row r="253" spans="1:7" ht="46" customHeight="1" x14ac:dyDescent="0.2">
      <c r="A253" s="1118"/>
      <c r="B253" s="821" t="s">
        <v>741</v>
      </c>
      <c r="C253" s="281" t="s">
        <v>742</v>
      </c>
      <c r="D253" s="436" t="s">
        <v>405</v>
      </c>
      <c r="E253" s="437" t="s">
        <v>419</v>
      </c>
      <c r="F253" s="281"/>
      <c r="G253" s="253" t="s">
        <v>407</v>
      </c>
    </row>
    <row r="254" spans="1:7" ht="45.5" customHeight="1" x14ac:dyDescent="0.2">
      <c r="A254" s="1119"/>
      <c r="B254" s="528"/>
      <c r="C254" s="284" t="s">
        <v>743</v>
      </c>
      <c r="D254" s="550" t="s">
        <v>405</v>
      </c>
      <c r="E254" s="555" t="s">
        <v>708</v>
      </c>
      <c r="F254" s="284"/>
      <c r="G254" s="1005" t="s">
        <v>407</v>
      </c>
    </row>
    <row r="255" spans="1:7" ht="45.5" customHeight="1" x14ac:dyDescent="0.2">
      <c r="A255" s="342"/>
      <c r="B255" s="528"/>
      <c r="C255" s="282" t="s">
        <v>744</v>
      </c>
      <c r="D255" s="316" t="s">
        <v>407</v>
      </c>
      <c r="E255" s="404" t="s">
        <v>568</v>
      </c>
      <c r="F255" s="282"/>
      <c r="G255" s="255" t="s">
        <v>407</v>
      </c>
    </row>
    <row r="256" spans="1:7" ht="55.5" customHeight="1" x14ac:dyDescent="0.2">
      <c r="A256" s="341"/>
      <c r="B256" s="821" t="s">
        <v>1821</v>
      </c>
      <c r="C256" s="281" t="s">
        <v>745</v>
      </c>
      <c r="D256" s="436" t="s">
        <v>407</v>
      </c>
      <c r="E256" s="437" t="s">
        <v>419</v>
      </c>
      <c r="F256" s="281"/>
      <c r="G256" s="253" t="s">
        <v>407</v>
      </c>
    </row>
    <row r="257" spans="1:7" ht="45.5" customHeight="1" x14ac:dyDescent="0.2">
      <c r="A257" s="342"/>
      <c r="B257" s="528"/>
      <c r="C257" s="263" t="s">
        <v>743</v>
      </c>
      <c r="D257" s="438" t="s">
        <v>407</v>
      </c>
      <c r="E257" s="439" t="s">
        <v>568</v>
      </c>
      <c r="F257" s="263"/>
      <c r="G257" s="264" t="s">
        <v>407</v>
      </c>
    </row>
    <row r="258" spans="1:7" ht="45.5" customHeight="1" x14ac:dyDescent="0.2">
      <c r="A258" s="344"/>
      <c r="B258" s="531"/>
      <c r="C258" s="282" t="s">
        <v>744</v>
      </c>
      <c r="D258" s="316" t="s">
        <v>407</v>
      </c>
      <c r="E258" s="404" t="s">
        <v>568</v>
      </c>
      <c r="F258" s="282"/>
      <c r="G258" s="255" t="s">
        <v>407</v>
      </c>
    </row>
    <row r="259" spans="1:7" ht="20" customHeight="1" x14ac:dyDescent="0.2">
      <c r="A259" s="342"/>
      <c r="B259" s="1715" t="s">
        <v>2043</v>
      </c>
      <c r="C259" s="267" t="s">
        <v>746</v>
      </c>
      <c r="D259" s="818" t="s">
        <v>407</v>
      </c>
      <c r="E259" s="357" t="s">
        <v>747</v>
      </c>
      <c r="F259" s="267"/>
      <c r="G259" s="268" t="s">
        <v>407</v>
      </c>
    </row>
    <row r="260" spans="1:7" ht="46.5" customHeight="1" x14ac:dyDescent="0.2">
      <c r="A260" s="342"/>
      <c r="B260" s="1717"/>
      <c r="C260" s="283" t="s">
        <v>748</v>
      </c>
      <c r="D260" s="464" t="s">
        <v>407</v>
      </c>
      <c r="E260" s="820" t="s">
        <v>568</v>
      </c>
      <c r="F260" s="283" t="s">
        <v>749</v>
      </c>
      <c r="G260" s="276" t="s">
        <v>407</v>
      </c>
    </row>
    <row r="261" spans="1:7" ht="31.5" customHeight="1" x14ac:dyDescent="0.2">
      <c r="A261" s="1120"/>
      <c r="B261" s="531"/>
      <c r="C261" s="282" t="s">
        <v>750</v>
      </c>
      <c r="D261" s="316" t="s">
        <v>407</v>
      </c>
      <c r="E261" s="404" t="s">
        <v>568</v>
      </c>
      <c r="F261" s="282"/>
      <c r="G261" s="255" t="s">
        <v>407</v>
      </c>
    </row>
    <row r="262" spans="1:7" ht="30.5" customHeight="1" x14ac:dyDescent="0.2">
      <c r="A262" s="1118"/>
      <c r="B262" s="821" t="s">
        <v>751</v>
      </c>
      <c r="C262" s="281" t="s">
        <v>752</v>
      </c>
      <c r="D262" s="436"/>
      <c r="E262" s="437"/>
      <c r="F262" s="281"/>
      <c r="G262" s="253"/>
    </row>
    <row r="263" spans="1:7" ht="31" customHeight="1" x14ac:dyDescent="0.2">
      <c r="A263" s="342"/>
      <c r="B263" s="528"/>
      <c r="C263" s="263" t="s">
        <v>753</v>
      </c>
      <c r="D263" s="438" t="s">
        <v>407</v>
      </c>
      <c r="E263" s="439" t="s">
        <v>419</v>
      </c>
      <c r="F263" s="263"/>
      <c r="G263" s="264" t="s">
        <v>407</v>
      </c>
    </row>
    <row r="264" spans="1:7" ht="45" customHeight="1" x14ac:dyDescent="0.2">
      <c r="A264" s="342"/>
      <c r="B264" s="528"/>
      <c r="C264" s="263" t="s">
        <v>754</v>
      </c>
      <c r="D264" s="438" t="s">
        <v>407</v>
      </c>
      <c r="E264" s="439" t="s">
        <v>568</v>
      </c>
      <c r="F264" s="263"/>
      <c r="G264" s="264" t="s">
        <v>407</v>
      </c>
    </row>
    <row r="265" spans="1:7" ht="31" customHeight="1" x14ac:dyDescent="0.2">
      <c r="A265" s="342"/>
      <c r="B265" s="528"/>
      <c r="C265" s="263" t="s">
        <v>755</v>
      </c>
      <c r="D265" s="438" t="s">
        <v>407</v>
      </c>
      <c r="E265" s="439" t="s">
        <v>568</v>
      </c>
      <c r="F265" s="263"/>
      <c r="G265" s="264" t="s">
        <v>407</v>
      </c>
    </row>
    <row r="266" spans="1:7" ht="71" customHeight="1" x14ac:dyDescent="0.2">
      <c r="A266" s="1332"/>
      <c r="B266" s="1322"/>
      <c r="C266" s="284" t="s">
        <v>756</v>
      </c>
      <c r="D266" s="550" t="s">
        <v>407</v>
      </c>
      <c r="E266" s="555" t="s">
        <v>419</v>
      </c>
      <c r="F266" s="284" t="s">
        <v>757</v>
      </c>
      <c r="G266" s="1343" t="s">
        <v>407</v>
      </c>
    </row>
    <row r="267" spans="1:7" ht="30.75" customHeight="1" x14ac:dyDescent="0.2">
      <c r="A267" s="342"/>
      <c r="B267" s="528"/>
      <c r="C267" s="263" t="s">
        <v>758</v>
      </c>
      <c r="D267" s="438" t="s">
        <v>407</v>
      </c>
      <c r="E267" s="439" t="s">
        <v>568</v>
      </c>
      <c r="F267" s="263"/>
      <c r="G267" s="264" t="s">
        <v>407</v>
      </c>
    </row>
    <row r="268" spans="1:7" ht="20" customHeight="1" x14ac:dyDescent="0.2">
      <c r="A268" s="565"/>
      <c r="B268" s="1713" t="s">
        <v>759</v>
      </c>
      <c r="C268" s="825" t="s">
        <v>760</v>
      </c>
      <c r="D268" s="287" t="s">
        <v>405</v>
      </c>
      <c r="E268" s="288" t="s">
        <v>406</v>
      </c>
      <c r="F268" s="281"/>
      <c r="G268" s="253" t="s">
        <v>407</v>
      </c>
    </row>
    <row r="269" spans="1:7" ht="19" customHeight="1" x14ac:dyDescent="0.2">
      <c r="A269" s="567"/>
      <c r="B269" s="1714"/>
      <c r="C269" s="826" t="s">
        <v>761</v>
      </c>
      <c r="D269" s="261" t="s">
        <v>405</v>
      </c>
      <c r="E269" s="262" t="s">
        <v>762</v>
      </c>
      <c r="F269" s="263"/>
      <c r="G269" s="264" t="s">
        <v>407</v>
      </c>
    </row>
    <row r="270" spans="1:7" ht="30.5" customHeight="1" x14ac:dyDescent="0.2">
      <c r="A270" s="567"/>
      <c r="B270" s="267"/>
      <c r="C270" s="827" t="s">
        <v>763</v>
      </c>
      <c r="D270" s="266" t="s">
        <v>405</v>
      </c>
      <c r="E270" s="474" t="s">
        <v>764</v>
      </c>
      <c r="F270" s="267"/>
      <c r="G270" s="268" t="s">
        <v>407</v>
      </c>
    </row>
    <row r="271" spans="1:7" ht="151.5" customHeight="1" x14ac:dyDescent="0.2">
      <c r="A271" s="567"/>
      <c r="B271" s="267"/>
      <c r="C271" s="826" t="s">
        <v>765</v>
      </c>
      <c r="D271" s="261" t="s">
        <v>407</v>
      </c>
      <c r="E271" s="262" t="s">
        <v>568</v>
      </c>
      <c r="F271" s="263" t="s">
        <v>766</v>
      </c>
      <c r="G271" s="264" t="s">
        <v>407</v>
      </c>
    </row>
    <row r="272" spans="1:7" ht="18" customHeight="1" x14ac:dyDescent="0.2">
      <c r="A272" s="566"/>
      <c r="B272" s="1112"/>
      <c r="C272" s="392" t="s">
        <v>563</v>
      </c>
      <c r="D272" s="295" t="s">
        <v>405</v>
      </c>
      <c r="E272" s="296" t="s">
        <v>406</v>
      </c>
      <c r="F272" s="282"/>
      <c r="G272" s="255" t="s">
        <v>407</v>
      </c>
    </row>
    <row r="273" spans="1:7" ht="20" customHeight="1" x14ac:dyDescent="0.2">
      <c r="A273" s="565"/>
      <c r="B273" s="1713" t="s">
        <v>767</v>
      </c>
      <c r="C273" s="825" t="s">
        <v>768</v>
      </c>
      <c r="D273" s="287" t="s">
        <v>405</v>
      </c>
      <c r="E273" s="288" t="s">
        <v>769</v>
      </c>
      <c r="F273" s="281"/>
      <c r="G273" s="253" t="s">
        <v>407</v>
      </c>
    </row>
    <row r="274" spans="1:7" ht="19.5" customHeight="1" x14ac:dyDescent="0.2">
      <c r="A274" s="566"/>
      <c r="B274" s="1748"/>
      <c r="C274" s="392" t="s">
        <v>563</v>
      </c>
      <c r="D274" s="295" t="s">
        <v>405</v>
      </c>
      <c r="E274" s="296" t="s">
        <v>406</v>
      </c>
      <c r="F274" s="282"/>
      <c r="G274" s="255" t="s">
        <v>407</v>
      </c>
    </row>
    <row r="275" spans="1:7" ht="20.5" customHeight="1" x14ac:dyDescent="0.2">
      <c r="A275" s="341"/>
      <c r="B275" s="1713" t="s">
        <v>770</v>
      </c>
      <c r="C275" s="825" t="s">
        <v>771</v>
      </c>
      <c r="D275" s="287"/>
      <c r="E275" s="288"/>
      <c r="F275" s="281"/>
      <c r="G275" s="253" t="s">
        <v>407</v>
      </c>
    </row>
    <row r="276" spans="1:7" ht="19.5" customHeight="1" x14ac:dyDescent="0.2">
      <c r="A276" s="342"/>
      <c r="B276" s="1714"/>
      <c r="C276" s="828" t="s">
        <v>772</v>
      </c>
      <c r="D276" s="266" t="s">
        <v>405</v>
      </c>
      <c r="E276" s="474" t="s">
        <v>773</v>
      </c>
      <c r="F276" s="267"/>
      <c r="G276" s="268" t="s">
        <v>407</v>
      </c>
    </row>
    <row r="277" spans="1:7" ht="29.5" customHeight="1" x14ac:dyDescent="0.2">
      <c r="A277" s="342"/>
      <c r="B277" s="267"/>
      <c r="C277" s="829" t="s">
        <v>774</v>
      </c>
      <c r="D277" s="261" t="s">
        <v>405</v>
      </c>
      <c r="E277" s="262" t="s">
        <v>775</v>
      </c>
      <c r="F277" s="263"/>
      <c r="G277" s="264" t="s">
        <v>407</v>
      </c>
    </row>
    <row r="278" spans="1:7" ht="30" customHeight="1" x14ac:dyDescent="0.2">
      <c r="A278" s="342"/>
      <c r="B278" s="267"/>
      <c r="C278" s="829" t="s">
        <v>776</v>
      </c>
      <c r="D278" s="261" t="s">
        <v>405</v>
      </c>
      <c r="E278" s="262" t="s">
        <v>777</v>
      </c>
      <c r="F278" s="263"/>
      <c r="G278" s="264" t="s">
        <v>407</v>
      </c>
    </row>
    <row r="279" spans="1:7" ht="19.5" customHeight="1" x14ac:dyDescent="0.2">
      <c r="A279" s="1334"/>
      <c r="B279" s="1340"/>
      <c r="C279" s="830" t="s">
        <v>563</v>
      </c>
      <c r="D279" s="295" t="s">
        <v>405</v>
      </c>
      <c r="E279" s="296" t="s">
        <v>406</v>
      </c>
      <c r="F279" s="282"/>
      <c r="G279" s="255" t="s">
        <v>407</v>
      </c>
    </row>
    <row r="280" spans="1:7" ht="19.5" customHeight="1" x14ac:dyDescent="0.2">
      <c r="A280" s="271"/>
      <c r="B280" s="1726" t="s">
        <v>778</v>
      </c>
      <c r="C280" s="317" t="s">
        <v>779</v>
      </c>
      <c r="D280" s="318" t="s">
        <v>405</v>
      </c>
      <c r="E280" s="312" t="s">
        <v>514</v>
      </c>
      <c r="F280" s="1339" t="s">
        <v>780</v>
      </c>
      <c r="G280" s="253" t="s">
        <v>407</v>
      </c>
    </row>
    <row r="281" spans="1:7" ht="19.5" customHeight="1" x14ac:dyDescent="0.2">
      <c r="A281" s="292"/>
      <c r="B281" s="1727"/>
      <c r="C281" s="319" t="s">
        <v>781</v>
      </c>
      <c r="D281" s="320" t="s">
        <v>405</v>
      </c>
      <c r="E281" s="313" t="s">
        <v>514</v>
      </c>
      <c r="F281" s="263" t="s">
        <v>780</v>
      </c>
      <c r="G281" s="264" t="s">
        <v>407</v>
      </c>
    </row>
    <row r="282" spans="1:7" ht="19.5" customHeight="1" x14ac:dyDescent="0.2">
      <c r="A282" s="1333"/>
      <c r="B282" s="1727"/>
      <c r="C282" s="319" t="s">
        <v>782</v>
      </c>
      <c r="D282" s="320" t="s">
        <v>405</v>
      </c>
      <c r="E282" s="313" t="s">
        <v>514</v>
      </c>
      <c r="F282" s="263"/>
      <c r="G282" s="264" t="s">
        <v>407</v>
      </c>
    </row>
    <row r="283" spans="1:7" ht="19.5" customHeight="1" x14ac:dyDescent="0.2">
      <c r="A283" s="1333"/>
      <c r="B283" s="1727"/>
      <c r="C283" s="319" t="s">
        <v>783</v>
      </c>
      <c r="D283" s="320" t="s">
        <v>405</v>
      </c>
      <c r="E283" s="313" t="s">
        <v>514</v>
      </c>
      <c r="F283" s="263" t="s">
        <v>784</v>
      </c>
      <c r="G283" s="264" t="s">
        <v>407</v>
      </c>
    </row>
    <row r="284" spans="1:7" ht="19.5" customHeight="1" x14ac:dyDescent="0.2">
      <c r="A284" s="1333"/>
      <c r="B284" s="1727"/>
      <c r="C284" s="319" t="s">
        <v>785</v>
      </c>
      <c r="D284" s="320" t="s">
        <v>405</v>
      </c>
      <c r="E284" s="313" t="s">
        <v>501</v>
      </c>
      <c r="F284" s="263"/>
      <c r="G284" s="264" t="s">
        <v>407</v>
      </c>
    </row>
    <row r="285" spans="1:7" ht="19.5" customHeight="1" x14ac:dyDescent="0.2">
      <c r="A285" s="1333"/>
      <c r="B285" s="1727"/>
      <c r="C285" s="319" t="s">
        <v>786</v>
      </c>
      <c r="D285" s="320" t="s">
        <v>405</v>
      </c>
      <c r="E285" s="313" t="s">
        <v>787</v>
      </c>
      <c r="F285" s="263"/>
      <c r="G285" s="264" t="s">
        <v>407</v>
      </c>
    </row>
    <row r="286" spans="1:7" ht="19.5" customHeight="1" x14ac:dyDescent="0.2">
      <c r="A286" s="1333"/>
      <c r="B286" s="1727"/>
      <c r="C286" s="319" t="s">
        <v>788</v>
      </c>
      <c r="D286" s="320" t="s">
        <v>405</v>
      </c>
      <c r="E286" s="313"/>
      <c r="F286" s="263"/>
      <c r="G286" s="264" t="s">
        <v>407</v>
      </c>
    </row>
    <row r="287" spans="1:7" ht="30" customHeight="1" x14ac:dyDescent="0.2">
      <c r="A287" s="292"/>
      <c r="B287" s="1727"/>
      <c r="C287" s="319" t="s">
        <v>789</v>
      </c>
      <c r="D287" s="320" t="s">
        <v>405</v>
      </c>
      <c r="E287" s="313" t="s">
        <v>514</v>
      </c>
      <c r="F287" s="263"/>
      <c r="G287" s="264" t="s">
        <v>407</v>
      </c>
    </row>
    <row r="288" spans="1:7" ht="30" customHeight="1" x14ac:dyDescent="0.2">
      <c r="A288" s="292"/>
      <c r="B288" s="1727"/>
      <c r="C288" s="319" t="s">
        <v>790</v>
      </c>
      <c r="D288" s="320" t="s">
        <v>405</v>
      </c>
      <c r="E288" s="313" t="s">
        <v>514</v>
      </c>
      <c r="F288" s="263"/>
      <c r="G288" s="264" t="s">
        <v>407</v>
      </c>
    </row>
    <row r="289" spans="1:7" ht="43.5" customHeight="1" x14ac:dyDescent="0.2">
      <c r="A289" s="292"/>
      <c r="B289" s="1727"/>
      <c r="C289" s="319" t="s">
        <v>791</v>
      </c>
      <c r="D289" s="320" t="s">
        <v>405</v>
      </c>
      <c r="E289" s="313" t="s">
        <v>514</v>
      </c>
      <c r="F289" s="263" t="s">
        <v>792</v>
      </c>
      <c r="G289" s="264" t="s">
        <v>407</v>
      </c>
    </row>
    <row r="290" spans="1:7" ht="32.25" customHeight="1" x14ac:dyDescent="0.2">
      <c r="A290" s="302"/>
      <c r="B290" s="1728"/>
      <c r="C290" s="321" t="s">
        <v>793</v>
      </c>
      <c r="D290" s="322" t="s">
        <v>405</v>
      </c>
      <c r="E290" s="323" t="s">
        <v>514</v>
      </c>
      <c r="F290" s="282"/>
      <c r="G290" s="255" t="s">
        <v>407</v>
      </c>
    </row>
    <row r="291" spans="1:7" ht="18" customHeight="1" x14ac:dyDescent="0.2">
      <c r="A291" s="271"/>
      <c r="B291" s="1726" t="s">
        <v>794</v>
      </c>
      <c r="C291" s="317" t="s">
        <v>779</v>
      </c>
      <c r="D291" s="318" t="s">
        <v>405</v>
      </c>
      <c r="E291" s="312" t="s">
        <v>514</v>
      </c>
      <c r="F291" s="1111" t="s">
        <v>780</v>
      </c>
      <c r="G291" s="253" t="s">
        <v>407</v>
      </c>
    </row>
    <row r="292" spans="1:7" ht="18" customHeight="1" x14ac:dyDescent="0.2">
      <c r="A292" s="292"/>
      <c r="B292" s="1729"/>
      <c r="C292" s="319" t="s">
        <v>781</v>
      </c>
      <c r="D292" s="320" t="s">
        <v>405</v>
      </c>
      <c r="E292" s="313" t="s">
        <v>514</v>
      </c>
      <c r="F292" s="263" t="s">
        <v>780</v>
      </c>
      <c r="G292" s="264" t="s">
        <v>407</v>
      </c>
    </row>
    <row r="293" spans="1:7" ht="18" customHeight="1" x14ac:dyDescent="0.2">
      <c r="A293" s="292"/>
      <c r="B293" s="1729"/>
      <c r="C293" s="319" t="s">
        <v>782</v>
      </c>
      <c r="D293" s="320" t="s">
        <v>405</v>
      </c>
      <c r="E293" s="313" t="s">
        <v>514</v>
      </c>
      <c r="F293" s="263"/>
      <c r="G293" s="264" t="s">
        <v>407</v>
      </c>
    </row>
    <row r="294" spans="1:7" ht="18" customHeight="1" x14ac:dyDescent="0.2">
      <c r="A294" s="292"/>
      <c r="B294" s="1729"/>
      <c r="C294" s="319" t="s">
        <v>783</v>
      </c>
      <c r="D294" s="320" t="s">
        <v>405</v>
      </c>
      <c r="E294" s="313" t="s">
        <v>514</v>
      </c>
      <c r="F294" s="263" t="s">
        <v>784</v>
      </c>
      <c r="G294" s="264" t="s">
        <v>407</v>
      </c>
    </row>
    <row r="295" spans="1:7" ht="18" customHeight="1" x14ac:dyDescent="0.2">
      <c r="A295" s="292"/>
      <c r="B295" s="1729"/>
      <c r="C295" s="319" t="s">
        <v>785</v>
      </c>
      <c r="D295" s="320" t="s">
        <v>405</v>
      </c>
      <c r="E295" s="313" t="s">
        <v>501</v>
      </c>
      <c r="F295" s="263"/>
      <c r="G295" s="264" t="s">
        <v>407</v>
      </c>
    </row>
    <row r="296" spans="1:7" ht="18" customHeight="1" x14ac:dyDescent="0.2">
      <c r="A296" s="292"/>
      <c r="B296" s="1729"/>
      <c r="C296" s="319" t="s">
        <v>786</v>
      </c>
      <c r="D296" s="320" t="s">
        <v>405</v>
      </c>
      <c r="E296" s="313" t="s">
        <v>787</v>
      </c>
      <c r="F296" s="263"/>
      <c r="G296" s="264" t="s">
        <v>407</v>
      </c>
    </row>
    <row r="297" spans="1:7" ht="18" customHeight="1" x14ac:dyDescent="0.2">
      <c r="A297" s="292"/>
      <c r="B297" s="542"/>
      <c r="C297" s="319" t="s">
        <v>795</v>
      </c>
      <c r="D297" s="320" t="s">
        <v>405</v>
      </c>
      <c r="E297" s="313"/>
      <c r="F297" s="263"/>
      <c r="G297" s="264" t="s">
        <v>407</v>
      </c>
    </row>
    <row r="298" spans="1:7" ht="30.75" customHeight="1" x14ac:dyDescent="0.2">
      <c r="A298" s="292"/>
      <c r="B298" s="542"/>
      <c r="C298" s="418" t="s">
        <v>796</v>
      </c>
      <c r="D298" s="419" t="s">
        <v>405</v>
      </c>
      <c r="E298" s="315" t="s">
        <v>514</v>
      </c>
      <c r="F298" s="283"/>
      <c r="G298" s="276" t="s">
        <v>407</v>
      </c>
    </row>
    <row r="299" spans="1:7" ht="30.75" customHeight="1" x14ac:dyDescent="0.2">
      <c r="A299" s="292"/>
      <c r="B299" s="542"/>
      <c r="C299" s="319" t="s">
        <v>790</v>
      </c>
      <c r="D299" s="320" t="s">
        <v>405</v>
      </c>
      <c r="E299" s="313" t="s">
        <v>514</v>
      </c>
      <c r="F299" s="263" t="s">
        <v>792</v>
      </c>
      <c r="G299" s="264" t="s">
        <v>407</v>
      </c>
    </row>
    <row r="300" spans="1:7" ht="30.75" customHeight="1" x14ac:dyDescent="0.2">
      <c r="A300" s="302"/>
      <c r="B300" s="543"/>
      <c r="C300" s="321" t="s">
        <v>793</v>
      </c>
      <c r="D300" s="322" t="s">
        <v>405</v>
      </c>
      <c r="E300" s="323" t="s">
        <v>514</v>
      </c>
      <c r="F300" s="282"/>
      <c r="G300" s="255" t="s">
        <v>407</v>
      </c>
    </row>
    <row r="301" spans="1:7" ht="18.75" customHeight="1" x14ac:dyDescent="0.2">
      <c r="A301" s="271"/>
      <c r="B301" s="1726" t="s">
        <v>797</v>
      </c>
      <c r="C301" s="317" t="s">
        <v>779</v>
      </c>
      <c r="D301" s="318" t="s">
        <v>405</v>
      </c>
      <c r="E301" s="312" t="s">
        <v>514</v>
      </c>
      <c r="F301" s="1339" t="s">
        <v>780</v>
      </c>
      <c r="G301" s="253" t="s">
        <v>407</v>
      </c>
    </row>
    <row r="302" spans="1:7" ht="18.75" customHeight="1" x14ac:dyDescent="0.2">
      <c r="A302" s="292"/>
      <c r="B302" s="1727"/>
      <c r="C302" s="319" t="s">
        <v>781</v>
      </c>
      <c r="D302" s="320" t="s">
        <v>405</v>
      </c>
      <c r="E302" s="313" t="s">
        <v>514</v>
      </c>
      <c r="F302" s="263" t="s">
        <v>780</v>
      </c>
      <c r="G302" s="264" t="s">
        <v>407</v>
      </c>
    </row>
    <row r="303" spans="1:7" ht="18.75" customHeight="1" x14ac:dyDescent="0.2">
      <c r="A303" s="292"/>
      <c r="B303" s="1727"/>
      <c r="C303" s="319" t="s">
        <v>782</v>
      </c>
      <c r="D303" s="320" t="s">
        <v>405</v>
      </c>
      <c r="E303" s="313" t="s">
        <v>514</v>
      </c>
      <c r="F303" s="263"/>
      <c r="G303" s="264" t="s">
        <v>407</v>
      </c>
    </row>
    <row r="304" spans="1:7" ht="18.75" customHeight="1" x14ac:dyDescent="0.2">
      <c r="A304" s="292"/>
      <c r="B304" s="1727"/>
      <c r="C304" s="319" t="s">
        <v>783</v>
      </c>
      <c r="D304" s="320" t="s">
        <v>405</v>
      </c>
      <c r="E304" s="313" t="s">
        <v>514</v>
      </c>
      <c r="F304" s="263" t="s">
        <v>784</v>
      </c>
      <c r="G304" s="264" t="s">
        <v>407</v>
      </c>
    </row>
    <row r="305" spans="1:7" ht="18.75" customHeight="1" x14ac:dyDescent="0.2">
      <c r="A305" s="292"/>
      <c r="B305" s="1727"/>
      <c r="C305" s="319" t="s">
        <v>785</v>
      </c>
      <c r="D305" s="320" t="s">
        <v>405</v>
      </c>
      <c r="E305" s="313" t="s">
        <v>501</v>
      </c>
      <c r="F305" s="263"/>
      <c r="G305" s="264" t="s">
        <v>407</v>
      </c>
    </row>
    <row r="306" spans="1:7" ht="18.75" customHeight="1" x14ac:dyDescent="0.2">
      <c r="A306" s="292"/>
      <c r="B306" s="1727"/>
      <c r="C306" s="319" t="s">
        <v>786</v>
      </c>
      <c r="D306" s="320" t="s">
        <v>405</v>
      </c>
      <c r="E306" s="313" t="s">
        <v>787</v>
      </c>
      <c r="F306" s="263"/>
      <c r="G306" s="264" t="s">
        <v>407</v>
      </c>
    </row>
    <row r="307" spans="1:7" ht="18.75" customHeight="1" x14ac:dyDescent="0.2">
      <c r="A307" s="292"/>
      <c r="B307" s="1727"/>
      <c r="C307" s="1131" t="s">
        <v>798</v>
      </c>
      <c r="D307" s="320" t="s">
        <v>405</v>
      </c>
      <c r="E307" s="314"/>
      <c r="F307" s="267"/>
      <c r="G307" s="264" t="s">
        <v>407</v>
      </c>
    </row>
    <row r="308" spans="1:7" ht="34.5" customHeight="1" x14ac:dyDescent="0.2">
      <c r="A308" s="292"/>
      <c r="B308" s="1727"/>
      <c r="C308" s="319" t="s">
        <v>796</v>
      </c>
      <c r="D308" s="320" t="s">
        <v>405</v>
      </c>
      <c r="E308" s="313" t="s">
        <v>514</v>
      </c>
      <c r="F308" s="263"/>
      <c r="G308" s="264" t="s">
        <v>407</v>
      </c>
    </row>
    <row r="309" spans="1:7" ht="28.5" customHeight="1" x14ac:dyDescent="0.2">
      <c r="A309" s="292"/>
      <c r="B309" s="1727"/>
      <c r="C309" s="319" t="s">
        <v>799</v>
      </c>
      <c r="D309" s="320" t="s">
        <v>405</v>
      </c>
      <c r="E309" s="313" t="s">
        <v>514</v>
      </c>
      <c r="F309" s="263" t="s">
        <v>792</v>
      </c>
      <c r="G309" s="264" t="s">
        <v>407</v>
      </c>
    </row>
    <row r="310" spans="1:7" ht="29.25" customHeight="1" x14ac:dyDescent="0.2">
      <c r="A310" s="302"/>
      <c r="B310" s="1728"/>
      <c r="C310" s="321" t="s">
        <v>793</v>
      </c>
      <c r="D310" s="322" t="s">
        <v>405</v>
      </c>
      <c r="E310" s="323" t="s">
        <v>514</v>
      </c>
      <c r="F310" s="282"/>
      <c r="G310" s="255" t="s">
        <v>407</v>
      </c>
    </row>
    <row r="311" spans="1:7" ht="70" customHeight="1" x14ac:dyDescent="0.2">
      <c r="A311" s="622"/>
      <c r="B311" s="1116" t="s">
        <v>801</v>
      </c>
      <c r="C311" s="836" t="s">
        <v>802</v>
      </c>
      <c r="D311" s="1034" t="s">
        <v>405</v>
      </c>
      <c r="E311" s="513" t="s">
        <v>803</v>
      </c>
      <c r="F311" s="839" t="s">
        <v>804</v>
      </c>
      <c r="G311" s="1028" t="s">
        <v>805</v>
      </c>
    </row>
    <row r="312" spans="1:7" ht="80.5" customHeight="1" x14ac:dyDescent="0.2">
      <c r="A312" s="623"/>
      <c r="B312" s="267"/>
      <c r="C312" s="1029" t="s">
        <v>806</v>
      </c>
      <c r="D312" s="1035" t="s">
        <v>405</v>
      </c>
      <c r="E312" s="1036" t="s">
        <v>803</v>
      </c>
      <c r="F312" s="1032" t="s">
        <v>804</v>
      </c>
      <c r="G312" s="1033" t="s">
        <v>805</v>
      </c>
    </row>
    <row r="313" spans="1:7" ht="55" customHeight="1" x14ac:dyDescent="0.2">
      <c r="A313" s="623"/>
      <c r="B313" s="589"/>
      <c r="C313" s="1037" t="s">
        <v>807</v>
      </c>
      <c r="D313" s="1038" t="s">
        <v>405</v>
      </c>
      <c r="E313" s="1039" t="s">
        <v>406</v>
      </c>
      <c r="F313" s="1040" t="s">
        <v>804</v>
      </c>
      <c r="G313" s="1041" t="s">
        <v>805</v>
      </c>
    </row>
    <row r="314" spans="1:7" ht="81" customHeight="1" x14ac:dyDescent="0.2">
      <c r="A314" s="623"/>
      <c r="B314" s="589"/>
      <c r="C314" s="1029" t="s">
        <v>808</v>
      </c>
      <c r="D314" s="1030" t="s">
        <v>405</v>
      </c>
      <c r="E314" s="1031" t="s">
        <v>406</v>
      </c>
      <c r="F314" s="1042" t="s">
        <v>804</v>
      </c>
      <c r="G314" s="1033" t="s">
        <v>805</v>
      </c>
    </row>
    <row r="315" spans="1:7" ht="30.75" customHeight="1" x14ac:dyDescent="0.2">
      <c r="A315" s="623"/>
      <c r="B315" s="589"/>
      <c r="C315" s="1029" t="s">
        <v>809</v>
      </c>
      <c r="D315" s="1030" t="s">
        <v>405</v>
      </c>
      <c r="E315" s="1031" t="s">
        <v>803</v>
      </c>
      <c r="F315" s="1042" t="s">
        <v>804</v>
      </c>
      <c r="G315" s="1033" t="s">
        <v>805</v>
      </c>
    </row>
    <row r="316" spans="1:7" ht="60.5" customHeight="1" x14ac:dyDescent="0.2">
      <c r="A316" s="622"/>
      <c r="B316" s="836"/>
      <c r="C316" s="589" t="s">
        <v>810</v>
      </c>
      <c r="D316" s="1394" t="s">
        <v>811</v>
      </c>
      <c r="E316" s="1395" t="s">
        <v>812</v>
      </c>
      <c r="F316" s="1396" t="s">
        <v>813</v>
      </c>
      <c r="G316" s="1041" t="s">
        <v>805</v>
      </c>
    </row>
    <row r="317" spans="1:7" ht="70.5" customHeight="1" x14ac:dyDescent="0.2">
      <c r="A317" s="623"/>
      <c r="B317" s="589"/>
      <c r="C317" s="1045" t="s">
        <v>814</v>
      </c>
      <c r="D317" s="1046" t="s">
        <v>815</v>
      </c>
      <c r="E317" s="1047" t="s">
        <v>816</v>
      </c>
      <c r="F317" s="1048" t="s">
        <v>817</v>
      </c>
      <c r="G317" s="1033" t="s">
        <v>805</v>
      </c>
    </row>
    <row r="318" spans="1:7" ht="31" customHeight="1" x14ac:dyDescent="0.2">
      <c r="A318" s="623"/>
      <c r="B318" s="589"/>
      <c r="C318" s="1045" t="s">
        <v>818</v>
      </c>
      <c r="D318" s="1030" t="s">
        <v>405</v>
      </c>
      <c r="E318" s="1031" t="s">
        <v>803</v>
      </c>
      <c r="F318" s="1049" t="s">
        <v>819</v>
      </c>
      <c r="G318" s="1033" t="s">
        <v>805</v>
      </c>
    </row>
    <row r="319" spans="1:7" ht="29.5" customHeight="1" x14ac:dyDescent="0.2">
      <c r="A319" s="623"/>
      <c r="B319" s="589"/>
      <c r="C319" s="1045" t="s">
        <v>820</v>
      </c>
      <c r="D319" s="1030" t="s">
        <v>405</v>
      </c>
      <c r="E319" s="1031" t="s">
        <v>803</v>
      </c>
      <c r="F319" s="1042" t="s">
        <v>821</v>
      </c>
      <c r="G319" s="1033" t="s">
        <v>805</v>
      </c>
    </row>
    <row r="320" spans="1:7" ht="31" customHeight="1" x14ac:dyDescent="0.2">
      <c r="A320" s="623"/>
      <c r="B320" s="589"/>
      <c r="C320" s="1051" t="s">
        <v>822</v>
      </c>
      <c r="D320" s="1052" t="s">
        <v>405</v>
      </c>
      <c r="E320" s="1053" t="s">
        <v>803</v>
      </c>
      <c r="F320" s="1054" t="s">
        <v>823</v>
      </c>
      <c r="G320" s="1055" t="s">
        <v>805</v>
      </c>
    </row>
    <row r="321" spans="1:7" ht="60.5" customHeight="1" x14ac:dyDescent="0.2">
      <c r="A321" s="623"/>
      <c r="B321" s="589"/>
      <c r="C321" s="1045" t="s">
        <v>824</v>
      </c>
      <c r="D321" s="1030" t="s">
        <v>405</v>
      </c>
      <c r="E321" s="1031" t="s">
        <v>803</v>
      </c>
      <c r="F321" s="1050" t="s">
        <v>825</v>
      </c>
      <c r="G321" s="1033" t="s">
        <v>805</v>
      </c>
    </row>
    <row r="322" spans="1:7" ht="31.5" customHeight="1" x14ac:dyDescent="0.2">
      <c r="A322" s="624"/>
      <c r="B322" s="590"/>
      <c r="C322" s="590" t="s">
        <v>826</v>
      </c>
      <c r="D322" s="594" t="s">
        <v>405</v>
      </c>
      <c r="E322" s="591" t="s">
        <v>803</v>
      </c>
      <c r="F322" s="1044" t="s">
        <v>827</v>
      </c>
      <c r="G322" s="592" t="s">
        <v>805</v>
      </c>
    </row>
    <row r="323" spans="1:7" ht="70" customHeight="1" x14ac:dyDescent="0.2">
      <c r="A323" s="622"/>
      <c r="B323" s="595" t="s">
        <v>828</v>
      </c>
      <c r="C323" s="836" t="s">
        <v>829</v>
      </c>
      <c r="D323" s="837" t="s">
        <v>405</v>
      </c>
      <c r="E323" s="838" t="s">
        <v>803</v>
      </c>
      <c r="F323" s="839" t="s">
        <v>804</v>
      </c>
      <c r="G323" s="593" t="s">
        <v>805</v>
      </c>
    </row>
    <row r="324" spans="1:7" ht="83.5" customHeight="1" x14ac:dyDescent="0.2">
      <c r="A324" s="623"/>
      <c r="B324" s="589"/>
      <c r="C324" s="1058" t="s">
        <v>806</v>
      </c>
      <c r="D324" s="1059" t="s">
        <v>405</v>
      </c>
      <c r="E324" s="1060" t="s">
        <v>803</v>
      </c>
      <c r="F324" s="1061" t="s">
        <v>804</v>
      </c>
      <c r="G324" s="1043" t="s">
        <v>805</v>
      </c>
    </row>
    <row r="325" spans="1:7" ht="56" customHeight="1" x14ac:dyDescent="0.2">
      <c r="A325" s="623"/>
      <c r="B325" s="589"/>
      <c r="C325" s="1029" t="s">
        <v>807</v>
      </c>
      <c r="D325" s="1030" t="s">
        <v>405</v>
      </c>
      <c r="E325" s="1031" t="s">
        <v>406</v>
      </c>
      <c r="F325" s="1032" t="s">
        <v>804</v>
      </c>
      <c r="G325" s="1033" t="s">
        <v>805</v>
      </c>
    </row>
    <row r="326" spans="1:7" ht="80" customHeight="1" x14ac:dyDescent="0.2">
      <c r="A326" s="622"/>
      <c r="B326" s="836"/>
      <c r="C326" s="1392" t="s">
        <v>808</v>
      </c>
      <c r="D326" s="1052" t="s">
        <v>405</v>
      </c>
      <c r="E326" s="1053" t="s">
        <v>406</v>
      </c>
      <c r="F326" s="1393" t="s">
        <v>804</v>
      </c>
      <c r="G326" s="1055" t="s">
        <v>805</v>
      </c>
    </row>
    <row r="327" spans="1:7" ht="30.5" customHeight="1" x14ac:dyDescent="0.2">
      <c r="A327" s="623"/>
      <c r="B327" s="589"/>
      <c r="C327" s="1029" t="s">
        <v>809</v>
      </c>
      <c r="D327" s="1030" t="s">
        <v>405</v>
      </c>
      <c r="E327" s="1031" t="s">
        <v>803</v>
      </c>
      <c r="F327" s="1032" t="s">
        <v>804</v>
      </c>
      <c r="G327" s="1033" t="s">
        <v>805</v>
      </c>
    </row>
    <row r="328" spans="1:7" ht="60" customHeight="1" x14ac:dyDescent="0.2">
      <c r="A328" s="623"/>
      <c r="B328" s="589"/>
      <c r="C328" s="1051" t="s">
        <v>810</v>
      </c>
      <c r="D328" s="1124" t="s">
        <v>811</v>
      </c>
      <c r="E328" s="1125" t="s">
        <v>812</v>
      </c>
      <c r="F328" s="1126" t="s">
        <v>813</v>
      </c>
      <c r="G328" s="1055" t="s">
        <v>805</v>
      </c>
    </row>
    <row r="329" spans="1:7" ht="70.5" customHeight="1" x14ac:dyDescent="0.2">
      <c r="A329" s="623"/>
      <c r="B329" s="589"/>
      <c r="C329" s="1045" t="s">
        <v>814</v>
      </c>
      <c r="D329" s="1046" t="s">
        <v>815</v>
      </c>
      <c r="E329" s="1047" t="s">
        <v>816</v>
      </c>
      <c r="F329" s="1050" t="s">
        <v>830</v>
      </c>
      <c r="G329" s="1033" t="s">
        <v>805</v>
      </c>
    </row>
    <row r="330" spans="1:7" ht="31.5" customHeight="1" x14ac:dyDescent="0.2">
      <c r="A330" s="623"/>
      <c r="B330" s="589"/>
      <c r="C330" s="1045" t="s">
        <v>818</v>
      </c>
      <c r="D330" s="1030" t="s">
        <v>405</v>
      </c>
      <c r="E330" s="1031" t="s">
        <v>803</v>
      </c>
      <c r="F330" s="1049" t="s">
        <v>819</v>
      </c>
      <c r="G330" s="1033" t="s">
        <v>805</v>
      </c>
    </row>
    <row r="331" spans="1:7" ht="30.5" customHeight="1" x14ac:dyDescent="0.2">
      <c r="A331" s="623"/>
      <c r="B331" s="589"/>
      <c r="C331" s="1051" t="s">
        <v>822</v>
      </c>
      <c r="D331" s="1052" t="s">
        <v>405</v>
      </c>
      <c r="E331" s="1053" t="s">
        <v>803</v>
      </c>
      <c r="F331" s="1054" t="s">
        <v>823</v>
      </c>
      <c r="G331" s="1055" t="s">
        <v>805</v>
      </c>
    </row>
    <row r="332" spans="1:7" ht="65" customHeight="1" x14ac:dyDescent="0.2">
      <c r="A332" s="623"/>
      <c r="B332" s="589"/>
      <c r="C332" s="589" t="s">
        <v>824</v>
      </c>
      <c r="D332" s="1038" t="s">
        <v>405</v>
      </c>
      <c r="E332" s="1039" t="s">
        <v>803</v>
      </c>
      <c r="F332" s="1062" t="s">
        <v>825</v>
      </c>
      <c r="G332" s="1041" t="s">
        <v>805</v>
      </c>
    </row>
    <row r="333" spans="1:7" ht="30.5" customHeight="1" x14ac:dyDescent="0.2">
      <c r="A333" s="624"/>
      <c r="B333" s="590"/>
      <c r="C333" s="1063" t="s">
        <v>826</v>
      </c>
      <c r="D333" s="1064" t="s">
        <v>405</v>
      </c>
      <c r="E333" s="1065" t="s">
        <v>803</v>
      </c>
      <c r="F333" s="1066" t="s">
        <v>827</v>
      </c>
      <c r="G333" s="1067" t="s">
        <v>805</v>
      </c>
    </row>
    <row r="334" spans="1:7" ht="30.5" customHeight="1" x14ac:dyDescent="0.2">
      <c r="A334" s="563"/>
      <c r="B334" s="1749" t="s">
        <v>1818</v>
      </c>
      <c r="C334" s="1107" t="s">
        <v>1813</v>
      </c>
      <c r="D334" s="1108" t="s">
        <v>407</v>
      </c>
      <c r="E334" s="513" t="s">
        <v>564</v>
      </c>
      <c r="F334" s="1339" t="s">
        <v>1814</v>
      </c>
      <c r="G334" s="1109" t="s">
        <v>805</v>
      </c>
    </row>
    <row r="335" spans="1:7" ht="30.5" customHeight="1" x14ac:dyDescent="0.2">
      <c r="A335" s="571"/>
      <c r="B335" s="1749"/>
      <c r="C335" s="1106" t="s">
        <v>1815</v>
      </c>
      <c r="D335" s="322" t="s">
        <v>407</v>
      </c>
      <c r="E335" s="323" t="s">
        <v>564</v>
      </c>
      <c r="F335" s="282"/>
      <c r="G335" s="1067" t="s">
        <v>805</v>
      </c>
    </row>
    <row r="336" spans="1:7" s="345" customFormat="1" ht="25" customHeight="1" x14ac:dyDescent="0.2">
      <c r="A336" s="1236" t="s">
        <v>1931</v>
      </c>
      <c r="B336" s="1237"/>
      <c r="C336" s="1238"/>
      <c r="D336" s="1239"/>
      <c r="E336" s="1240"/>
      <c r="F336" s="1241"/>
      <c r="G336" s="1242"/>
    </row>
    <row r="337" spans="1:7" s="394" customFormat="1" ht="30" customHeight="1" x14ac:dyDescent="0.2">
      <c r="A337" s="1720"/>
      <c r="B337" s="1722" t="s">
        <v>1932</v>
      </c>
      <c r="C337" s="443" t="s">
        <v>1933</v>
      </c>
      <c r="D337" s="441" t="s">
        <v>405</v>
      </c>
      <c r="E337" s="442" t="s">
        <v>1934</v>
      </c>
      <c r="F337" s="443"/>
      <c r="G337" s="253" t="s">
        <v>407</v>
      </c>
    </row>
    <row r="338" spans="1:7" s="394" customFormat="1" ht="30" customHeight="1" x14ac:dyDescent="0.2">
      <c r="A338" s="1721"/>
      <c r="B338" s="1723"/>
      <c r="C338" s="446" t="s">
        <v>1935</v>
      </c>
      <c r="D338" s="444" t="s">
        <v>407</v>
      </c>
      <c r="E338" s="445" t="s">
        <v>1934</v>
      </c>
      <c r="F338" s="446"/>
      <c r="G338" s="264" t="s">
        <v>407</v>
      </c>
    </row>
    <row r="339" spans="1:7" s="394" customFormat="1" ht="55.5" customHeight="1" x14ac:dyDescent="0.2">
      <c r="A339" s="1721"/>
      <c r="B339" s="1723"/>
      <c r="C339" s="1243" t="s">
        <v>1936</v>
      </c>
      <c r="D339" s="1244" t="s">
        <v>405</v>
      </c>
      <c r="E339" s="1245" t="s">
        <v>514</v>
      </c>
      <c r="F339" s="1243"/>
      <c r="G339" s="276"/>
    </row>
    <row r="340" spans="1:7" s="394" customFormat="1" ht="45.5" customHeight="1" x14ac:dyDescent="0.2">
      <c r="A340" s="1721"/>
      <c r="B340" s="1246"/>
      <c r="C340" s="1247" t="s">
        <v>1937</v>
      </c>
      <c r="D340" s="1248" t="s">
        <v>405</v>
      </c>
      <c r="E340" s="1249" t="s">
        <v>514</v>
      </c>
      <c r="F340" s="1243" t="s">
        <v>1938</v>
      </c>
      <c r="G340" s="276" t="s">
        <v>407</v>
      </c>
    </row>
    <row r="341" spans="1:7" s="394" customFormat="1" ht="45" customHeight="1" x14ac:dyDescent="0.2">
      <c r="A341" s="1250"/>
      <c r="B341" s="1251" t="s">
        <v>1939</v>
      </c>
      <c r="C341" s="1252" t="s">
        <v>1937</v>
      </c>
      <c r="D341" s="1253" t="s">
        <v>405</v>
      </c>
      <c r="E341" s="1254" t="s">
        <v>514</v>
      </c>
      <c r="F341" s="1255" t="s">
        <v>1938</v>
      </c>
      <c r="G341" s="270" t="s">
        <v>407</v>
      </c>
    </row>
    <row r="342" spans="1:7" ht="55.5" customHeight="1" x14ac:dyDescent="0.2">
      <c r="A342" s="990"/>
      <c r="B342" s="1401" t="s">
        <v>1940</v>
      </c>
      <c r="C342" s="582" t="s">
        <v>2046</v>
      </c>
      <c r="D342" s="303" t="s">
        <v>405</v>
      </c>
      <c r="E342" s="1257" t="s">
        <v>496</v>
      </c>
      <c r="F342" s="423" t="s">
        <v>1943</v>
      </c>
      <c r="G342" s="1402" t="s">
        <v>407</v>
      </c>
    </row>
    <row r="343" spans="1:7" ht="45" customHeight="1" x14ac:dyDescent="0.2">
      <c r="A343" s="269"/>
      <c r="B343" s="1401" t="s">
        <v>1941</v>
      </c>
      <c r="C343" s="1258" t="s">
        <v>1942</v>
      </c>
      <c r="D343" s="1023" t="s">
        <v>405</v>
      </c>
      <c r="E343" s="1260" t="s">
        <v>496</v>
      </c>
      <c r="F343" s="1403" t="s">
        <v>1943</v>
      </c>
      <c r="G343" s="270" t="s">
        <v>407</v>
      </c>
    </row>
    <row r="344" spans="1:7" ht="32" customHeight="1" x14ac:dyDescent="0.2">
      <c r="A344" s="1256"/>
      <c r="B344" s="1724" t="s">
        <v>1944</v>
      </c>
      <c r="C344" s="579" t="s">
        <v>1945</v>
      </c>
      <c r="D344" s="287" t="s">
        <v>405</v>
      </c>
      <c r="E344" s="251" t="s">
        <v>514</v>
      </c>
      <c r="F344" s="281"/>
      <c r="G344" s="253" t="s">
        <v>407</v>
      </c>
    </row>
    <row r="345" spans="1:7" ht="45" customHeight="1" x14ac:dyDescent="0.2">
      <c r="A345" s="990"/>
      <c r="B345" s="1725"/>
      <c r="C345" s="582" t="s">
        <v>1946</v>
      </c>
      <c r="D345" s="303" t="s">
        <v>405</v>
      </c>
      <c r="E345" s="1257" t="s">
        <v>514</v>
      </c>
      <c r="F345" s="423"/>
      <c r="G345" s="1219" t="s">
        <v>407</v>
      </c>
    </row>
    <row r="346" spans="1:7" ht="55.5" customHeight="1" x14ac:dyDescent="0.2">
      <c r="A346" s="992"/>
      <c r="B346" s="384"/>
      <c r="C346" s="581" t="s">
        <v>1947</v>
      </c>
      <c r="D346" s="295" t="s">
        <v>405</v>
      </c>
      <c r="E346" s="1027" t="s">
        <v>514</v>
      </c>
      <c r="F346" s="422"/>
      <c r="G346" s="255" t="s">
        <v>407</v>
      </c>
    </row>
    <row r="347" spans="1:7" ht="45.5" customHeight="1" x14ac:dyDescent="0.2">
      <c r="A347" s="1258"/>
      <c r="B347" s="1259" t="s">
        <v>1948</v>
      </c>
      <c r="C347" s="1258" t="s">
        <v>1949</v>
      </c>
      <c r="D347" s="1023" t="s">
        <v>405</v>
      </c>
      <c r="E347" s="1260" t="s">
        <v>514</v>
      </c>
      <c r="F347" s="311"/>
      <c r="G347" s="270" t="s">
        <v>407</v>
      </c>
    </row>
    <row r="348" spans="1:7" ht="55" customHeight="1" x14ac:dyDescent="0.2">
      <c r="A348" s="1256"/>
      <c r="B348" s="1323" t="s">
        <v>1950</v>
      </c>
      <c r="C348" s="579" t="s">
        <v>1951</v>
      </c>
      <c r="D348" s="287" t="s">
        <v>405</v>
      </c>
      <c r="E348" s="251" t="s">
        <v>514</v>
      </c>
      <c r="F348" s="281"/>
      <c r="G348" s="253" t="s">
        <v>407</v>
      </c>
    </row>
    <row r="349" spans="1:7" ht="20" customHeight="1" x14ac:dyDescent="0.2">
      <c r="A349" s="1258"/>
      <c r="B349" s="340"/>
      <c r="C349" s="992" t="s">
        <v>1952</v>
      </c>
      <c r="D349" s="2179" t="s">
        <v>405</v>
      </c>
      <c r="E349" s="2180" t="s">
        <v>1953</v>
      </c>
      <c r="F349" s="2181"/>
      <c r="G349" s="307" t="s">
        <v>407</v>
      </c>
    </row>
    <row r="350" spans="1:7" s="345" customFormat="1" ht="82.5" customHeight="1" x14ac:dyDescent="0.2">
      <c r="A350" s="1262"/>
      <c r="B350" s="1263" t="s">
        <v>1954</v>
      </c>
      <c r="C350" s="1264" t="s">
        <v>1955</v>
      </c>
      <c r="D350" s="1265" t="s">
        <v>405</v>
      </c>
      <c r="E350" s="1266" t="s">
        <v>1953</v>
      </c>
      <c r="F350" s="1267" t="s">
        <v>1956</v>
      </c>
      <c r="G350" s="1268" t="s">
        <v>405</v>
      </c>
    </row>
    <row r="351" spans="1:7" s="345" customFormat="1" ht="30" customHeight="1" x14ac:dyDescent="0.2">
      <c r="A351" s="1269"/>
      <c r="B351" s="1718" t="s">
        <v>1957</v>
      </c>
      <c r="C351" s="1270" t="s">
        <v>1958</v>
      </c>
      <c r="D351" s="1271" t="s">
        <v>405</v>
      </c>
      <c r="E351" s="1272" t="s">
        <v>1953</v>
      </c>
      <c r="F351" s="1273" t="s">
        <v>1895</v>
      </c>
      <c r="G351" s="1274" t="s">
        <v>405</v>
      </c>
    </row>
    <row r="352" spans="1:7" s="345" customFormat="1" ht="18.5" customHeight="1" x14ac:dyDescent="0.2">
      <c r="A352" s="1275"/>
      <c r="B352" s="1719"/>
      <c r="C352" s="1276" t="s">
        <v>1959</v>
      </c>
      <c r="D352" s="1277" t="s">
        <v>405</v>
      </c>
      <c r="E352" s="1278" t="s">
        <v>1953</v>
      </c>
      <c r="F352" s="1279" t="s">
        <v>1930</v>
      </c>
      <c r="G352" s="1280" t="s">
        <v>405</v>
      </c>
    </row>
    <row r="353" spans="1:7" s="345" customFormat="1" ht="18.5" customHeight="1" x14ac:dyDescent="0.2">
      <c r="A353" s="1275"/>
      <c r="B353" s="1281"/>
      <c r="C353" s="1276" t="s">
        <v>1960</v>
      </c>
      <c r="D353" s="1277" t="s">
        <v>405</v>
      </c>
      <c r="E353" s="1278" t="s">
        <v>406</v>
      </c>
      <c r="F353" s="1279" t="s">
        <v>1929</v>
      </c>
      <c r="G353" s="1280" t="s">
        <v>405</v>
      </c>
    </row>
    <row r="354" spans="1:7" s="345" customFormat="1" ht="18.5" customHeight="1" x14ac:dyDescent="0.2">
      <c r="A354" s="1282"/>
      <c r="B354" s="1283"/>
      <c r="C354" s="1284" t="s">
        <v>1961</v>
      </c>
      <c r="D354" s="1285" t="s">
        <v>405</v>
      </c>
      <c r="E354" s="1286" t="s">
        <v>1953</v>
      </c>
      <c r="F354" s="1283" t="s">
        <v>1962</v>
      </c>
      <c r="G354" s="1287" t="s">
        <v>405</v>
      </c>
    </row>
    <row r="355" spans="1:7" s="343" customFormat="1" ht="45.5" customHeight="1" x14ac:dyDescent="0.2">
      <c r="A355" s="1214"/>
      <c r="B355" s="1288" t="s">
        <v>1963</v>
      </c>
      <c r="C355" s="1289" t="s">
        <v>1964</v>
      </c>
      <c r="D355" s="1290" t="s">
        <v>405</v>
      </c>
      <c r="E355" s="538" t="s">
        <v>419</v>
      </c>
      <c r="F355" s="284"/>
      <c r="G355" s="1291"/>
    </row>
    <row r="356" spans="1:7" s="343" customFormat="1" ht="95.5" customHeight="1" x14ac:dyDescent="0.2">
      <c r="A356" s="1214"/>
      <c r="B356" s="1288"/>
      <c r="C356" s="829" t="s">
        <v>1965</v>
      </c>
      <c r="D356" s="1292" t="s">
        <v>405</v>
      </c>
      <c r="E356" s="509" t="s">
        <v>419</v>
      </c>
      <c r="F356" s="263" t="s">
        <v>1966</v>
      </c>
      <c r="G356" s="1293" t="s">
        <v>405</v>
      </c>
    </row>
    <row r="357" spans="1:7" s="345" customFormat="1" ht="55.5" customHeight="1" x14ac:dyDescent="0.2">
      <c r="A357" s="1214"/>
      <c r="B357" s="1288"/>
      <c r="C357" s="829" t="s">
        <v>1967</v>
      </c>
      <c r="D357" s="1292" t="s">
        <v>405</v>
      </c>
      <c r="E357" s="509" t="s">
        <v>419</v>
      </c>
      <c r="F357" s="263"/>
      <c r="G357" s="1293" t="s">
        <v>405</v>
      </c>
    </row>
    <row r="358" spans="1:7" s="345" customFormat="1" ht="55" customHeight="1" x14ac:dyDescent="0.2">
      <c r="A358" s="1338"/>
      <c r="B358" s="1345"/>
      <c r="C358" s="1294" t="s">
        <v>1968</v>
      </c>
      <c r="D358" s="1338" t="s">
        <v>405</v>
      </c>
      <c r="E358" s="1295" t="s">
        <v>419</v>
      </c>
      <c r="F358" s="1340"/>
      <c r="G358" s="1296" t="s">
        <v>405</v>
      </c>
    </row>
    <row r="359" spans="1:7" s="343" customFormat="1" ht="45.5" customHeight="1" x14ac:dyDescent="0.2">
      <c r="A359" s="1336"/>
      <c r="B359" s="1344" t="s">
        <v>1969</v>
      </c>
      <c r="C359" s="825" t="s">
        <v>1964</v>
      </c>
      <c r="D359" s="1391" t="s">
        <v>405</v>
      </c>
      <c r="E359" s="504" t="s">
        <v>419</v>
      </c>
      <c r="F359" s="281"/>
      <c r="G359" s="1311"/>
    </row>
    <row r="360" spans="1:7" s="343" customFormat="1" ht="55.5" customHeight="1" x14ac:dyDescent="0.2">
      <c r="A360" s="1214"/>
      <c r="B360" s="1288"/>
      <c r="C360" s="829" t="s">
        <v>1970</v>
      </c>
      <c r="D360" s="1292" t="s">
        <v>405</v>
      </c>
      <c r="E360" s="509" t="s">
        <v>419</v>
      </c>
      <c r="F360" s="263" t="s">
        <v>1971</v>
      </c>
      <c r="G360" s="1293" t="s">
        <v>405</v>
      </c>
    </row>
    <row r="361" spans="1:7" s="345" customFormat="1" ht="55.5" customHeight="1" x14ac:dyDescent="0.2">
      <c r="A361" s="1215"/>
      <c r="B361" s="1223"/>
      <c r="C361" s="830" t="s">
        <v>1967</v>
      </c>
      <c r="D361" s="1297" t="s">
        <v>405</v>
      </c>
      <c r="E361" s="1298" t="s">
        <v>419</v>
      </c>
      <c r="F361" s="282"/>
      <c r="G361" s="1299" t="s">
        <v>405</v>
      </c>
    </row>
    <row r="362" spans="1:7" s="345" customFormat="1" ht="95.5" customHeight="1" x14ac:dyDescent="0.2">
      <c r="A362" s="1213"/>
      <c r="B362" s="1208" t="s">
        <v>1980</v>
      </c>
      <c r="C362" s="1302" t="s">
        <v>1981</v>
      </c>
      <c r="D362" s="1213" t="s">
        <v>405</v>
      </c>
      <c r="E362" s="1303" t="s">
        <v>419</v>
      </c>
      <c r="F362" s="1216"/>
      <c r="G362" s="1304" t="s">
        <v>405</v>
      </c>
    </row>
    <row r="363" spans="1:7" s="345" customFormat="1" ht="46" customHeight="1" x14ac:dyDescent="0.2">
      <c r="A363" s="1214"/>
      <c r="B363" s="1209"/>
      <c r="C363" s="829" t="s">
        <v>2044</v>
      </c>
      <c r="D363" s="1292" t="s">
        <v>405</v>
      </c>
      <c r="E363" s="509" t="s">
        <v>419</v>
      </c>
      <c r="F363" s="263"/>
      <c r="G363" s="1293" t="s">
        <v>405</v>
      </c>
    </row>
    <row r="364" spans="1:7" s="345" customFormat="1" ht="45.5" customHeight="1" x14ac:dyDescent="0.2">
      <c r="A364" s="1214"/>
      <c r="B364" s="1288"/>
      <c r="C364" s="1305" t="s">
        <v>2045</v>
      </c>
      <c r="D364" s="1306" t="s">
        <v>405</v>
      </c>
      <c r="E364" s="1024" t="s">
        <v>419</v>
      </c>
      <c r="F364" s="283"/>
      <c r="G364" s="1307" t="s">
        <v>405</v>
      </c>
    </row>
    <row r="365" spans="1:7" ht="20" customHeight="1" x14ac:dyDescent="0.2">
      <c r="A365" s="1212"/>
      <c r="B365" s="380"/>
      <c r="C365" s="1026" t="s">
        <v>1982</v>
      </c>
      <c r="D365" s="295" t="s">
        <v>405</v>
      </c>
      <c r="E365" s="285" t="s">
        <v>406</v>
      </c>
      <c r="F365" s="254"/>
      <c r="G365" s="255" t="s">
        <v>407</v>
      </c>
    </row>
    <row r="366" spans="1:7" ht="95" customHeight="1" x14ac:dyDescent="0.2">
      <c r="A366" s="1210"/>
      <c r="B366" s="405" t="s">
        <v>1983</v>
      </c>
      <c r="C366" s="1308" t="s">
        <v>1984</v>
      </c>
      <c r="D366" s="257" t="s">
        <v>405</v>
      </c>
      <c r="E366" s="1261" t="s">
        <v>406</v>
      </c>
      <c r="F366" s="271"/>
      <c r="G366" s="1218" t="s">
        <v>407</v>
      </c>
    </row>
    <row r="367" spans="1:7" ht="45" customHeight="1" x14ac:dyDescent="0.2">
      <c r="A367" s="1211"/>
      <c r="B367" s="378"/>
      <c r="C367" s="289" t="s">
        <v>1985</v>
      </c>
      <c r="D367" s="261" t="s">
        <v>405</v>
      </c>
      <c r="E367" s="273" t="s">
        <v>406</v>
      </c>
      <c r="F367" s="274"/>
      <c r="G367" s="264" t="s">
        <v>407</v>
      </c>
    </row>
    <row r="368" spans="1:7" ht="29.5" customHeight="1" x14ac:dyDescent="0.2">
      <c r="A368" s="1211"/>
      <c r="B368" s="378"/>
      <c r="C368" s="289" t="s">
        <v>1986</v>
      </c>
      <c r="D368" s="261" t="s">
        <v>405</v>
      </c>
      <c r="E368" s="273" t="s">
        <v>406</v>
      </c>
      <c r="F368" s="274"/>
      <c r="G368" s="264" t="s">
        <v>407</v>
      </c>
    </row>
    <row r="369" spans="1:7" ht="20" customHeight="1" x14ac:dyDescent="0.2">
      <c r="A369" s="1334"/>
      <c r="B369" s="1325"/>
      <c r="C369" s="1026" t="s">
        <v>1987</v>
      </c>
      <c r="D369" s="295" t="s">
        <v>405</v>
      </c>
      <c r="E369" s="285" t="s">
        <v>406</v>
      </c>
      <c r="F369" s="254"/>
      <c r="G369" s="255" t="s">
        <v>407</v>
      </c>
    </row>
    <row r="370" spans="1:7" ht="20" customHeight="1" x14ac:dyDescent="0.2">
      <c r="A370" s="1333"/>
      <c r="B370" s="1717" t="s">
        <v>1999</v>
      </c>
      <c r="C370" s="284" t="s">
        <v>725</v>
      </c>
      <c r="D370" s="550"/>
      <c r="E370" s="555"/>
      <c r="F370" s="284"/>
      <c r="G370" s="1343"/>
    </row>
    <row r="371" spans="1:7" ht="30" customHeight="1" x14ac:dyDescent="0.2">
      <c r="A371" s="1333"/>
      <c r="B371" s="1717"/>
      <c r="C371" s="284" t="s">
        <v>1988</v>
      </c>
      <c r="D371" s="550" t="s">
        <v>407</v>
      </c>
      <c r="E371" s="555" t="s">
        <v>406</v>
      </c>
      <c r="F371" s="284"/>
      <c r="G371" s="1343" t="s">
        <v>407</v>
      </c>
    </row>
    <row r="372" spans="1:7" ht="55" customHeight="1" x14ac:dyDescent="0.2">
      <c r="A372" s="1211"/>
      <c r="B372" s="528"/>
      <c r="C372" s="284" t="s">
        <v>1989</v>
      </c>
      <c r="D372" s="550" t="s">
        <v>407</v>
      </c>
      <c r="E372" s="555" t="s">
        <v>708</v>
      </c>
      <c r="F372" s="284"/>
      <c r="G372" s="1220" t="s">
        <v>407</v>
      </c>
    </row>
    <row r="373" spans="1:7" ht="31" customHeight="1" x14ac:dyDescent="0.2">
      <c r="A373" s="1211"/>
      <c r="B373" s="528"/>
      <c r="C373" s="284" t="s">
        <v>728</v>
      </c>
      <c r="D373" s="550"/>
      <c r="E373" s="555"/>
      <c r="F373" s="284"/>
      <c r="G373" s="1220"/>
    </row>
    <row r="374" spans="1:7" ht="55.5" customHeight="1" x14ac:dyDescent="0.2">
      <c r="A374" s="1211"/>
      <c r="B374" s="528"/>
      <c r="C374" s="284" t="s">
        <v>729</v>
      </c>
      <c r="D374" s="550" t="s">
        <v>407</v>
      </c>
      <c r="E374" s="555" t="s">
        <v>406</v>
      </c>
      <c r="F374" s="284" t="s">
        <v>730</v>
      </c>
      <c r="G374" s="1220" t="s">
        <v>407</v>
      </c>
    </row>
    <row r="375" spans="1:7" ht="30" customHeight="1" x14ac:dyDescent="0.2">
      <c r="A375" s="1211"/>
      <c r="B375" s="528"/>
      <c r="C375" s="263" t="s">
        <v>1990</v>
      </c>
      <c r="D375" s="550" t="s">
        <v>407</v>
      </c>
      <c r="E375" s="555" t="s">
        <v>708</v>
      </c>
      <c r="F375" s="263"/>
      <c r="G375" s="1220" t="s">
        <v>407</v>
      </c>
    </row>
    <row r="376" spans="1:7" ht="21" customHeight="1" x14ac:dyDescent="0.2">
      <c r="A376" s="1211"/>
      <c r="B376" s="528"/>
      <c r="C376" s="263" t="s">
        <v>731</v>
      </c>
      <c r="D376" s="438" t="s">
        <v>407</v>
      </c>
      <c r="E376" s="439" t="s">
        <v>708</v>
      </c>
      <c r="F376" s="263"/>
      <c r="G376" s="264" t="s">
        <v>407</v>
      </c>
    </row>
    <row r="377" spans="1:7" ht="31" customHeight="1" x14ac:dyDescent="0.2">
      <c r="A377" s="1211"/>
      <c r="B377" s="528"/>
      <c r="C377" s="284" t="s">
        <v>732</v>
      </c>
      <c r="D377" s="550" t="s">
        <v>407</v>
      </c>
      <c r="E377" s="555" t="s">
        <v>406</v>
      </c>
      <c r="F377" s="284"/>
      <c r="G377" s="1220" t="s">
        <v>407</v>
      </c>
    </row>
    <row r="378" spans="1:7" ht="45.5" customHeight="1" x14ac:dyDescent="0.2">
      <c r="A378" s="1211"/>
      <c r="B378" s="528"/>
      <c r="C378" s="267" t="s">
        <v>717</v>
      </c>
      <c r="D378" s="550" t="s">
        <v>407</v>
      </c>
      <c r="E378" s="555" t="s">
        <v>708</v>
      </c>
      <c r="F378" s="267"/>
      <c r="G378" s="1220" t="s">
        <v>407</v>
      </c>
    </row>
    <row r="379" spans="1:7" ht="55.5" customHeight="1" x14ac:dyDescent="0.2">
      <c r="A379" s="1211"/>
      <c r="B379" s="528"/>
      <c r="C379" s="263" t="s">
        <v>1991</v>
      </c>
      <c r="D379" s="550" t="s">
        <v>407</v>
      </c>
      <c r="E379" s="555" t="s">
        <v>708</v>
      </c>
      <c r="F379" s="263"/>
      <c r="G379" s="1220" t="s">
        <v>407</v>
      </c>
    </row>
    <row r="380" spans="1:7" ht="45.5" customHeight="1" x14ac:dyDescent="0.2">
      <c r="A380" s="1211"/>
      <c r="B380" s="528"/>
      <c r="C380" s="263" t="s">
        <v>734</v>
      </c>
      <c r="D380" s="550" t="s">
        <v>407</v>
      </c>
      <c r="E380" s="555" t="s">
        <v>406</v>
      </c>
      <c r="F380" s="263"/>
      <c r="G380" s="264"/>
    </row>
    <row r="381" spans="1:7" ht="30" customHeight="1" x14ac:dyDescent="0.2">
      <c r="A381" s="1211"/>
      <c r="B381" s="528"/>
      <c r="C381" s="267" t="s">
        <v>1992</v>
      </c>
      <c r="D381" s="550" t="s">
        <v>407</v>
      </c>
      <c r="E381" s="555" t="s">
        <v>708</v>
      </c>
      <c r="F381" s="267"/>
      <c r="G381" s="1219" t="s">
        <v>407</v>
      </c>
    </row>
    <row r="382" spans="1:7" ht="70.5" customHeight="1" x14ac:dyDescent="0.2">
      <c r="A382" s="1211"/>
      <c r="B382" s="528"/>
      <c r="C382" s="263" t="s">
        <v>1993</v>
      </c>
      <c r="D382" s="550" t="s">
        <v>407</v>
      </c>
      <c r="E382" s="555" t="s">
        <v>708</v>
      </c>
      <c r="F382" s="263"/>
      <c r="G382" s="264" t="s">
        <v>407</v>
      </c>
    </row>
    <row r="383" spans="1:7" ht="56" customHeight="1" x14ac:dyDescent="0.2">
      <c r="A383" s="1211"/>
      <c r="B383" s="528"/>
      <c r="C383" s="263" t="s">
        <v>1994</v>
      </c>
      <c r="D383" s="438" t="s">
        <v>407</v>
      </c>
      <c r="E383" s="439" t="s">
        <v>406</v>
      </c>
      <c r="F383" s="263"/>
      <c r="G383" s="264" t="s">
        <v>407</v>
      </c>
    </row>
    <row r="384" spans="1:7" ht="31" customHeight="1" x14ac:dyDescent="0.2">
      <c r="A384" s="1332"/>
      <c r="B384" s="1322"/>
      <c r="C384" s="284" t="s">
        <v>1995</v>
      </c>
      <c r="D384" s="550" t="s">
        <v>407</v>
      </c>
      <c r="E384" s="555" t="s">
        <v>406</v>
      </c>
      <c r="F384" s="284"/>
      <c r="G384" s="1343" t="s">
        <v>407</v>
      </c>
    </row>
    <row r="385" spans="1:8" ht="31" customHeight="1" x14ac:dyDescent="0.2">
      <c r="A385" s="1211"/>
      <c r="B385" s="528"/>
      <c r="C385" s="267" t="s">
        <v>1996</v>
      </c>
      <c r="D385" s="550" t="s">
        <v>407</v>
      </c>
      <c r="E385" s="555" t="s">
        <v>406</v>
      </c>
      <c r="F385" s="267"/>
      <c r="G385" s="1219" t="s">
        <v>407</v>
      </c>
    </row>
    <row r="386" spans="1:8" ht="55" customHeight="1" x14ac:dyDescent="0.2">
      <c r="A386" s="1211"/>
      <c r="B386" s="528"/>
      <c r="C386" s="283" t="s">
        <v>1997</v>
      </c>
      <c r="D386" s="464" t="s">
        <v>407</v>
      </c>
      <c r="E386" s="820" t="s">
        <v>406</v>
      </c>
      <c r="F386" s="283"/>
      <c r="G386" s="276" t="s">
        <v>407</v>
      </c>
    </row>
    <row r="387" spans="1:8" ht="45.5" customHeight="1" x14ac:dyDescent="0.2">
      <c r="A387" s="1212"/>
      <c r="B387" s="531"/>
      <c r="C387" s="282" t="s">
        <v>1998</v>
      </c>
      <c r="D387" s="316" t="s">
        <v>407</v>
      </c>
      <c r="E387" s="404" t="s">
        <v>406</v>
      </c>
      <c r="F387" s="282"/>
      <c r="G387" s="255" t="s">
        <v>407</v>
      </c>
    </row>
    <row r="388" spans="1:8" ht="21" customHeight="1" x14ac:dyDescent="0.2">
      <c r="A388" s="1211"/>
      <c r="B388" s="1715" t="s">
        <v>2000</v>
      </c>
      <c r="C388" s="267" t="s">
        <v>725</v>
      </c>
      <c r="D388" s="818"/>
      <c r="E388" s="357"/>
      <c r="F388" s="819"/>
      <c r="G388" s="1219"/>
    </row>
    <row r="389" spans="1:8" ht="45.5" customHeight="1" x14ac:dyDescent="0.2">
      <c r="A389" s="1211"/>
      <c r="B389" s="1717"/>
      <c r="C389" s="263" t="s">
        <v>2001</v>
      </c>
      <c r="D389" s="438" t="s">
        <v>405</v>
      </c>
      <c r="E389" s="439" t="s">
        <v>406</v>
      </c>
      <c r="F389" s="526"/>
      <c r="G389" s="264" t="s">
        <v>407</v>
      </c>
    </row>
    <row r="390" spans="1:8" ht="70" customHeight="1" x14ac:dyDescent="0.2">
      <c r="A390" s="1211"/>
      <c r="B390" s="528"/>
      <c r="C390" s="267" t="s">
        <v>2002</v>
      </c>
      <c r="D390" s="464" t="s">
        <v>405</v>
      </c>
      <c r="E390" s="820" t="s">
        <v>708</v>
      </c>
      <c r="F390" s="819"/>
      <c r="G390" s="1219" t="s">
        <v>407</v>
      </c>
    </row>
    <row r="391" spans="1:8" ht="45.5" customHeight="1" x14ac:dyDescent="0.2">
      <c r="A391" s="1211"/>
      <c r="B391" s="528"/>
      <c r="C391" s="263" t="s">
        <v>709</v>
      </c>
      <c r="D391" s="438"/>
      <c r="E391" s="439"/>
      <c r="F391" s="526"/>
      <c r="G391" s="1220"/>
    </row>
    <row r="392" spans="1:8" ht="80.5" customHeight="1" x14ac:dyDescent="0.2">
      <c r="A392" s="1211"/>
      <c r="B392" s="528"/>
      <c r="C392" s="284" t="s">
        <v>710</v>
      </c>
      <c r="D392" s="550" t="s">
        <v>405</v>
      </c>
      <c r="E392" s="555" t="s">
        <v>708</v>
      </c>
      <c r="F392" s="822" t="s">
        <v>711</v>
      </c>
      <c r="G392" s="1220" t="s">
        <v>407</v>
      </c>
    </row>
    <row r="393" spans="1:8" ht="30" customHeight="1" x14ac:dyDescent="0.2">
      <c r="A393" s="1211"/>
      <c r="B393" s="528"/>
      <c r="C393" s="263" t="s">
        <v>712</v>
      </c>
      <c r="D393" s="438" t="s">
        <v>405</v>
      </c>
      <c r="E393" s="439" t="s">
        <v>708</v>
      </c>
      <c r="F393" s="526" t="s">
        <v>713</v>
      </c>
      <c r="G393" s="264" t="s">
        <v>407</v>
      </c>
    </row>
    <row r="394" spans="1:8" ht="30.5" customHeight="1" x14ac:dyDescent="0.2">
      <c r="A394" s="1211"/>
      <c r="B394" s="528"/>
      <c r="C394" s="263" t="s">
        <v>714</v>
      </c>
      <c r="D394" s="438" t="s">
        <v>407</v>
      </c>
      <c r="E394" s="439" t="s">
        <v>406</v>
      </c>
      <c r="F394" s="526"/>
      <c r="G394" s="264" t="s">
        <v>407</v>
      </c>
    </row>
    <row r="395" spans="1:8" ht="128.25" customHeight="1" x14ac:dyDescent="0.2">
      <c r="A395" s="1332"/>
      <c r="B395" s="1322"/>
      <c r="C395" s="284" t="s">
        <v>715</v>
      </c>
      <c r="D395" s="550" t="s">
        <v>407</v>
      </c>
      <c r="E395" s="555" t="s">
        <v>406</v>
      </c>
      <c r="F395" s="822" t="s">
        <v>716</v>
      </c>
      <c r="G395" s="1343" t="s">
        <v>407</v>
      </c>
    </row>
    <row r="396" spans="1:8" ht="45" customHeight="1" x14ac:dyDescent="0.2">
      <c r="A396" s="1211"/>
      <c r="B396" s="528"/>
      <c r="C396" s="263" t="s">
        <v>717</v>
      </c>
      <c r="D396" s="438" t="s">
        <v>407</v>
      </c>
      <c r="E396" s="439" t="s">
        <v>568</v>
      </c>
      <c r="F396" s="526"/>
      <c r="G396" s="264" t="s">
        <v>407</v>
      </c>
    </row>
    <row r="397" spans="1:8" ht="45.5" customHeight="1" x14ac:dyDescent="0.2">
      <c r="A397" s="1211"/>
      <c r="B397" s="528"/>
      <c r="C397" s="283" t="s">
        <v>2003</v>
      </c>
      <c r="D397" s="464" t="s">
        <v>407</v>
      </c>
      <c r="E397" s="820" t="s">
        <v>568</v>
      </c>
      <c r="F397" s="1309"/>
      <c r="G397" s="276" t="s">
        <v>407</v>
      </c>
    </row>
    <row r="398" spans="1:8" ht="20.5" customHeight="1" x14ac:dyDescent="0.2">
      <c r="A398" s="1210"/>
      <c r="B398" s="1715" t="s">
        <v>2004</v>
      </c>
      <c r="C398" s="281" t="s">
        <v>720</v>
      </c>
      <c r="D398" s="436" t="s">
        <v>407</v>
      </c>
      <c r="E398" s="437" t="s">
        <v>406</v>
      </c>
      <c r="F398" s="529"/>
      <c r="G398" s="253" t="s">
        <v>407</v>
      </c>
    </row>
    <row r="399" spans="1:8" ht="56.5" customHeight="1" x14ac:dyDescent="0.2">
      <c r="A399" s="1212"/>
      <c r="B399" s="1716"/>
      <c r="C399" s="282" t="s">
        <v>2005</v>
      </c>
      <c r="D399" s="316" t="s">
        <v>407</v>
      </c>
      <c r="E399" s="404" t="s">
        <v>406</v>
      </c>
      <c r="F399" s="530"/>
      <c r="G399" s="255" t="s">
        <v>407</v>
      </c>
    </row>
    <row r="400" spans="1:8" ht="20.5" customHeight="1" x14ac:dyDescent="0.2">
      <c r="A400" s="1211"/>
      <c r="B400" s="1715" t="s">
        <v>722</v>
      </c>
      <c r="C400" s="284" t="s">
        <v>720</v>
      </c>
      <c r="D400" s="550" t="s">
        <v>407</v>
      </c>
      <c r="E400" s="555" t="s">
        <v>406</v>
      </c>
      <c r="F400" s="822"/>
      <c r="G400" s="1220" t="s">
        <v>407</v>
      </c>
      <c r="H400" s="1310"/>
    </row>
    <row r="401" spans="1:7" ht="45.5" customHeight="1" x14ac:dyDescent="0.2">
      <c r="A401" s="1212"/>
      <c r="B401" s="1716"/>
      <c r="C401" s="1217" t="s">
        <v>723</v>
      </c>
      <c r="D401" s="415" t="s">
        <v>407</v>
      </c>
      <c r="E401" s="823" t="s">
        <v>406</v>
      </c>
      <c r="F401" s="824"/>
      <c r="G401" s="307" t="s">
        <v>407</v>
      </c>
    </row>
    <row r="402" spans="1:7" ht="30" customHeight="1" x14ac:dyDescent="0.2">
      <c r="A402" s="1213"/>
      <c r="B402" s="1208" t="s">
        <v>2011</v>
      </c>
      <c r="C402" s="825" t="s">
        <v>2012</v>
      </c>
      <c r="D402" s="493" t="s">
        <v>405</v>
      </c>
      <c r="E402" s="494" t="s">
        <v>419</v>
      </c>
      <c r="F402" s="281"/>
      <c r="G402" s="1311" t="s">
        <v>405</v>
      </c>
    </row>
    <row r="403" spans="1:7" ht="18.5" customHeight="1" x14ac:dyDescent="0.2">
      <c r="A403" s="1214"/>
      <c r="B403" s="1288" t="s">
        <v>2013</v>
      </c>
      <c r="C403" s="829" t="s">
        <v>2014</v>
      </c>
      <c r="D403" s="478" t="s">
        <v>405</v>
      </c>
      <c r="E403" s="452" t="s">
        <v>419</v>
      </c>
      <c r="F403" s="263"/>
      <c r="G403" s="1293" t="s">
        <v>405</v>
      </c>
    </row>
    <row r="404" spans="1:7" ht="30" customHeight="1" x14ac:dyDescent="0.2">
      <c r="A404" s="1214"/>
      <c r="B404" s="1288"/>
      <c r="C404" s="829" t="s">
        <v>2015</v>
      </c>
      <c r="D404" s="478" t="s">
        <v>405</v>
      </c>
      <c r="E404" s="452" t="s">
        <v>419</v>
      </c>
      <c r="F404" s="263"/>
      <c r="G404" s="1293" t="s">
        <v>405</v>
      </c>
    </row>
    <row r="405" spans="1:7" ht="29.5" customHeight="1" x14ac:dyDescent="0.2">
      <c r="A405" s="1215"/>
      <c r="B405" s="1223"/>
      <c r="C405" s="830" t="s">
        <v>2016</v>
      </c>
      <c r="D405" s="481" t="s">
        <v>405</v>
      </c>
      <c r="E405" s="482" t="s">
        <v>419</v>
      </c>
      <c r="F405" s="282"/>
      <c r="G405" s="1299" t="s">
        <v>405</v>
      </c>
    </row>
    <row r="406" spans="1:7" ht="56" customHeight="1" x14ac:dyDescent="0.2">
      <c r="A406" s="1213"/>
      <c r="B406" s="1208" t="s">
        <v>2017</v>
      </c>
      <c r="C406" s="825" t="s">
        <v>2018</v>
      </c>
      <c r="D406" s="493" t="s">
        <v>405</v>
      </c>
      <c r="E406" s="494" t="s">
        <v>419</v>
      </c>
      <c r="F406" s="281"/>
      <c r="G406" s="1311" t="s">
        <v>405</v>
      </c>
    </row>
    <row r="407" spans="1:7" ht="18.5" customHeight="1" x14ac:dyDescent="0.2">
      <c r="A407" s="1214"/>
      <c r="B407" s="1288"/>
      <c r="C407" s="829" t="s">
        <v>2019</v>
      </c>
      <c r="D407" s="478" t="s">
        <v>405</v>
      </c>
      <c r="E407" s="452" t="s">
        <v>419</v>
      </c>
      <c r="F407" s="263"/>
      <c r="G407" s="1293" t="s">
        <v>405</v>
      </c>
    </row>
    <row r="408" spans="1:7" ht="29.5" customHeight="1" x14ac:dyDescent="0.2">
      <c r="A408" s="1215"/>
      <c r="B408" s="1223"/>
      <c r="C408" s="830" t="s">
        <v>2016</v>
      </c>
      <c r="D408" s="481" t="s">
        <v>405</v>
      </c>
      <c r="E408" s="482" t="s">
        <v>419</v>
      </c>
      <c r="F408" s="282"/>
      <c r="G408" s="1299" t="s">
        <v>405</v>
      </c>
    </row>
  </sheetData>
  <mergeCells count="46">
    <mergeCell ref="A1:G1"/>
    <mergeCell ref="D4:E4"/>
    <mergeCell ref="B67:B68"/>
    <mergeCell ref="B85:B87"/>
    <mergeCell ref="B6:B10"/>
    <mergeCell ref="G6:G8"/>
    <mergeCell ref="E6:E8"/>
    <mergeCell ref="F6:F8"/>
    <mergeCell ref="E19:E21"/>
    <mergeCell ref="F19:F21"/>
    <mergeCell ref="A40:A42"/>
    <mergeCell ref="A45:A49"/>
    <mergeCell ref="G19:G21"/>
    <mergeCell ref="B19:B20"/>
    <mergeCell ref="B30:B31"/>
    <mergeCell ref="B280:B290"/>
    <mergeCell ref="B35:B36"/>
    <mergeCell ref="A39:G39"/>
    <mergeCell ref="B209:B210"/>
    <mergeCell ref="B215:B216"/>
    <mergeCell ref="A202:A208"/>
    <mergeCell ref="B202:B203"/>
    <mergeCell ref="A158:A159"/>
    <mergeCell ref="B45:B49"/>
    <mergeCell ref="A160:A162"/>
    <mergeCell ref="A56:A58"/>
    <mergeCell ref="A130:A135"/>
    <mergeCell ref="B50:B51"/>
    <mergeCell ref="B273:B274"/>
    <mergeCell ref="A337:A340"/>
    <mergeCell ref="B337:B339"/>
    <mergeCell ref="B344:B345"/>
    <mergeCell ref="B301:B310"/>
    <mergeCell ref="B291:B296"/>
    <mergeCell ref="B334:B335"/>
    <mergeCell ref="B351:B352"/>
    <mergeCell ref="B370:B371"/>
    <mergeCell ref="B388:B389"/>
    <mergeCell ref="B398:B399"/>
    <mergeCell ref="B400:B401"/>
    <mergeCell ref="B275:B276"/>
    <mergeCell ref="B232:B233"/>
    <mergeCell ref="B234:B235"/>
    <mergeCell ref="B236:B237"/>
    <mergeCell ref="B259:B260"/>
    <mergeCell ref="B268:B269"/>
  </mergeCells>
  <phoneticPr fontId="3"/>
  <printOptions horizontalCentered="1"/>
  <pageMargins left="0.39370078740157483" right="0.39370078740157483" top="0.59055118110236227" bottom="0.59055118110236227" header="0.51181102362204722" footer="0.19685039370078741"/>
  <pageSetup paperSize="9" scale="90" fitToHeight="20" orientation="landscape" r:id="rId1"/>
  <headerFooter alignWithMargins="0">
    <oddFooter>&amp;R&amp;8自主点検　医療院　&amp;P/&amp;N</oddFooter>
  </headerFooter>
  <rowBreaks count="11" manualBreakCount="11">
    <brk id="18" max="6" man="1"/>
    <brk id="38" max="6" man="1"/>
    <brk id="78" max="6" man="1"/>
    <brk id="101" max="6" man="1"/>
    <brk id="121" max="6" man="1"/>
    <brk id="208" max="6" man="1"/>
    <brk id="279" max="6" man="1"/>
    <brk id="300" max="6" man="1"/>
    <brk id="335" max="6" man="1"/>
    <brk id="358" max="6" man="1"/>
    <brk id="36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61"/>
  <sheetViews>
    <sheetView view="pageBreakPreview" zoomScaleNormal="75" zoomScaleSheetLayoutView="100" workbookViewId="0">
      <selection sqref="A1:G1"/>
    </sheetView>
  </sheetViews>
  <sheetFormatPr defaultColWidth="9" defaultRowHeight="20.149999999999999" customHeight="1" x14ac:dyDescent="0.2"/>
  <cols>
    <col min="1" max="1" width="6.6328125" style="10" customWidth="1"/>
    <col min="2" max="2" width="22.6328125" style="335" customWidth="1"/>
    <col min="3" max="3" width="54.6328125" style="335" customWidth="1"/>
    <col min="4" max="4" width="4.08984375" style="336" customWidth="1"/>
    <col min="5" max="5" width="15.08984375" style="357" customWidth="1"/>
    <col min="6" max="6" width="30.6328125" style="335" customWidth="1"/>
    <col min="7" max="7" width="7.6328125" style="333" customWidth="1"/>
    <col min="8" max="16384" width="9" style="10"/>
  </cols>
  <sheetData>
    <row r="1" spans="1:7" ht="24" customHeight="1" x14ac:dyDescent="0.2">
      <c r="A1" s="1750" t="s">
        <v>831</v>
      </c>
      <c r="B1" s="1750"/>
      <c r="C1" s="1750"/>
      <c r="D1" s="1750"/>
      <c r="E1" s="1750"/>
      <c r="F1" s="1750"/>
      <c r="G1" s="1750"/>
    </row>
    <row r="2" spans="1:7" s="350" customFormat="1" ht="18" customHeight="1" x14ac:dyDescent="0.2">
      <c r="A2" s="345" t="s">
        <v>394</v>
      </c>
      <c r="B2" s="346"/>
      <c r="C2" s="347"/>
      <c r="D2" s="348"/>
      <c r="E2" s="349"/>
      <c r="F2" s="346"/>
    </row>
    <row r="3" spans="1:7" s="350" customFormat="1" ht="18" customHeight="1" x14ac:dyDescent="0.2">
      <c r="A3" s="345" t="s">
        <v>395</v>
      </c>
      <c r="B3" s="346"/>
      <c r="C3" s="347"/>
      <c r="D3" s="348"/>
      <c r="E3" s="349"/>
      <c r="F3" s="346"/>
    </row>
    <row r="4" spans="1:7" s="356" customFormat="1" ht="24" customHeight="1" x14ac:dyDescent="0.2">
      <c r="A4" s="351" t="s">
        <v>396</v>
      </c>
      <c r="B4" s="352" t="s">
        <v>397</v>
      </c>
      <c r="C4" s="353" t="s">
        <v>398</v>
      </c>
      <c r="D4" s="1751" t="s">
        <v>399</v>
      </c>
      <c r="E4" s="1751"/>
      <c r="F4" s="354" t="s">
        <v>400</v>
      </c>
      <c r="G4" s="355" t="s">
        <v>401</v>
      </c>
    </row>
    <row r="5" spans="1:7" ht="30" customHeight="1" x14ac:dyDescent="0.2">
      <c r="A5" s="563"/>
      <c r="B5" s="373" t="s">
        <v>832</v>
      </c>
      <c r="C5" s="545" t="s">
        <v>833</v>
      </c>
      <c r="D5" s="546" t="s">
        <v>405</v>
      </c>
      <c r="E5" s="547" t="s">
        <v>447</v>
      </c>
      <c r="F5" s="485"/>
      <c r="G5" s="253" t="s">
        <v>405</v>
      </c>
    </row>
    <row r="6" spans="1:7" ht="18" customHeight="1" x14ac:dyDescent="0.2">
      <c r="A6" s="564"/>
      <c r="B6" s="374"/>
      <c r="C6" s="263" t="s">
        <v>449</v>
      </c>
      <c r="D6" s="438" t="s">
        <v>405</v>
      </c>
      <c r="E6" s="548" t="s">
        <v>447</v>
      </c>
      <c r="F6" s="263"/>
      <c r="G6" s="264" t="s">
        <v>405</v>
      </c>
    </row>
    <row r="7" spans="1:7" ht="18" customHeight="1" x14ac:dyDescent="0.2">
      <c r="A7" s="571"/>
      <c r="B7" s="384"/>
      <c r="C7" s="422" t="s">
        <v>834</v>
      </c>
      <c r="D7" s="316" t="s">
        <v>405</v>
      </c>
      <c r="E7" s="549" t="s">
        <v>447</v>
      </c>
      <c r="F7" s="282"/>
      <c r="G7" s="255" t="s">
        <v>405</v>
      </c>
    </row>
    <row r="8" spans="1:7" ht="18" customHeight="1" x14ac:dyDescent="0.2">
      <c r="A8" s="271"/>
      <c r="B8" s="373" t="s">
        <v>451</v>
      </c>
      <c r="C8" s="281" t="s">
        <v>452</v>
      </c>
      <c r="D8" s="436" t="s">
        <v>405</v>
      </c>
      <c r="E8" s="553" t="s">
        <v>453</v>
      </c>
      <c r="F8" s="281"/>
      <c r="G8" s="253" t="s">
        <v>405</v>
      </c>
    </row>
    <row r="9" spans="1:7" ht="20.25" customHeight="1" x14ac:dyDescent="0.2">
      <c r="A9" s="302"/>
      <c r="B9" s="384" t="s">
        <v>835</v>
      </c>
      <c r="C9" s="282" t="s">
        <v>455</v>
      </c>
      <c r="D9" s="316" t="s">
        <v>405</v>
      </c>
      <c r="E9" s="549" t="s">
        <v>453</v>
      </c>
      <c r="F9" s="282"/>
      <c r="G9" s="255" t="s">
        <v>405</v>
      </c>
    </row>
    <row r="10" spans="1:7" ht="30.5" customHeight="1" x14ac:dyDescent="0.2">
      <c r="A10" s="269"/>
      <c r="B10" s="311" t="s">
        <v>481</v>
      </c>
      <c r="C10" s="311" t="s">
        <v>482</v>
      </c>
      <c r="D10" s="495" t="s">
        <v>405</v>
      </c>
      <c r="E10" s="496" t="s">
        <v>447</v>
      </c>
      <c r="F10" s="311"/>
      <c r="G10" s="270" t="s">
        <v>405</v>
      </c>
    </row>
    <row r="11" spans="1:7" ht="30.5" customHeight="1" x14ac:dyDescent="0.2">
      <c r="A11" s="269"/>
      <c r="B11" s="311" t="s">
        <v>483</v>
      </c>
      <c r="C11" s="311" t="s">
        <v>484</v>
      </c>
      <c r="D11" s="495" t="s">
        <v>405</v>
      </c>
      <c r="E11" s="496" t="s">
        <v>447</v>
      </c>
      <c r="F11" s="311"/>
      <c r="G11" s="270" t="s">
        <v>405</v>
      </c>
    </row>
    <row r="12" spans="1:7" ht="30.5" customHeight="1" x14ac:dyDescent="0.2">
      <c r="A12" s="269"/>
      <c r="B12" s="340" t="s">
        <v>485</v>
      </c>
      <c r="C12" s="311" t="s">
        <v>836</v>
      </c>
      <c r="D12" s="551" t="s">
        <v>405</v>
      </c>
      <c r="E12" s="552" t="s">
        <v>412</v>
      </c>
      <c r="F12" s="311"/>
      <c r="G12" s="270" t="s">
        <v>405</v>
      </c>
    </row>
    <row r="13" spans="1:7" ht="30.5" customHeight="1" x14ac:dyDescent="0.2">
      <c r="A13" s="269"/>
      <c r="B13" s="340" t="s">
        <v>487</v>
      </c>
      <c r="C13" s="311" t="s">
        <v>837</v>
      </c>
      <c r="D13" s="551" t="s">
        <v>405</v>
      </c>
      <c r="E13" s="552" t="s">
        <v>412</v>
      </c>
      <c r="F13" s="311"/>
      <c r="G13" s="270" t="s">
        <v>405</v>
      </c>
    </row>
    <row r="14" spans="1:7" ht="30.5" customHeight="1" x14ac:dyDescent="0.2">
      <c r="A14" s="271"/>
      <c r="B14" s="373" t="s">
        <v>489</v>
      </c>
      <c r="C14" s="281" t="s">
        <v>838</v>
      </c>
      <c r="D14" s="436" t="s">
        <v>405</v>
      </c>
      <c r="E14" s="553" t="s">
        <v>412</v>
      </c>
      <c r="F14" s="281"/>
      <c r="G14" s="253" t="s">
        <v>405</v>
      </c>
    </row>
    <row r="15" spans="1:7" ht="20" customHeight="1" x14ac:dyDescent="0.2">
      <c r="A15" s="302"/>
      <c r="B15" s="384"/>
      <c r="C15" s="282" t="s">
        <v>839</v>
      </c>
      <c r="D15" s="316" t="s">
        <v>405</v>
      </c>
      <c r="E15" s="549" t="s">
        <v>412</v>
      </c>
      <c r="F15" s="282"/>
      <c r="G15" s="255" t="s">
        <v>405</v>
      </c>
    </row>
    <row r="16" spans="1:7" ht="30.5" customHeight="1" x14ac:dyDescent="0.2">
      <c r="A16" s="271"/>
      <c r="B16" s="373" t="s">
        <v>491</v>
      </c>
      <c r="C16" s="281" t="s">
        <v>840</v>
      </c>
      <c r="D16" s="436" t="s">
        <v>405</v>
      </c>
      <c r="E16" s="553" t="s">
        <v>412</v>
      </c>
      <c r="F16" s="281"/>
      <c r="G16" s="253" t="s">
        <v>405</v>
      </c>
    </row>
    <row r="17" spans="1:7" ht="19.5" customHeight="1" x14ac:dyDescent="0.2">
      <c r="A17" s="302"/>
      <c r="B17" s="384"/>
      <c r="C17" s="282" t="s">
        <v>841</v>
      </c>
      <c r="D17" s="316" t="s">
        <v>405</v>
      </c>
      <c r="E17" s="549" t="s">
        <v>412</v>
      </c>
      <c r="F17" s="282"/>
      <c r="G17" s="255" t="s">
        <v>405</v>
      </c>
    </row>
    <row r="18" spans="1:7" ht="55.5" customHeight="1" x14ac:dyDescent="0.2">
      <c r="A18" s="271"/>
      <c r="B18" s="373" t="s">
        <v>842</v>
      </c>
      <c r="C18" s="252" t="s">
        <v>843</v>
      </c>
      <c r="D18" s="297" t="s">
        <v>405</v>
      </c>
      <c r="E18" s="298" t="s">
        <v>406</v>
      </c>
      <c r="F18" s="281"/>
      <c r="G18" s="253" t="s">
        <v>405</v>
      </c>
    </row>
    <row r="19" spans="1:7" ht="55.5" customHeight="1" x14ac:dyDescent="0.2">
      <c r="A19" s="292"/>
      <c r="B19" s="374"/>
      <c r="C19" s="274" t="s">
        <v>844</v>
      </c>
      <c r="D19" s="301" t="s" ph="1">
        <v>405</v>
      </c>
      <c r="E19" s="324" t="s">
        <v>406</v>
      </c>
      <c r="F19" s="263"/>
      <c r="G19" s="264" t="s">
        <v>405</v>
      </c>
    </row>
    <row r="20" spans="1:7" ht="18" customHeight="1" x14ac:dyDescent="0.2">
      <c r="A20" s="292"/>
      <c r="B20" s="374"/>
      <c r="C20" s="274" t="s">
        <v>845</v>
      </c>
      <c r="D20" s="301" t="s">
        <v>405</v>
      </c>
      <c r="E20" s="324" t="s">
        <v>406</v>
      </c>
      <c r="F20" s="263"/>
      <c r="G20" s="264" t="s">
        <v>405</v>
      </c>
    </row>
    <row r="21" spans="1:7" ht="18" customHeight="1" x14ac:dyDescent="0.2">
      <c r="A21" s="292"/>
      <c r="B21" s="374"/>
      <c r="C21" s="274" t="s">
        <v>846</v>
      </c>
      <c r="D21" s="301" t="s">
        <v>405</v>
      </c>
      <c r="E21" s="324" t="s">
        <v>406</v>
      </c>
      <c r="F21" s="284"/>
      <c r="G21" s="280" t="s">
        <v>405</v>
      </c>
    </row>
    <row r="22" spans="1:7" ht="19.5" customHeight="1" x14ac:dyDescent="0.2">
      <c r="A22" s="292"/>
      <c r="B22" s="374"/>
      <c r="C22" s="274" t="s">
        <v>847</v>
      </c>
      <c r="D22" s="301" t="s">
        <v>405</v>
      </c>
      <c r="E22" s="324" t="s">
        <v>406</v>
      </c>
      <c r="F22" s="263"/>
      <c r="G22" s="264" t="s">
        <v>405</v>
      </c>
    </row>
    <row r="23" spans="1:7" ht="19.5" customHeight="1" x14ac:dyDescent="0.2">
      <c r="A23" s="302"/>
      <c r="B23" s="384"/>
      <c r="C23" s="254" t="s">
        <v>848</v>
      </c>
      <c r="D23" s="300" t="s">
        <v>405</v>
      </c>
      <c r="E23" s="299" t="s">
        <v>406</v>
      </c>
      <c r="F23" s="282"/>
      <c r="G23" s="255" t="s">
        <v>405</v>
      </c>
    </row>
    <row r="24" spans="1:7" ht="30.5" customHeight="1" x14ac:dyDescent="0.2">
      <c r="A24" s="292"/>
      <c r="B24" s="569" t="s">
        <v>849</v>
      </c>
      <c r="C24" s="554" t="s">
        <v>850</v>
      </c>
      <c r="D24" s="550" t="s">
        <v>405</v>
      </c>
      <c r="E24" s="555" t="s">
        <v>514</v>
      </c>
      <c r="F24" s="284" t="s">
        <v>851</v>
      </c>
      <c r="G24" s="280" t="s">
        <v>405</v>
      </c>
    </row>
    <row r="25" spans="1:7" ht="19.5" customHeight="1" x14ac:dyDescent="0.2">
      <c r="A25" s="342"/>
      <c r="B25" s="556"/>
      <c r="C25" s="440" t="s">
        <v>852</v>
      </c>
      <c r="D25" s="438" t="s">
        <v>405</v>
      </c>
      <c r="E25" s="439" t="s">
        <v>514</v>
      </c>
      <c r="F25" s="263"/>
      <c r="G25" s="264" t="s">
        <v>405</v>
      </c>
    </row>
    <row r="26" spans="1:7" s="10" customFormat="1" ht="19.5" customHeight="1" ph="1" x14ac:dyDescent="0.2">
      <c r="A26" s="342"/>
      <c r="B26" s="556"/>
      <c r="C26" s="440" t="s">
        <v>853</v>
      </c>
      <c r="D26" s="438" t="s">
        <v>405</v>
      </c>
      <c r="E26" s="439" t="s">
        <v>514</v>
      </c>
      <c r="F26" s="263"/>
      <c r="G26" s="264" t="s">
        <v>405</v>
      </c>
    </row>
    <row r="27" spans="1:7" ht="19.5" customHeight="1" x14ac:dyDescent="0.2">
      <c r="A27" s="342"/>
      <c r="B27" s="556"/>
      <c r="C27" s="557" t="s">
        <v>854</v>
      </c>
      <c r="D27" s="438" t="s">
        <v>405</v>
      </c>
      <c r="E27" s="439" t="s">
        <v>514</v>
      </c>
      <c r="F27" s="263"/>
      <c r="G27" s="264" t="s">
        <v>405</v>
      </c>
    </row>
    <row r="28" spans="1:7" ht="19.5" customHeight="1" x14ac:dyDescent="0.2">
      <c r="A28" s="342"/>
      <c r="B28" s="556"/>
      <c r="C28" s="557" t="s">
        <v>855</v>
      </c>
      <c r="D28" s="438" t="s">
        <v>405</v>
      </c>
      <c r="E28" s="439" t="s">
        <v>514</v>
      </c>
      <c r="F28" s="263"/>
      <c r="G28" s="264" t="s">
        <v>405</v>
      </c>
    </row>
    <row r="29" spans="1:7" ht="19.5" customHeight="1" x14ac:dyDescent="0.2">
      <c r="A29" s="342"/>
      <c r="B29" s="267"/>
      <c r="C29" s="263" t="s">
        <v>856</v>
      </c>
      <c r="D29" s="438" t="s">
        <v>405</v>
      </c>
      <c r="E29" s="411" t="s">
        <v>406</v>
      </c>
      <c r="F29" s="263"/>
      <c r="G29" s="264" t="s">
        <v>405</v>
      </c>
    </row>
    <row r="30" spans="1:7" ht="19.5" customHeight="1" x14ac:dyDescent="0.2">
      <c r="A30" s="342"/>
      <c r="B30" s="556"/>
      <c r="C30" s="263" t="s">
        <v>857</v>
      </c>
      <c r="D30" s="438" t="s">
        <v>405</v>
      </c>
      <c r="E30" s="439" t="s">
        <v>514</v>
      </c>
      <c r="F30" s="263"/>
      <c r="G30" s="264" t="s">
        <v>405</v>
      </c>
    </row>
    <row r="31" spans="1:7" ht="30" customHeight="1" x14ac:dyDescent="0.2">
      <c r="A31" s="292"/>
      <c r="B31" s="556"/>
      <c r="C31" s="267" t="s">
        <v>858</v>
      </c>
      <c r="D31" s="438" t="s">
        <v>405</v>
      </c>
      <c r="E31" s="439" t="s">
        <v>514</v>
      </c>
      <c r="F31" s="423" t="s">
        <v>859</v>
      </c>
      <c r="G31" s="264" t="s">
        <v>405</v>
      </c>
    </row>
    <row r="32" spans="1:7" ht="19.5" customHeight="1" x14ac:dyDescent="0.2">
      <c r="A32" s="302"/>
      <c r="B32" s="572"/>
      <c r="C32" s="282" t="s">
        <v>860</v>
      </c>
      <c r="D32" s="316" t="s">
        <v>405</v>
      </c>
      <c r="E32" s="404" t="s">
        <v>406</v>
      </c>
      <c r="F32" s="282"/>
      <c r="G32" s="255" t="s">
        <v>405</v>
      </c>
    </row>
    <row r="33" spans="1:7" ht="18" customHeight="1" x14ac:dyDescent="0.2">
      <c r="A33" s="271"/>
      <c r="B33" s="1735" t="s">
        <v>493</v>
      </c>
      <c r="C33" s="258" t="s">
        <v>861</v>
      </c>
      <c r="D33" s="501" t="s">
        <v>405</v>
      </c>
      <c r="E33" s="502" t="s">
        <v>406</v>
      </c>
      <c r="F33" s="281"/>
      <c r="G33" s="253" t="s">
        <v>405</v>
      </c>
    </row>
    <row r="34" spans="1:7" ht="18" customHeight="1" x14ac:dyDescent="0.2">
      <c r="A34" s="292"/>
      <c r="B34" s="1736"/>
      <c r="C34" s="263" t="s">
        <v>495</v>
      </c>
      <c r="D34" s="438" t="s">
        <v>405</v>
      </c>
      <c r="E34" s="516" t="s">
        <v>496</v>
      </c>
      <c r="F34" s="263"/>
      <c r="G34" s="264" t="s">
        <v>405</v>
      </c>
    </row>
    <row r="35" spans="1:7" ht="18" customHeight="1" x14ac:dyDescent="0.2">
      <c r="A35" s="302"/>
      <c r="B35" s="1754"/>
      <c r="C35" s="282" t="s">
        <v>860</v>
      </c>
      <c r="D35" s="316" t="s">
        <v>405</v>
      </c>
      <c r="E35" s="404" t="s">
        <v>406</v>
      </c>
      <c r="F35" s="282"/>
      <c r="G35" s="255" t="s">
        <v>405</v>
      </c>
    </row>
    <row r="36" spans="1:7" ht="30.5" customHeight="1" x14ac:dyDescent="0.2">
      <c r="A36" s="269"/>
      <c r="B36" s="340" t="s">
        <v>862</v>
      </c>
      <c r="C36" s="311" t="s">
        <v>863</v>
      </c>
      <c r="D36" s="551" t="s">
        <v>405</v>
      </c>
      <c r="E36" s="552" t="s">
        <v>514</v>
      </c>
      <c r="F36" s="311"/>
      <c r="G36" s="270" t="s">
        <v>405</v>
      </c>
    </row>
    <row r="37" spans="1:7" ht="18" customHeight="1" x14ac:dyDescent="0.2">
      <c r="A37" s="341"/>
      <c r="B37" s="373" t="s">
        <v>649</v>
      </c>
      <c r="C37" s="281" t="s">
        <v>650</v>
      </c>
      <c r="D37" s="436" t="s">
        <v>405</v>
      </c>
      <c r="E37" s="553" t="s">
        <v>514</v>
      </c>
      <c r="F37" s="281"/>
      <c r="G37" s="253" t="s">
        <v>405</v>
      </c>
    </row>
    <row r="38" spans="1:7" ht="18" customHeight="1" x14ac:dyDescent="0.2">
      <c r="A38" s="342"/>
      <c r="B38" s="413" t="s">
        <v>864</v>
      </c>
      <c r="C38" s="424" t="s">
        <v>652</v>
      </c>
      <c r="D38" s="438" t="s">
        <v>405</v>
      </c>
      <c r="E38" s="548" t="s">
        <v>514</v>
      </c>
      <c r="F38" s="263"/>
      <c r="G38" s="264" t="s">
        <v>405</v>
      </c>
    </row>
    <row r="39" spans="1:7" ht="18" customHeight="1" x14ac:dyDescent="0.2">
      <c r="A39" s="342"/>
      <c r="B39" s="374"/>
      <c r="C39" s="263" t="s">
        <v>563</v>
      </c>
      <c r="D39" s="438" t="s">
        <v>405</v>
      </c>
      <c r="E39" s="548" t="s">
        <v>514</v>
      </c>
      <c r="F39" s="263"/>
      <c r="G39" s="264" t="s">
        <v>405</v>
      </c>
    </row>
    <row r="40" spans="1:7" ht="54.5" customHeight="1" x14ac:dyDescent="0.2">
      <c r="A40" s="292"/>
      <c r="B40" s="374"/>
      <c r="C40" s="263" t="s">
        <v>865</v>
      </c>
      <c r="D40" s="438" t="s">
        <v>405</v>
      </c>
      <c r="E40" s="548" t="s">
        <v>514</v>
      </c>
      <c r="F40" s="263"/>
      <c r="G40" s="264" t="s">
        <v>405</v>
      </c>
    </row>
    <row r="41" spans="1:7" ht="18" customHeight="1" x14ac:dyDescent="0.2">
      <c r="A41" s="292"/>
      <c r="B41" s="374"/>
      <c r="C41" s="263" t="s">
        <v>654</v>
      </c>
      <c r="D41" s="438" t="s">
        <v>405</v>
      </c>
      <c r="E41" s="548" t="s">
        <v>514</v>
      </c>
      <c r="F41" s="263" t="s">
        <v>655</v>
      </c>
      <c r="G41" s="264" t="s">
        <v>405</v>
      </c>
    </row>
    <row r="42" spans="1:7" ht="18" customHeight="1" x14ac:dyDescent="0.2">
      <c r="A42" s="302"/>
      <c r="B42" s="384"/>
      <c r="C42" s="304" t="s">
        <v>656</v>
      </c>
      <c r="D42" s="415" t="s">
        <v>407</v>
      </c>
      <c r="E42" s="568" t="s">
        <v>564</v>
      </c>
      <c r="F42" s="304"/>
      <c r="G42" s="255" t="s">
        <v>405</v>
      </c>
    </row>
    <row r="43" spans="1:7" ht="30.5" customHeight="1" x14ac:dyDescent="0.2">
      <c r="A43" s="271"/>
      <c r="B43" s="373" t="s">
        <v>671</v>
      </c>
      <c r="C43" s="281" t="s">
        <v>866</v>
      </c>
      <c r="D43" s="287" t="s">
        <v>405</v>
      </c>
      <c r="E43" s="288" t="s">
        <v>406</v>
      </c>
      <c r="F43" s="558"/>
      <c r="G43" s="253" t="s">
        <v>405</v>
      </c>
    </row>
    <row r="44" spans="1:7" ht="55" customHeight="1" x14ac:dyDescent="0.2">
      <c r="A44" s="292"/>
      <c r="B44" s="267"/>
      <c r="C44" s="263" t="s">
        <v>673</v>
      </c>
      <c r="D44" s="261" t="s">
        <v>405</v>
      </c>
      <c r="E44" s="262" t="s">
        <v>406</v>
      </c>
      <c r="F44" s="559"/>
      <c r="G44" s="264" t="s">
        <v>405</v>
      </c>
    </row>
    <row r="45" spans="1:7" ht="18" customHeight="1" x14ac:dyDescent="0.2">
      <c r="A45" s="302"/>
      <c r="B45" s="304"/>
      <c r="C45" s="282" t="s">
        <v>674</v>
      </c>
      <c r="D45" s="295" t="s">
        <v>405</v>
      </c>
      <c r="E45" s="296" t="s">
        <v>406</v>
      </c>
      <c r="F45" s="560"/>
      <c r="G45" s="255" t="s">
        <v>405</v>
      </c>
    </row>
    <row r="46" spans="1:7" ht="30.5" customHeight="1" x14ac:dyDescent="0.2">
      <c r="A46" s="271"/>
      <c r="B46" s="373" t="s">
        <v>675</v>
      </c>
      <c r="C46" s="281" t="s">
        <v>866</v>
      </c>
      <c r="D46" s="287" t="s">
        <v>405</v>
      </c>
      <c r="E46" s="288" t="s">
        <v>406</v>
      </c>
      <c r="F46" s="558"/>
      <c r="G46" s="253" t="s">
        <v>405</v>
      </c>
    </row>
    <row r="47" spans="1:7" ht="54.5" customHeight="1" x14ac:dyDescent="0.2">
      <c r="A47" s="292"/>
      <c r="B47" s="267"/>
      <c r="C47" s="263" t="s">
        <v>673</v>
      </c>
      <c r="D47" s="261" t="s">
        <v>405</v>
      </c>
      <c r="E47" s="262" t="s">
        <v>406</v>
      </c>
      <c r="F47" s="559"/>
      <c r="G47" s="264" t="s">
        <v>405</v>
      </c>
    </row>
    <row r="48" spans="1:7" ht="21.75" customHeight="1" x14ac:dyDescent="0.2">
      <c r="A48" s="292"/>
      <c r="B48" s="267"/>
      <c r="C48" s="263" t="s">
        <v>674</v>
      </c>
      <c r="D48" s="261" t="s">
        <v>405</v>
      </c>
      <c r="E48" s="262" t="s">
        <v>406</v>
      </c>
      <c r="F48" s="559"/>
      <c r="G48" s="264" t="s">
        <v>405</v>
      </c>
    </row>
    <row r="49" spans="1:7" ht="30" customHeight="1" x14ac:dyDescent="0.2">
      <c r="A49" s="292"/>
      <c r="B49" s="267"/>
      <c r="C49" s="263" t="s">
        <v>676</v>
      </c>
      <c r="D49" s="261" t="s">
        <v>405</v>
      </c>
      <c r="E49" s="262" t="s">
        <v>406</v>
      </c>
      <c r="F49" s="559"/>
      <c r="G49" s="264" t="s">
        <v>405</v>
      </c>
    </row>
    <row r="50" spans="1:7" ht="21.75" customHeight="1" x14ac:dyDescent="0.2">
      <c r="A50" s="302"/>
      <c r="B50" s="304"/>
      <c r="C50" s="282" t="s">
        <v>677</v>
      </c>
      <c r="D50" s="295" t="s">
        <v>405</v>
      </c>
      <c r="E50" s="296" t="s">
        <v>406</v>
      </c>
      <c r="F50" s="560"/>
      <c r="G50" s="255" t="s">
        <v>405</v>
      </c>
    </row>
    <row r="51" spans="1:7" ht="18" customHeight="1" x14ac:dyDescent="0.2">
      <c r="A51" s="292"/>
      <c r="B51" s="374" t="s">
        <v>867</v>
      </c>
      <c r="C51" s="284" t="s">
        <v>665</v>
      </c>
      <c r="D51" s="561" t="s">
        <v>405</v>
      </c>
      <c r="E51" s="506" t="s">
        <v>666</v>
      </c>
      <c r="F51" s="284"/>
      <c r="G51" s="280" t="s">
        <v>405</v>
      </c>
    </row>
    <row r="52" spans="1:7" ht="21" customHeight="1" x14ac:dyDescent="0.2">
      <c r="A52" s="302"/>
      <c r="B52" s="575" t="s">
        <v>1820</v>
      </c>
      <c r="C52" s="282" t="s">
        <v>667</v>
      </c>
      <c r="D52" s="562" t="s">
        <v>405</v>
      </c>
      <c r="E52" s="482" t="s">
        <v>668</v>
      </c>
      <c r="F52" s="282"/>
      <c r="G52" s="255" t="s">
        <v>405</v>
      </c>
    </row>
    <row r="53" spans="1:7" ht="20" customHeight="1" x14ac:dyDescent="0.2">
      <c r="A53" s="406"/>
      <c r="B53" s="570" t="s">
        <v>868</v>
      </c>
      <c r="C53" s="309" t="s">
        <v>869</v>
      </c>
      <c r="D53" s="515" t="s">
        <v>405</v>
      </c>
      <c r="E53" s="310" t="s">
        <v>514</v>
      </c>
      <c r="F53" s="311"/>
      <c r="G53" s="270" t="s">
        <v>405</v>
      </c>
    </row>
    <row r="54" spans="1:7" ht="18" customHeight="1" x14ac:dyDescent="0.2">
      <c r="A54" s="271"/>
      <c r="B54" s="1735" t="s">
        <v>687</v>
      </c>
      <c r="C54" s="281" t="s">
        <v>688</v>
      </c>
      <c r="D54" s="287" t="s">
        <v>405</v>
      </c>
      <c r="E54" s="288" t="s">
        <v>406</v>
      </c>
      <c r="F54" s="281"/>
      <c r="G54" s="253" t="s">
        <v>405</v>
      </c>
    </row>
    <row r="55" spans="1:7" ht="30" customHeight="1" x14ac:dyDescent="0.2">
      <c r="A55" s="292"/>
      <c r="B55" s="1736"/>
      <c r="C55" s="263" t="s">
        <v>689</v>
      </c>
      <c r="D55" s="261" t="s">
        <v>405</v>
      </c>
      <c r="E55" s="262" t="s">
        <v>406</v>
      </c>
      <c r="F55" s="526" t="s">
        <v>690</v>
      </c>
      <c r="G55" s="264" t="s">
        <v>405</v>
      </c>
    </row>
    <row r="56" spans="1:7" ht="18" customHeight="1" x14ac:dyDescent="0.2">
      <c r="A56" s="292"/>
      <c r="B56" s="537" t="s">
        <v>691</v>
      </c>
      <c r="C56" s="263" t="s">
        <v>692</v>
      </c>
      <c r="D56" s="261" t="s">
        <v>405</v>
      </c>
      <c r="E56" s="262" t="s">
        <v>406</v>
      </c>
      <c r="F56" s="578" t="s">
        <v>693</v>
      </c>
      <c r="G56" s="264" t="s">
        <v>405</v>
      </c>
    </row>
    <row r="57" spans="1:7" ht="18" customHeight="1" x14ac:dyDescent="0.2">
      <c r="A57" s="292"/>
      <c r="B57" s="537" t="s">
        <v>694</v>
      </c>
      <c r="C57" s="263" t="s">
        <v>695</v>
      </c>
      <c r="D57" s="261" t="s">
        <v>405</v>
      </c>
      <c r="E57" s="262" t="s">
        <v>406</v>
      </c>
      <c r="F57" s="263"/>
      <c r="G57" s="264" t="s">
        <v>405</v>
      </c>
    </row>
    <row r="58" spans="1:7" ht="18" customHeight="1" x14ac:dyDescent="0.2">
      <c r="A58" s="292"/>
      <c r="B58" s="454"/>
      <c r="C58" s="263" t="s">
        <v>696</v>
      </c>
      <c r="D58" s="261" t="s">
        <v>405</v>
      </c>
      <c r="E58" s="262" t="s">
        <v>406</v>
      </c>
      <c r="F58" s="263"/>
      <c r="G58" s="264" t="s">
        <v>405</v>
      </c>
    </row>
    <row r="59" spans="1:7" ht="18" customHeight="1" x14ac:dyDescent="0.2">
      <c r="A59" s="302"/>
      <c r="B59" s="486"/>
      <c r="C59" s="282" t="s">
        <v>697</v>
      </c>
      <c r="D59" s="295" t="s">
        <v>405</v>
      </c>
      <c r="E59" s="296" t="s">
        <v>406</v>
      </c>
      <c r="F59" s="282"/>
      <c r="G59" s="255" t="s">
        <v>405</v>
      </c>
    </row>
    <row r="60" spans="1:7" ht="18" customHeight="1" x14ac:dyDescent="0.2">
      <c r="A60" s="271"/>
      <c r="B60" s="1713" t="s">
        <v>698</v>
      </c>
      <c r="C60" s="281" t="s">
        <v>688</v>
      </c>
      <c r="D60" s="287" t="s">
        <v>405</v>
      </c>
      <c r="E60" s="288" t="s">
        <v>406</v>
      </c>
      <c r="F60" s="281"/>
      <c r="G60" s="253" t="s">
        <v>405</v>
      </c>
    </row>
    <row r="61" spans="1:7" ht="18" customHeight="1" x14ac:dyDescent="0.2">
      <c r="A61" s="292"/>
      <c r="B61" s="1714"/>
      <c r="C61" s="283" t="s">
        <v>699</v>
      </c>
      <c r="D61" s="303" t="s">
        <v>405</v>
      </c>
      <c r="E61" s="465" t="s">
        <v>514</v>
      </c>
      <c r="F61" s="283"/>
      <c r="G61" s="276" t="s">
        <v>405</v>
      </c>
    </row>
    <row r="62" spans="1:7" ht="30.5" customHeight="1" x14ac:dyDescent="0.2">
      <c r="A62" s="302"/>
      <c r="B62" s="541" t="s">
        <v>700</v>
      </c>
      <c r="C62" s="282" t="s">
        <v>701</v>
      </c>
      <c r="D62" s="295" t="s">
        <v>405</v>
      </c>
      <c r="E62" s="296" t="s">
        <v>406</v>
      </c>
      <c r="F62" s="530" t="s">
        <v>702</v>
      </c>
      <c r="G62" s="255" t="s">
        <v>405</v>
      </c>
    </row>
    <row r="63" spans="1:7" ht="31" customHeight="1" x14ac:dyDescent="0.2">
      <c r="A63" s="565"/>
      <c r="B63" s="258" t="s">
        <v>759</v>
      </c>
      <c r="C63" s="825" t="s">
        <v>760</v>
      </c>
      <c r="D63" s="287" t="s">
        <v>405</v>
      </c>
      <c r="E63" s="288" t="s">
        <v>406</v>
      </c>
      <c r="F63" s="281"/>
      <c r="G63" s="253" t="s">
        <v>407</v>
      </c>
    </row>
    <row r="64" spans="1:7" ht="21" customHeight="1" x14ac:dyDescent="0.2">
      <c r="A64" s="567"/>
      <c r="B64" s="267"/>
      <c r="C64" s="826" t="s">
        <v>761</v>
      </c>
      <c r="D64" s="261" t="s">
        <v>405</v>
      </c>
      <c r="E64" s="262" t="s">
        <v>762</v>
      </c>
      <c r="F64" s="263"/>
      <c r="G64" s="264" t="s">
        <v>407</v>
      </c>
    </row>
    <row r="65" spans="1:7" s="394" customFormat="1" ht="30" customHeight="1" x14ac:dyDescent="0.2">
      <c r="A65" s="567"/>
      <c r="B65" s="267"/>
      <c r="C65" s="827" t="s">
        <v>763</v>
      </c>
      <c r="D65" s="266" t="s">
        <v>405</v>
      </c>
      <c r="E65" s="474" t="s">
        <v>764</v>
      </c>
      <c r="F65" s="267"/>
      <c r="G65" s="268" t="s">
        <v>407</v>
      </c>
    </row>
    <row r="66" spans="1:7" s="394" customFormat="1" ht="19.5" customHeight="1" x14ac:dyDescent="0.2">
      <c r="A66" s="566"/>
      <c r="B66" s="304"/>
      <c r="C66" s="392" t="s">
        <v>563</v>
      </c>
      <c r="D66" s="295" t="s">
        <v>405</v>
      </c>
      <c r="E66" s="296" t="s">
        <v>406</v>
      </c>
      <c r="F66" s="282"/>
      <c r="G66" s="255" t="s">
        <v>407</v>
      </c>
    </row>
    <row r="67" spans="1:7" s="394" customFormat="1" ht="30.5" customHeight="1" x14ac:dyDescent="0.2">
      <c r="A67" s="565"/>
      <c r="B67" s="258" t="s">
        <v>767</v>
      </c>
      <c r="C67" s="825" t="s">
        <v>768</v>
      </c>
      <c r="D67" s="287" t="s">
        <v>405</v>
      </c>
      <c r="E67" s="288" t="s">
        <v>769</v>
      </c>
      <c r="F67" s="281"/>
      <c r="G67" s="253" t="s">
        <v>407</v>
      </c>
    </row>
    <row r="68" spans="1:7" s="394" customFormat="1" ht="20" customHeight="1" x14ac:dyDescent="0.2">
      <c r="A68" s="566"/>
      <c r="B68" s="304"/>
      <c r="C68" s="392" t="s">
        <v>563</v>
      </c>
      <c r="D68" s="295" t="s">
        <v>405</v>
      </c>
      <c r="E68" s="296" t="s">
        <v>406</v>
      </c>
      <c r="F68" s="282"/>
      <c r="G68" s="255" t="s">
        <v>407</v>
      </c>
    </row>
    <row r="69" spans="1:7" s="394" customFormat="1" ht="31" customHeight="1" x14ac:dyDescent="0.2">
      <c r="A69" s="1332"/>
      <c r="B69" s="1339" t="s">
        <v>770</v>
      </c>
      <c r="C69" s="825" t="s">
        <v>771</v>
      </c>
      <c r="D69" s="287"/>
      <c r="E69" s="288"/>
      <c r="F69" s="281"/>
      <c r="G69" s="253" t="s">
        <v>407</v>
      </c>
    </row>
    <row r="70" spans="1:7" s="394" customFormat="1" ht="18" customHeight="1" x14ac:dyDescent="0.2">
      <c r="A70" s="342"/>
      <c r="B70" s="267"/>
      <c r="C70" s="828" t="s">
        <v>772</v>
      </c>
      <c r="D70" s="266" t="s">
        <v>405</v>
      </c>
      <c r="E70" s="474" t="s">
        <v>773</v>
      </c>
      <c r="F70" s="267"/>
      <c r="G70" s="268" t="s">
        <v>407</v>
      </c>
    </row>
    <row r="71" spans="1:7" s="394" customFormat="1" ht="30" customHeight="1" x14ac:dyDescent="0.2">
      <c r="A71" s="342"/>
      <c r="B71" s="267"/>
      <c r="C71" s="829" t="s">
        <v>774</v>
      </c>
      <c r="D71" s="261" t="s">
        <v>405</v>
      </c>
      <c r="E71" s="262" t="s">
        <v>775</v>
      </c>
      <c r="F71" s="263"/>
      <c r="G71" s="264" t="s">
        <v>407</v>
      </c>
    </row>
    <row r="72" spans="1:7" s="394" customFormat="1" ht="30" customHeight="1" x14ac:dyDescent="0.2">
      <c r="A72" s="342"/>
      <c r="B72" s="267"/>
      <c r="C72" s="829" t="s">
        <v>776</v>
      </c>
      <c r="D72" s="261" t="s">
        <v>405</v>
      </c>
      <c r="E72" s="262" t="s">
        <v>777</v>
      </c>
      <c r="F72" s="263"/>
      <c r="G72" s="264" t="s">
        <v>407</v>
      </c>
    </row>
    <row r="73" spans="1:7" s="7" customFormat="1" ht="18" customHeight="1" x14ac:dyDescent="0.2">
      <c r="A73" s="344"/>
      <c r="B73" s="304"/>
      <c r="C73" s="830" t="s">
        <v>563</v>
      </c>
      <c r="D73" s="295" t="s">
        <v>405</v>
      </c>
      <c r="E73" s="296" t="s">
        <v>406</v>
      </c>
      <c r="F73" s="282"/>
      <c r="G73" s="255" t="s">
        <v>407</v>
      </c>
    </row>
    <row r="74" spans="1:7" s="7" customFormat="1" ht="18" customHeight="1" x14ac:dyDescent="0.2">
      <c r="A74" s="565"/>
      <c r="B74" s="1726" t="s">
        <v>870</v>
      </c>
      <c r="C74" s="317" t="s">
        <v>779</v>
      </c>
      <c r="D74" s="318" t="s">
        <v>405</v>
      </c>
      <c r="E74" s="312" t="s">
        <v>514</v>
      </c>
      <c r="F74" s="258" t="s">
        <v>780</v>
      </c>
      <c r="G74" s="253" t="s">
        <v>405</v>
      </c>
    </row>
    <row r="75" spans="1:7" s="7" customFormat="1" ht="18" customHeight="1" x14ac:dyDescent="0.2">
      <c r="A75" s="567"/>
      <c r="B75" s="1729"/>
      <c r="C75" s="319" t="s">
        <v>781</v>
      </c>
      <c r="D75" s="320" t="s">
        <v>405</v>
      </c>
      <c r="E75" s="313" t="s">
        <v>514</v>
      </c>
      <c r="F75" s="263" t="s">
        <v>780</v>
      </c>
      <c r="G75" s="264" t="s">
        <v>405</v>
      </c>
    </row>
    <row r="76" spans="1:7" ht="18" customHeight="1" x14ac:dyDescent="0.2">
      <c r="A76" s="342"/>
      <c r="B76" s="1729"/>
      <c r="C76" s="319" t="s">
        <v>782</v>
      </c>
      <c r="D76" s="320" t="s">
        <v>405</v>
      </c>
      <c r="E76" s="313" t="s">
        <v>514</v>
      </c>
      <c r="F76" s="263"/>
      <c r="G76" s="264" t="s">
        <v>405</v>
      </c>
    </row>
    <row r="77" spans="1:7" ht="18" customHeight="1" x14ac:dyDescent="0.2">
      <c r="A77" s="342"/>
      <c r="B77" s="1729"/>
      <c r="C77" s="319" t="s">
        <v>783</v>
      </c>
      <c r="D77" s="320" t="s">
        <v>405</v>
      </c>
      <c r="E77" s="313" t="s">
        <v>514</v>
      </c>
      <c r="F77" s="263" t="s">
        <v>784</v>
      </c>
      <c r="G77" s="264" t="s">
        <v>405</v>
      </c>
    </row>
    <row r="78" spans="1:7" ht="20.5" customHeight="1" x14ac:dyDescent="0.2">
      <c r="A78" s="342"/>
      <c r="B78" s="1729"/>
      <c r="C78" s="319" t="s">
        <v>785</v>
      </c>
      <c r="D78" s="320" t="s">
        <v>405</v>
      </c>
      <c r="E78" s="313" t="s">
        <v>501</v>
      </c>
      <c r="F78" s="263"/>
      <c r="G78" s="264" t="s">
        <v>405</v>
      </c>
    </row>
    <row r="79" spans="1:7" ht="18" customHeight="1" x14ac:dyDescent="0.2">
      <c r="A79" s="342"/>
      <c r="B79" s="542"/>
      <c r="C79" s="319" t="s">
        <v>786</v>
      </c>
      <c r="D79" s="320" t="s">
        <v>405</v>
      </c>
      <c r="E79" s="313" t="s">
        <v>787</v>
      </c>
      <c r="F79" s="263"/>
      <c r="G79" s="264" t="s">
        <v>405</v>
      </c>
    </row>
    <row r="80" spans="1:7" ht="18" customHeight="1" x14ac:dyDescent="0.2">
      <c r="A80" s="342"/>
      <c r="B80" s="542"/>
      <c r="C80" s="418" t="s">
        <v>788</v>
      </c>
      <c r="D80" s="419" t="s">
        <v>405</v>
      </c>
      <c r="E80" s="315"/>
      <c r="F80" s="283"/>
      <c r="G80" s="276" t="s">
        <v>405</v>
      </c>
    </row>
    <row r="81" spans="1:7" ht="30.5" customHeight="1" x14ac:dyDescent="0.2">
      <c r="A81" s="342"/>
      <c r="B81" s="542"/>
      <c r="C81" s="319" t="s">
        <v>789</v>
      </c>
      <c r="D81" s="320" t="s">
        <v>405</v>
      </c>
      <c r="E81" s="313" t="s">
        <v>514</v>
      </c>
      <c r="F81" s="263"/>
      <c r="G81" s="264" t="s">
        <v>405</v>
      </c>
    </row>
    <row r="82" spans="1:7" ht="30" customHeight="1" x14ac:dyDescent="0.2">
      <c r="A82" s="342"/>
      <c r="B82" s="542"/>
      <c r="C82" s="451" t="s">
        <v>790</v>
      </c>
      <c r="D82" s="417" t="s">
        <v>405</v>
      </c>
      <c r="E82" s="414" t="s">
        <v>514</v>
      </c>
      <c r="F82" s="284"/>
      <c r="G82" s="280" t="s">
        <v>405</v>
      </c>
    </row>
    <row r="83" spans="1:7" ht="44.5" customHeight="1" x14ac:dyDescent="0.2">
      <c r="A83" s="342"/>
      <c r="B83" s="542"/>
      <c r="C83" s="319" t="s">
        <v>791</v>
      </c>
      <c r="D83" s="320" t="s">
        <v>405</v>
      </c>
      <c r="E83" s="313" t="s">
        <v>514</v>
      </c>
      <c r="F83" s="263" t="s">
        <v>792</v>
      </c>
      <c r="G83" s="264" t="s">
        <v>405</v>
      </c>
    </row>
    <row r="84" spans="1:7" ht="31" customHeight="1" x14ac:dyDescent="0.2">
      <c r="A84" s="344"/>
      <c r="B84" s="543"/>
      <c r="C84" s="321" t="s">
        <v>793</v>
      </c>
      <c r="D84" s="322" t="s">
        <v>405</v>
      </c>
      <c r="E84" s="323" t="s">
        <v>514</v>
      </c>
      <c r="F84" s="282"/>
      <c r="G84" s="255" t="s">
        <v>405</v>
      </c>
    </row>
    <row r="85" spans="1:7" ht="19.5" customHeight="1" x14ac:dyDescent="0.2">
      <c r="A85" s="341"/>
      <c r="B85" s="1726" t="s">
        <v>871</v>
      </c>
      <c r="C85" s="317" t="s">
        <v>779</v>
      </c>
      <c r="D85" s="318" t="s">
        <v>405</v>
      </c>
      <c r="E85" s="312" t="s">
        <v>514</v>
      </c>
      <c r="F85" s="281" t="s">
        <v>872</v>
      </c>
      <c r="G85" s="253" t="s">
        <v>405</v>
      </c>
    </row>
    <row r="86" spans="1:7" ht="19.5" customHeight="1" x14ac:dyDescent="0.2">
      <c r="A86" s="342"/>
      <c r="B86" s="1729"/>
      <c r="C86" s="319" t="s">
        <v>781</v>
      </c>
      <c r="D86" s="320" t="s">
        <v>405</v>
      </c>
      <c r="E86" s="313" t="s">
        <v>514</v>
      </c>
      <c r="F86" s="284" t="s">
        <v>872</v>
      </c>
      <c r="G86" s="264" t="s">
        <v>405</v>
      </c>
    </row>
    <row r="87" spans="1:7" ht="19.5" customHeight="1" x14ac:dyDescent="0.2">
      <c r="A87" s="342"/>
      <c r="B87" s="1328"/>
      <c r="C87" s="319" t="s">
        <v>782</v>
      </c>
      <c r="D87" s="320" t="s">
        <v>405</v>
      </c>
      <c r="E87" s="313" t="s">
        <v>514</v>
      </c>
      <c r="F87" s="263"/>
      <c r="G87" s="264" t="s">
        <v>405</v>
      </c>
    </row>
    <row r="88" spans="1:7" s="343" customFormat="1" ht="19.5" customHeight="1" x14ac:dyDescent="0.2">
      <c r="A88" s="342"/>
      <c r="B88" s="1326"/>
      <c r="C88" s="319" t="s">
        <v>783</v>
      </c>
      <c r="D88" s="320" t="s">
        <v>405</v>
      </c>
      <c r="E88" s="313" t="s">
        <v>514</v>
      </c>
      <c r="F88" s="263" t="s">
        <v>784</v>
      </c>
      <c r="G88" s="264" t="s">
        <v>405</v>
      </c>
    </row>
    <row r="89" spans="1:7" s="343" customFormat="1" ht="19.5" customHeight="1" x14ac:dyDescent="0.2">
      <c r="A89" s="342"/>
      <c r="B89" s="1326"/>
      <c r="C89" s="319" t="s">
        <v>873</v>
      </c>
      <c r="D89" s="320" t="s">
        <v>405</v>
      </c>
      <c r="E89" s="313" t="s">
        <v>501</v>
      </c>
      <c r="F89" s="263"/>
      <c r="G89" s="264" t="s">
        <v>405</v>
      </c>
    </row>
    <row r="90" spans="1:7" s="343" customFormat="1" ht="19.5" customHeight="1" x14ac:dyDescent="0.2">
      <c r="A90" s="342"/>
      <c r="B90" s="1326"/>
      <c r="C90" s="319" t="s">
        <v>786</v>
      </c>
      <c r="D90" s="320" t="s">
        <v>405</v>
      </c>
      <c r="E90" s="313" t="s">
        <v>787</v>
      </c>
      <c r="F90" s="263"/>
      <c r="G90" s="264" t="s">
        <v>405</v>
      </c>
    </row>
    <row r="91" spans="1:7" s="343" customFormat="1" ht="19.5" customHeight="1" x14ac:dyDescent="0.2">
      <c r="A91" s="342"/>
      <c r="B91" s="1326"/>
      <c r="C91" s="319" t="s">
        <v>795</v>
      </c>
      <c r="D91" s="320" t="s">
        <v>405</v>
      </c>
      <c r="E91" s="313"/>
      <c r="F91" s="263"/>
      <c r="G91" s="264" t="s">
        <v>405</v>
      </c>
    </row>
    <row r="92" spans="1:7" ht="30" customHeight="1" x14ac:dyDescent="0.2">
      <c r="A92" s="342"/>
      <c r="B92" s="1326"/>
      <c r="C92" s="319" t="s">
        <v>789</v>
      </c>
      <c r="D92" s="320" t="s">
        <v>405</v>
      </c>
      <c r="E92" s="313" t="s">
        <v>514</v>
      </c>
      <c r="F92" s="263"/>
      <c r="G92" s="264" t="s">
        <v>405</v>
      </c>
    </row>
    <row r="93" spans="1:7" ht="30.5" customHeight="1" x14ac:dyDescent="0.2">
      <c r="A93" s="1332"/>
      <c r="B93" s="1398"/>
      <c r="C93" s="451" t="s">
        <v>800</v>
      </c>
      <c r="D93" s="417" t="s">
        <v>405</v>
      </c>
      <c r="E93" s="414" t="s">
        <v>514</v>
      </c>
      <c r="F93" s="284" t="s">
        <v>792</v>
      </c>
      <c r="G93" s="1343" t="s">
        <v>405</v>
      </c>
    </row>
    <row r="94" spans="1:7" ht="30" customHeight="1" x14ac:dyDescent="0.2">
      <c r="A94" s="344"/>
      <c r="B94" s="1327"/>
      <c r="C94" s="321" t="s">
        <v>793</v>
      </c>
      <c r="D94" s="322" t="s">
        <v>405</v>
      </c>
      <c r="E94" s="323" t="s">
        <v>514</v>
      </c>
      <c r="F94" s="282"/>
      <c r="G94" s="255" t="s">
        <v>405</v>
      </c>
    </row>
    <row r="95" spans="1:7" ht="18" customHeight="1" x14ac:dyDescent="0.2">
      <c r="A95" s="342"/>
      <c r="B95" s="1726" t="s">
        <v>874</v>
      </c>
      <c r="C95" s="451" t="s">
        <v>779</v>
      </c>
      <c r="D95" s="417" t="s">
        <v>405</v>
      </c>
      <c r="E95" s="414" t="s">
        <v>514</v>
      </c>
      <c r="F95" s="284" t="s">
        <v>872</v>
      </c>
      <c r="G95" s="280" t="s">
        <v>405</v>
      </c>
    </row>
    <row r="96" spans="1:7" ht="18" customHeight="1" x14ac:dyDescent="0.2">
      <c r="A96" s="342"/>
      <c r="B96" s="1729"/>
      <c r="C96" s="319" t="s">
        <v>781</v>
      </c>
      <c r="D96" s="320" t="s">
        <v>405</v>
      </c>
      <c r="E96" s="313" t="s">
        <v>514</v>
      </c>
      <c r="F96" s="284" t="s">
        <v>872</v>
      </c>
      <c r="G96" s="264" t="s">
        <v>405</v>
      </c>
    </row>
    <row r="97" spans="1:7" ht="18" customHeight="1" x14ac:dyDescent="0.2">
      <c r="A97" s="342"/>
      <c r="B97" s="1729"/>
      <c r="C97" s="319" t="s">
        <v>782</v>
      </c>
      <c r="D97" s="320" t="s">
        <v>405</v>
      </c>
      <c r="E97" s="313" t="s">
        <v>514</v>
      </c>
      <c r="F97" s="263"/>
      <c r="G97" s="264" t="s">
        <v>405</v>
      </c>
    </row>
    <row r="98" spans="1:7" ht="18" customHeight="1" x14ac:dyDescent="0.2">
      <c r="A98" s="342"/>
      <c r="B98" s="1729"/>
      <c r="C98" s="319" t="s">
        <v>783</v>
      </c>
      <c r="D98" s="320" t="s">
        <v>405</v>
      </c>
      <c r="E98" s="313" t="s">
        <v>514</v>
      </c>
      <c r="F98" s="263" t="s">
        <v>784</v>
      </c>
      <c r="G98" s="264" t="s">
        <v>405</v>
      </c>
    </row>
    <row r="99" spans="1:7" ht="18" customHeight="1" x14ac:dyDescent="0.2">
      <c r="A99" s="342"/>
      <c r="B99" s="542"/>
      <c r="C99" s="319" t="s">
        <v>785</v>
      </c>
      <c r="D99" s="320" t="s">
        <v>405</v>
      </c>
      <c r="E99" s="313" t="s">
        <v>501</v>
      </c>
      <c r="F99" s="263"/>
      <c r="G99" s="264" t="s">
        <v>405</v>
      </c>
    </row>
    <row r="100" spans="1:7" s="343" customFormat="1" ht="18" customHeight="1" x14ac:dyDescent="0.2">
      <c r="A100" s="342"/>
      <c r="B100" s="542"/>
      <c r="C100" s="319" t="s">
        <v>786</v>
      </c>
      <c r="D100" s="320" t="s">
        <v>405</v>
      </c>
      <c r="E100" s="313" t="s">
        <v>787</v>
      </c>
      <c r="F100" s="263"/>
      <c r="G100" s="264" t="s">
        <v>405</v>
      </c>
    </row>
    <row r="101" spans="1:7" s="343" customFormat="1" ht="18" customHeight="1" x14ac:dyDescent="0.2">
      <c r="A101" s="342"/>
      <c r="B101" s="542"/>
      <c r="C101" s="517" t="s">
        <v>875</v>
      </c>
      <c r="D101" s="419" t="s">
        <v>405</v>
      </c>
      <c r="E101" s="314"/>
      <c r="F101" s="267"/>
      <c r="G101" s="276" t="s">
        <v>405</v>
      </c>
    </row>
    <row r="102" spans="1:7" s="343" customFormat="1" ht="31.5" customHeight="1" x14ac:dyDescent="0.2">
      <c r="A102" s="342"/>
      <c r="B102" s="542"/>
      <c r="C102" s="319" t="s">
        <v>789</v>
      </c>
      <c r="D102" s="320" t="s">
        <v>405</v>
      </c>
      <c r="E102" s="313" t="s">
        <v>514</v>
      </c>
      <c r="F102" s="263"/>
      <c r="G102" s="264" t="s">
        <v>405</v>
      </c>
    </row>
    <row r="103" spans="1:7" s="343" customFormat="1" ht="31.5" customHeight="1" x14ac:dyDescent="0.2">
      <c r="A103" s="342"/>
      <c r="B103" s="542"/>
      <c r="C103" s="319" t="s">
        <v>800</v>
      </c>
      <c r="D103" s="320" t="s">
        <v>405</v>
      </c>
      <c r="E103" s="313" t="s">
        <v>514</v>
      </c>
      <c r="F103" s="263" t="s">
        <v>792</v>
      </c>
      <c r="G103" s="264" t="s">
        <v>405</v>
      </c>
    </row>
    <row r="104" spans="1:7" s="343" customFormat="1" ht="31.5" customHeight="1" x14ac:dyDescent="0.2">
      <c r="A104" s="344"/>
      <c r="B104" s="543"/>
      <c r="C104" s="573" t="s">
        <v>793</v>
      </c>
      <c r="D104" s="574" t="s">
        <v>405</v>
      </c>
      <c r="E104" s="416" t="s">
        <v>514</v>
      </c>
      <c r="F104" s="304"/>
      <c r="G104" s="307" t="s">
        <v>405</v>
      </c>
    </row>
    <row r="105" spans="1:7" ht="69.5" customHeight="1" x14ac:dyDescent="0.2">
      <c r="A105" s="622"/>
      <c r="B105" s="1069" t="s">
        <v>801</v>
      </c>
      <c r="C105" s="836" t="s">
        <v>802</v>
      </c>
      <c r="D105" s="1071" t="s">
        <v>405</v>
      </c>
      <c r="E105" s="502" t="s">
        <v>803</v>
      </c>
      <c r="F105" s="839" t="s">
        <v>804</v>
      </c>
      <c r="G105" s="1028" t="s">
        <v>805</v>
      </c>
    </row>
    <row r="106" spans="1:7" ht="85" customHeight="1" x14ac:dyDescent="0.2">
      <c r="A106" s="623"/>
      <c r="B106" s="267"/>
      <c r="C106" s="1029" t="s">
        <v>806</v>
      </c>
      <c r="D106" s="1030" t="s">
        <v>405</v>
      </c>
      <c r="E106" s="1031" t="s">
        <v>803</v>
      </c>
      <c r="F106" s="1032" t="s">
        <v>804</v>
      </c>
      <c r="G106" s="1033" t="s">
        <v>805</v>
      </c>
    </row>
    <row r="107" spans="1:7" ht="55.5" customHeight="1" x14ac:dyDescent="0.2">
      <c r="A107" s="623"/>
      <c r="B107" s="589"/>
      <c r="C107" s="1029" t="s">
        <v>807</v>
      </c>
      <c r="D107" s="1030" t="s">
        <v>405</v>
      </c>
      <c r="E107" s="1031" t="s">
        <v>406</v>
      </c>
      <c r="F107" s="1042" t="s">
        <v>804</v>
      </c>
      <c r="G107" s="1033" t="s">
        <v>805</v>
      </c>
    </row>
    <row r="108" spans="1:7" ht="80" customHeight="1" x14ac:dyDescent="0.2">
      <c r="A108" s="623"/>
      <c r="B108" s="589"/>
      <c r="C108" s="1029" t="s">
        <v>808</v>
      </c>
      <c r="D108" s="1030" t="s">
        <v>405</v>
      </c>
      <c r="E108" s="1031" t="s">
        <v>406</v>
      </c>
      <c r="F108" s="1042" t="s">
        <v>804</v>
      </c>
      <c r="G108" s="1033" t="s">
        <v>805</v>
      </c>
    </row>
    <row r="109" spans="1:7" ht="30.75" customHeight="1" x14ac:dyDescent="0.2">
      <c r="A109" s="622"/>
      <c r="B109" s="836"/>
      <c r="C109" s="1392" t="s">
        <v>809</v>
      </c>
      <c r="D109" s="1052" t="s">
        <v>405</v>
      </c>
      <c r="E109" s="1053" t="s">
        <v>803</v>
      </c>
      <c r="F109" s="1054" t="s">
        <v>804</v>
      </c>
      <c r="G109" s="1055" t="s">
        <v>805</v>
      </c>
    </row>
    <row r="110" spans="1:7" ht="61" customHeight="1" x14ac:dyDescent="0.2">
      <c r="A110" s="623"/>
      <c r="B110" s="589"/>
      <c r="C110" s="1051" t="s">
        <v>810</v>
      </c>
      <c r="D110" s="1124" t="s">
        <v>811</v>
      </c>
      <c r="E110" s="1125" t="s">
        <v>812</v>
      </c>
      <c r="F110" s="1132" t="s">
        <v>813</v>
      </c>
      <c r="G110" s="1055" t="s">
        <v>805</v>
      </c>
    </row>
    <row r="111" spans="1:7" ht="70.5" customHeight="1" x14ac:dyDescent="0.2">
      <c r="A111" s="623"/>
      <c r="B111" s="589"/>
      <c r="C111" s="1045" t="s">
        <v>814</v>
      </c>
      <c r="D111" s="1046" t="s">
        <v>815</v>
      </c>
      <c r="E111" s="1047" t="s">
        <v>816</v>
      </c>
      <c r="F111" s="1048" t="s">
        <v>817</v>
      </c>
      <c r="G111" s="1033" t="s">
        <v>805</v>
      </c>
    </row>
    <row r="112" spans="1:7" ht="31" customHeight="1" x14ac:dyDescent="0.2">
      <c r="A112" s="623"/>
      <c r="B112" s="589"/>
      <c r="C112" s="589" t="s">
        <v>818</v>
      </c>
      <c r="D112" s="1038" t="s">
        <v>405</v>
      </c>
      <c r="E112" s="1039" t="s">
        <v>803</v>
      </c>
      <c r="F112" s="1094" t="s">
        <v>819</v>
      </c>
      <c r="G112" s="1041" t="s">
        <v>805</v>
      </c>
    </row>
    <row r="113" spans="1:7" ht="30.5" customHeight="1" x14ac:dyDescent="0.2">
      <c r="A113" s="623"/>
      <c r="B113" s="589"/>
      <c r="C113" s="1045" t="s">
        <v>876</v>
      </c>
      <c r="D113" s="1030" t="s">
        <v>405</v>
      </c>
      <c r="E113" s="1031" t="s">
        <v>803</v>
      </c>
      <c r="F113" s="1042" t="s">
        <v>821</v>
      </c>
      <c r="G113" s="1033" t="s">
        <v>805</v>
      </c>
    </row>
    <row r="114" spans="1:7" ht="29.5" customHeight="1" x14ac:dyDescent="0.2">
      <c r="A114" s="623"/>
      <c r="B114" s="589"/>
      <c r="C114" s="1045" t="s">
        <v>877</v>
      </c>
      <c r="D114" s="1030" t="s">
        <v>405</v>
      </c>
      <c r="E114" s="1031" t="s">
        <v>803</v>
      </c>
      <c r="F114" s="1042" t="s">
        <v>823</v>
      </c>
      <c r="G114" s="1033" t="s">
        <v>805</v>
      </c>
    </row>
    <row r="115" spans="1:7" ht="58.5" customHeight="1" x14ac:dyDescent="0.2">
      <c r="A115" s="623"/>
      <c r="B115" s="589"/>
      <c r="C115" s="1045" t="s">
        <v>824</v>
      </c>
      <c r="D115" s="1030" t="s">
        <v>405</v>
      </c>
      <c r="E115" s="1031" t="s">
        <v>803</v>
      </c>
      <c r="F115" s="1050" t="s">
        <v>825</v>
      </c>
      <c r="G115" s="1033" t="s">
        <v>805</v>
      </c>
    </row>
    <row r="116" spans="1:7" ht="31" customHeight="1" x14ac:dyDescent="0.2">
      <c r="A116" s="624"/>
      <c r="B116" s="590"/>
      <c r="C116" s="590" t="s">
        <v>826</v>
      </c>
      <c r="D116" s="594" t="s">
        <v>405</v>
      </c>
      <c r="E116" s="591" t="s">
        <v>803</v>
      </c>
      <c r="F116" s="1044" t="s">
        <v>827</v>
      </c>
      <c r="G116" s="592" t="s">
        <v>805</v>
      </c>
    </row>
    <row r="117" spans="1:7" ht="70" customHeight="1" x14ac:dyDescent="0.2">
      <c r="A117" s="622"/>
      <c r="B117" s="595" t="s">
        <v>828</v>
      </c>
      <c r="C117" s="1072" t="s">
        <v>829</v>
      </c>
      <c r="D117" s="1073" t="s">
        <v>405</v>
      </c>
      <c r="E117" s="1074" t="s">
        <v>803</v>
      </c>
      <c r="F117" s="1075" t="s">
        <v>804</v>
      </c>
      <c r="G117" s="1076" t="s">
        <v>805</v>
      </c>
    </row>
    <row r="118" spans="1:7" ht="79.5" customHeight="1" x14ac:dyDescent="0.2">
      <c r="A118" s="623"/>
      <c r="B118" s="589"/>
      <c r="C118" s="1029" t="s">
        <v>806</v>
      </c>
      <c r="D118" s="1030" t="s">
        <v>405</v>
      </c>
      <c r="E118" s="1031" t="s">
        <v>803</v>
      </c>
      <c r="F118" s="1032" t="s">
        <v>804</v>
      </c>
      <c r="G118" s="1033" t="s">
        <v>805</v>
      </c>
    </row>
    <row r="119" spans="1:7" ht="55" customHeight="1" x14ac:dyDescent="0.2">
      <c r="A119" s="623"/>
      <c r="B119" s="589"/>
      <c r="C119" s="1029" t="s">
        <v>807</v>
      </c>
      <c r="D119" s="1030" t="s">
        <v>405</v>
      </c>
      <c r="E119" s="1031" t="s">
        <v>406</v>
      </c>
      <c r="F119" s="1032" t="s">
        <v>804</v>
      </c>
      <c r="G119" s="1033" t="s">
        <v>805</v>
      </c>
    </row>
    <row r="120" spans="1:7" ht="80" customHeight="1" x14ac:dyDescent="0.2">
      <c r="A120" s="622"/>
      <c r="B120" s="836"/>
      <c r="C120" s="1392" t="s">
        <v>808</v>
      </c>
      <c r="D120" s="1052" t="s">
        <v>405</v>
      </c>
      <c r="E120" s="1053" t="s">
        <v>406</v>
      </c>
      <c r="F120" s="1393" t="s">
        <v>804</v>
      </c>
      <c r="G120" s="1055" t="s">
        <v>805</v>
      </c>
    </row>
    <row r="121" spans="1:7" ht="30.5" customHeight="1" x14ac:dyDescent="0.2">
      <c r="A121" s="623"/>
      <c r="B121" s="589"/>
      <c r="C121" s="1029" t="s">
        <v>809</v>
      </c>
      <c r="D121" s="1030" t="s">
        <v>405</v>
      </c>
      <c r="E121" s="1031" t="s">
        <v>803</v>
      </c>
      <c r="F121" s="1032" t="s">
        <v>804</v>
      </c>
      <c r="G121" s="1033" t="s">
        <v>805</v>
      </c>
    </row>
    <row r="122" spans="1:7" ht="66" customHeight="1" x14ac:dyDescent="0.2">
      <c r="A122" s="623"/>
      <c r="B122" s="589"/>
      <c r="C122" s="1045" t="s">
        <v>810</v>
      </c>
      <c r="D122" s="1056" t="s">
        <v>811</v>
      </c>
      <c r="E122" s="1057" t="s">
        <v>812</v>
      </c>
      <c r="F122" s="1050" t="s">
        <v>813</v>
      </c>
      <c r="G122" s="1033" t="s">
        <v>805</v>
      </c>
    </row>
    <row r="123" spans="1:7" ht="77.5" customHeight="1" x14ac:dyDescent="0.2">
      <c r="A123" s="623"/>
      <c r="B123" s="589"/>
      <c r="C123" s="1045" t="s">
        <v>814</v>
      </c>
      <c r="D123" s="1046" t="s">
        <v>815</v>
      </c>
      <c r="E123" s="1047" t="s">
        <v>816</v>
      </c>
      <c r="F123" s="1050" t="s">
        <v>830</v>
      </c>
      <c r="G123" s="1033" t="s">
        <v>805</v>
      </c>
    </row>
    <row r="124" spans="1:7" ht="29.5" customHeight="1" x14ac:dyDescent="0.2">
      <c r="A124" s="623"/>
      <c r="B124" s="589"/>
      <c r="C124" s="1045" t="s">
        <v>818</v>
      </c>
      <c r="D124" s="1030" t="s">
        <v>405</v>
      </c>
      <c r="E124" s="1031" t="s">
        <v>803</v>
      </c>
      <c r="F124" s="1049" t="s">
        <v>819</v>
      </c>
      <c r="G124" s="1033" t="s">
        <v>805</v>
      </c>
    </row>
    <row r="125" spans="1:7" ht="30.5" customHeight="1" x14ac:dyDescent="0.2">
      <c r="A125" s="623"/>
      <c r="B125" s="589"/>
      <c r="C125" s="1045" t="s">
        <v>877</v>
      </c>
      <c r="D125" s="1030" t="s">
        <v>405</v>
      </c>
      <c r="E125" s="1031" t="s">
        <v>803</v>
      </c>
      <c r="F125" s="1042" t="s">
        <v>823</v>
      </c>
      <c r="G125" s="1033" t="s">
        <v>805</v>
      </c>
    </row>
    <row r="126" spans="1:7" ht="60" customHeight="1" x14ac:dyDescent="0.2">
      <c r="A126" s="623"/>
      <c r="B126" s="589"/>
      <c r="C126" s="1045" t="s">
        <v>824</v>
      </c>
      <c r="D126" s="1030" t="s">
        <v>405</v>
      </c>
      <c r="E126" s="1031" t="s">
        <v>803</v>
      </c>
      <c r="F126" s="1050" t="s">
        <v>825</v>
      </c>
      <c r="G126" s="1033" t="s">
        <v>805</v>
      </c>
    </row>
    <row r="127" spans="1:7" ht="30" customHeight="1" x14ac:dyDescent="0.2">
      <c r="A127" s="624"/>
      <c r="B127" s="590"/>
      <c r="C127" s="590" t="s">
        <v>826</v>
      </c>
      <c r="D127" s="594" t="s">
        <v>405</v>
      </c>
      <c r="E127" s="591" t="s">
        <v>803</v>
      </c>
      <c r="F127" s="1044" t="s">
        <v>827</v>
      </c>
      <c r="G127" s="592" t="s">
        <v>805</v>
      </c>
    </row>
    <row r="128" spans="1:7" ht="30.5" customHeight="1" x14ac:dyDescent="0.2">
      <c r="A128" s="563"/>
      <c r="B128" s="1749" t="s">
        <v>1818</v>
      </c>
      <c r="C128" s="1107" t="s">
        <v>1813</v>
      </c>
      <c r="D128" s="1108" t="s">
        <v>407</v>
      </c>
      <c r="E128" s="513" t="s">
        <v>564</v>
      </c>
      <c r="F128" s="1105" t="s">
        <v>1814</v>
      </c>
      <c r="G128" s="1110" t="s">
        <v>805</v>
      </c>
    </row>
    <row r="129" spans="1:7" ht="30.5" customHeight="1" x14ac:dyDescent="0.2">
      <c r="A129" s="571"/>
      <c r="B129" s="1749"/>
      <c r="C129" s="1106" t="s">
        <v>1815</v>
      </c>
      <c r="D129" s="322" t="s">
        <v>407</v>
      </c>
      <c r="E129" s="323" t="s">
        <v>564</v>
      </c>
      <c r="F129" s="282"/>
      <c r="G129" s="1067" t="s">
        <v>805</v>
      </c>
    </row>
    <row r="130" spans="1:7" s="345" customFormat="1" ht="25" customHeight="1" x14ac:dyDescent="0.2">
      <c r="A130" s="1236" t="s">
        <v>1931</v>
      </c>
      <c r="B130" s="1237"/>
      <c r="C130" s="1238"/>
      <c r="D130" s="1239"/>
      <c r="E130" s="1240"/>
      <c r="F130" s="1241"/>
      <c r="G130" s="1242"/>
    </row>
    <row r="131" spans="1:7" s="345" customFormat="1" ht="82.5" customHeight="1" x14ac:dyDescent="0.2">
      <c r="A131" s="1262"/>
      <c r="B131" s="1263" t="s">
        <v>1954</v>
      </c>
      <c r="C131" s="1264" t="s">
        <v>1955</v>
      </c>
      <c r="D131" s="1265" t="s">
        <v>405</v>
      </c>
      <c r="E131" s="1266" t="s">
        <v>1953</v>
      </c>
      <c r="F131" s="1267" t="s">
        <v>2020</v>
      </c>
      <c r="G131" s="1268" t="s">
        <v>405</v>
      </c>
    </row>
    <row r="132" spans="1:7" s="345" customFormat="1" ht="30" customHeight="1" x14ac:dyDescent="0.2">
      <c r="A132" s="1269"/>
      <c r="B132" s="1718" t="s">
        <v>1957</v>
      </c>
      <c r="C132" s="1270" t="s">
        <v>1958</v>
      </c>
      <c r="D132" s="1271" t="s">
        <v>405</v>
      </c>
      <c r="E132" s="1272" t="s">
        <v>1953</v>
      </c>
      <c r="F132" s="1273" t="s">
        <v>1895</v>
      </c>
      <c r="G132" s="1274" t="s">
        <v>405</v>
      </c>
    </row>
    <row r="133" spans="1:7" s="345" customFormat="1" ht="18.5" customHeight="1" x14ac:dyDescent="0.2">
      <c r="A133" s="1275"/>
      <c r="B133" s="1719"/>
      <c r="C133" s="1276" t="s">
        <v>1959</v>
      </c>
      <c r="D133" s="1277" t="s">
        <v>405</v>
      </c>
      <c r="E133" s="1278" t="s">
        <v>1953</v>
      </c>
      <c r="F133" s="1279" t="s">
        <v>1930</v>
      </c>
      <c r="G133" s="1280" t="s">
        <v>405</v>
      </c>
    </row>
    <row r="134" spans="1:7" s="345" customFormat="1" ht="18.5" customHeight="1" x14ac:dyDescent="0.2">
      <c r="A134" s="1275"/>
      <c r="B134" s="1281"/>
      <c r="C134" s="1276" t="s">
        <v>1960</v>
      </c>
      <c r="D134" s="1277" t="s">
        <v>405</v>
      </c>
      <c r="E134" s="1278" t="s">
        <v>406</v>
      </c>
      <c r="F134" s="1279" t="s">
        <v>1929</v>
      </c>
      <c r="G134" s="1280" t="s">
        <v>405</v>
      </c>
    </row>
    <row r="135" spans="1:7" s="345" customFormat="1" ht="18.5" customHeight="1" x14ac:dyDescent="0.2">
      <c r="A135" s="1282"/>
      <c r="B135" s="1283"/>
      <c r="C135" s="1284" t="s">
        <v>1961</v>
      </c>
      <c r="D135" s="1285" t="s">
        <v>405</v>
      </c>
      <c r="E135" s="1286" t="s">
        <v>1953</v>
      </c>
      <c r="F135" s="1283" t="s">
        <v>1962</v>
      </c>
      <c r="G135" s="1287" t="s">
        <v>405</v>
      </c>
    </row>
    <row r="136" spans="1:7" s="394" customFormat="1" ht="45" customHeight="1" x14ac:dyDescent="0.2">
      <c r="A136" s="1221"/>
      <c r="B136" s="1744" t="s">
        <v>2021</v>
      </c>
      <c r="C136" s="443" t="s">
        <v>2022</v>
      </c>
      <c r="D136" s="441" t="s">
        <v>405</v>
      </c>
      <c r="E136" s="442" t="s">
        <v>406</v>
      </c>
      <c r="F136" s="443"/>
      <c r="G136" s="253" t="s">
        <v>405</v>
      </c>
    </row>
    <row r="137" spans="1:7" s="394" customFormat="1" ht="30" customHeight="1" x14ac:dyDescent="0.2">
      <c r="A137" s="1222"/>
      <c r="B137" s="1745"/>
      <c r="C137" s="446" t="s">
        <v>458</v>
      </c>
      <c r="D137" s="444" t="s">
        <v>405</v>
      </c>
      <c r="E137" s="445" t="s">
        <v>406</v>
      </c>
      <c r="F137" s="446"/>
      <c r="G137" s="264" t="s">
        <v>407</v>
      </c>
    </row>
    <row r="138" spans="1:7" s="394" customFormat="1" ht="30" customHeight="1" x14ac:dyDescent="0.2">
      <c r="A138" s="1222"/>
      <c r="B138" s="1745"/>
      <c r="C138" s="519" t="s">
        <v>459</v>
      </c>
      <c r="D138" s="447" t="s">
        <v>405</v>
      </c>
      <c r="E138" s="448" t="s">
        <v>406</v>
      </c>
      <c r="F138" s="449"/>
      <c r="G138" s="264" t="s">
        <v>407</v>
      </c>
    </row>
    <row r="139" spans="1:7" s="394" customFormat="1" ht="18.75" customHeight="1" x14ac:dyDescent="0.2">
      <c r="A139" s="1222"/>
      <c r="B139" s="1745"/>
      <c r="C139" s="519" t="s">
        <v>460</v>
      </c>
      <c r="D139" s="447" t="s">
        <v>405</v>
      </c>
      <c r="E139" s="448" t="s">
        <v>406</v>
      </c>
      <c r="F139" s="446"/>
      <c r="G139" s="264" t="s">
        <v>407</v>
      </c>
    </row>
    <row r="140" spans="1:7" s="394" customFormat="1" ht="30.5" customHeight="1" x14ac:dyDescent="0.2">
      <c r="A140" s="1222"/>
      <c r="B140" s="1745"/>
      <c r="C140" s="1247" t="s">
        <v>461</v>
      </c>
      <c r="D140" s="1248" t="s">
        <v>405</v>
      </c>
      <c r="E140" s="1249" t="s">
        <v>406</v>
      </c>
      <c r="F140" s="1243"/>
      <c r="G140" s="276" t="s">
        <v>407</v>
      </c>
    </row>
    <row r="141" spans="1:7" ht="20" customHeight="1" x14ac:dyDescent="0.2">
      <c r="A141" s="1215"/>
      <c r="B141" s="1223"/>
      <c r="C141" s="830" t="s">
        <v>2023</v>
      </c>
      <c r="D141" s="481"/>
      <c r="E141" s="482"/>
      <c r="F141" s="282"/>
      <c r="G141" s="255" t="s">
        <v>407</v>
      </c>
    </row>
    <row r="142" spans="1:7" s="345" customFormat="1" ht="44.5" customHeight="1" x14ac:dyDescent="0.2">
      <c r="A142" s="1269"/>
      <c r="B142" s="1273" t="s">
        <v>2024</v>
      </c>
      <c r="C142" s="1312" t="s">
        <v>2025</v>
      </c>
      <c r="D142" s="1313" t="s">
        <v>405</v>
      </c>
      <c r="E142" s="1314" t="s">
        <v>1953</v>
      </c>
      <c r="F142" s="1315" t="s">
        <v>2026</v>
      </c>
      <c r="G142" s="1316" t="s">
        <v>405</v>
      </c>
    </row>
    <row r="143" spans="1:7" s="345" customFormat="1" ht="55.5" customHeight="1" x14ac:dyDescent="0.2">
      <c r="A143" s="1282"/>
      <c r="B143" s="1283"/>
      <c r="C143" s="1284" t="s">
        <v>2027</v>
      </c>
      <c r="D143" s="1285" t="s">
        <v>405</v>
      </c>
      <c r="E143" s="1317" t="s">
        <v>1953</v>
      </c>
      <c r="F143" s="1318" t="s">
        <v>2028</v>
      </c>
      <c r="G143" s="1287" t="s">
        <v>405</v>
      </c>
    </row>
    <row r="144" spans="1:7" ht="30" customHeight="1" x14ac:dyDescent="0.2">
      <c r="A144" s="1213"/>
      <c r="B144" s="1208" t="s">
        <v>2011</v>
      </c>
      <c r="C144" s="825" t="s">
        <v>2012</v>
      </c>
      <c r="D144" s="493" t="s">
        <v>405</v>
      </c>
      <c r="E144" s="494" t="s">
        <v>419</v>
      </c>
      <c r="F144" s="281"/>
      <c r="G144" s="1311" t="s">
        <v>405</v>
      </c>
    </row>
    <row r="145" spans="1:7" ht="18.5" customHeight="1" x14ac:dyDescent="0.2">
      <c r="A145" s="1214"/>
      <c r="B145" s="1288" t="s">
        <v>2013</v>
      </c>
      <c r="C145" s="829" t="s">
        <v>2014</v>
      </c>
      <c r="D145" s="478" t="s">
        <v>405</v>
      </c>
      <c r="E145" s="452" t="s">
        <v>419</v>
      </c>
      <c r="F145" s="263"/>
      <c r="G145" s="1293" t="s">
        <v>405</v>
      </c>
    </row>
    <row r="146" spans="1:7" ht="30" customHeight="1" x14ac:dyDescent="0.2">
      <c r="A146" s="1214"/>
      <c r="B146" s="1288"/>
      <c r="C146" s="829" t="s">
        <v>2015</v>
      </c>
      <c r="D146" s="478" t="s">
        <v>405</v>
      </c>
      <c r="E146" s="452" t="s">
        <v>419</v>
      </c>
      <c r="F146" s="263"/>
      <c r="G146" s="1293" t="s">
        <v>405</v>
      </c>
    </row>
    <row r="147" spans="1:7" ht="29.5" customHeight="1" x14ac:dyDescent="0.2">
      <c r="A147" s="1215"/>
      <c r="B147" s="1223"/>
      <c r="C147" s="830" t="s">
        <v>2016</v>
      </c>
      <c r="D147" s="481" t="s">
        <v>405</v>
      </c>
      <c r="E147" s="482" t="s">
        <v>419</v>
      </c>
      <c r="F147" s="282"/>
      <c r="G147" s="1299" t="s">
        <v>405</v>
      </c>
    </row>
    <row r="148" spans="1:7" ht="56" customHeight="1" x14ac:dyDescent="0.2">
      <c r="A148" s="1336"/>
      <c r="B148" s="1329" t="s">
        <v>2017</v>
      </c>
      <c r="C148" s="825" t="s">
        <v>2018</v>
      </c>
      <c r="D148" s="493" t="s">
        <v>405</v>
      </c>
      <c r="E148" s="494" t="s">
        <v>419</v>
      </c>
      <c r="F148" s="281"/>
      <c r="G148" s="1311" t="s">
        <v>405</v>
      </c>
    </row>
    <row r="149" spans="1:7" ht="18.5" customHeight="1" x14ac:dyDescent="0.2">
      <c r="A149" s="1214"/>
      <c r="B149" s="1288"/>
      <c r="C149" s="829" t="s">
        <v>2019</v>
      </c>
      <c r="D149" s="478" t="s">
        <v>405</v>
      </c>
      <c r="E149" s="452" t="s">
        <v>419</v>
      </c>
      <c r="F149" s="263"/>
      <c r="G149" s="1293" t="s">
        <v>405</v>
      </c>
    </row>
    <row r="150" spans="1:7" ht="29.5" customHeight="1" x14ac:dyDescent="0.2">
      <c r="A150" s="1215"/>
      <c r="B150" s="1223"/>
      <c r="C150" s="830" t="s">
        <v>2016</v>
      </c>
      <c r="D150" s="481" t="s">
        <v>405</v>
      </c>
      <c r="E150" s="482" t="s">
        <v>419</v>
      </c>
      <c r="F150" s="282"/>
      <c r="G150" s="1299" t="s">
        <v>405</v>
      </c>
    </row>
    <row r="151" spans="1:7" ht="19" customHeight="1" x14ac:dyDescent="0.2">
      <c r="A151" s="1211"/>
      <c r="B151" s="1730" t="s">
        <v>2029</v>
      </c>
      <c r="C151" s="292" t="s">
        <v>2030</v>
      </c>
      <c r="D151" s="1160" t="s">
        <v>407</v>
      </c>
      <c r="E151" s="1319" t="s">
        <v>406</v>
      </c>
      <c r="F151" s="292"/>
      <c r="G151" s="1219" t="s">
        <v>407</v>
      </c>
    </row>
    <row r="152" spans="1:7" ht="19.5" customHeight="1" x14ac:dyDescent="0.2">
      <c r="A152" s="1211"/>
      <c r="B152" s="1731"/>
      <c r="C152" s="274" t="s">
        <v>2031</v>
      </c>
      <c r="D152" s="301" t="s">
        <v>407</v>
      </c>
      <c r="E152" s="324" t="s">
        <v>406</v>
      </c>
      <c r="F152" s="274"/>
      <c r="G152" s="264" t="s">
        <v>407</v>
      </c>
    </row>
    <row r="153" spans="1:7" ht="55.5" customHeight="1" x14ac:dyDescent="0.2">
      <c r="A153" s="1211"/>
      <c r="B153" s="378"/>
      <c r="C153" s="292" t="s">
        <v>2032</v>
      </c>
      <c r="D153" s="1160" t="s">
        <v>407</v>
      </c>
      <c r="E153" s="1319" t="s">
        <v>406</v>
      </c>
      <c r="F153" s="292"/>
      <c r="G153" s="264" t="s">
        <v>407</v>
      </c>
    </row>
    <row r="154" spans="1:7" ht="30" customHeight="1" x14ac:dyDescent="0.2">
      <c r="A154" s="1211"/>
      <c r="B154" s="378"/>
      <c r="C154" s="274" t="s">
        <v>2033</v>
      </c>
      <c r="D154" s="301" t="s">
        <v>407</v>
      </c>
      <c r="E154" s="324" t="s">
        <v>406</v>
      </c>
      <c r="F154" s="274"/>
      <c r="G154" s="264" t="s">
        <v>407</v>
      </c>
    </row>
    <row r="155" spans="1:7" ht="30" customHeight="1" x14ac:dyDescent="0.2">
      <c r="A155" s="1211"/>
      <c r="B155" s="378"/>
      <c r="C155" s="292" t="s">
        <v>2034</v>
      </c>
      <c r="D155" s="1160" t="s">
        <v>407</v>
      </c>
      <c r="E155" s="1319" t="s">
        <v>406</v>
      </c>
      <c r="F155" s="292"/>
      <c r="G155" s="264" t="s">
        <v>407</v>
      </c>
    </row>
    <row r="156" spans="1:7" ht="30.5" customHeight="1" x14ac:dyDescent="0.2">
      <c r="A156" s="1211"/>
      <c r="B156" s="378"/>
      <c r="C156" s="274" t="s">
        <v>2035</v>
      </c>
      <c r="D156" s="301" t="s">
        <v>407</v>
      </c>
      <c r="E156" s="324" t="s">
        <v>406</v>
      </c>
      <c r="F156" s="274"/>
      <c r="G156" s="264" t="s">
        <v>407</v>
      </c>
    </row>
    <row r="157" spans="1:7" ht="31" customHeight="1" x14ac:dyDescent="0.2">
      <c r="A157" s="1211"/>
      <c r="B157" s="1731"/>
      <c r="C157" s="292" t="s">
        <v>2036</v>
      </c>
      <c r="D157" s="1160" t="s">
        <v>407</v>
      </c>
      <c r="E157" s="1319" t="s">
        <v>406</v>
      </c>
      <c r="F157" s="292"/>
      <c r="G157" s="264" t="s">
        <v>407</v>
      </c>
    </row>
    <row r="158" spans="1:7" ht="30.5" customHeight="1" x14ac:dyDescent="0.2">
      <c r="A158" s="1211"/>
      <c r="B158" s="1731"/>
      <c r="C158" s="274" t="s">
        <v>2037</v>
      </c>
      <c r="D158" s="301" t="s">
        <v>407</v>
      </c>
      <c r="E158" s="324" t="s">
        <v>406</v>
      </c>
      <c r="F158" s="274"/>
      <c r="G158" s="264" t="s">
        <v>407</v>
      </c>
    </row>
    <row r="159" spans="1:7" ht="20.5" customHeight="1" x14ac:dyDescent="0.2">
      <c r="A159" s="1211"/>
      <c r="B159" s="378"/>
      <c r="C159" s="292" t="s">
        <v>2038</v>
      </c>
      <c r="D159" s="1160" t="s">
        <v>407</v>
      </c>
      <c r="E159" s="1319" t="s">
        <v>406</v>
      </c>
      <c r="F159" s="1207"/>
      <c r="G159" s="1220" t="s">
        <v>407</v>
      </c>
    </row>
    <row r="160" spans="1:7" ht="20" customHeight="1" x14ac:dyDescent="0.2">
      <c r="A160" s="1211"/>
      <c r="B160" s="378"/>
      <c r="C160" s="274" t="s">
        <v>2039</v>
      </c>
      <c r="D160" s="301" t="s">
        <v>407</v>
      </c>
      <c r="E160" s="324" t="s">
        <v>406</v>
      </c>
      <c r="F160" s="274"/>
      <c r="G160" s="264" t="s">
        <v>407</v>
      </c>
    </row>
    <row r="161" spans="1:7" ht="19.5" customHeight="1" x14ac:dyDescent="0.2">
      <c r="A161" s="1212"/>
      <c r="B161" s="380"/>
      <c r="C161" s="302" t="s">
        <v>2040</v>
      </c>
      <c r="D161" s="1320" t="s">
        <v>407</v>
      </c>
      <c r="E161" s="1321" t="s">
        <v>2041</v>
      </c>
      <c r="F161" s="302"/>
      <c r="G161" s="307" t="s">
        <v>407</v>
      </c>
    </row>
  </sheetData>
  <mergeCells count="13">
    <mergeCell ref="B95:B98"/>
    <mergeCell ref="B33:B35"/>
    <mergeCell ref="A1:G1"/>
    <mergeCell ref="D4:E4"/>
    <mergeCell ref="B54:B55"/>
    <mergeCell ref="B60:B61"/>
    <mergeCell ref="B74:B78"/>
    <mergeCell ref="B85:B86"/>
    <mergeCell ref="B132:B133"/>
    <mergeCell ref="B136:B140"/>
    <mergeCell ref="B151:B152"/>
    <mergeCell ref="B157:B158"/>
    <mergeCell ref="B128:B129"/>
  </mergeCells>
  <phoneticPr fontId="3"/>
  <printOptions horizontalCentered="1"/>
  <pageMargins left="0.39370078740157483" right="0.39370078740157483" top="0.59055118110236227" bottom="0.59055118110236227" header="0.51181102362204722" footer="0.19685039370078741"/>
  <pageSetup paperSize="9" scale="90" orientation="landscape" r:id="rId1"/>
  <headerFooter alignWithMargins="0">
    <oddFooter>&amp;R自主点検　短期療養　&amp;P/&amp;N</oddFooter>
  </headerFooter>
  <rowBreaks count="2" manualBreakCount="2">
    <brk id="45" max="16383" man="1"/>
    <brk id="1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6"/>
  <sheetViews>
    <sheetView view="pageBreakPreview" zoomScaleNormal="80" zoomScaleSheetLayoutView="100" workbookViewId="0">
      <selection sqref="A1:G1"/>
    </sheetView>
  </sheetViews>
  <sheetFormatPr defaultColWidth="9" defaultRowHeight="20.149999999999999" customHeight="1" x14ac:dyDescent="0.2"/>
  <cols>
    <col min="1" max="1" width="6.6328125" style="333" customWidth="1"/>
    <col min="2" max="2" width="22.6328125" style="335" customWidth="1"/>
    <col min="3" max="3" width="54.6328125" style="335" customWidth="1"/>
    <col min="4" max="4" width="4.08984375" style="333" customWidth="1"/>
    <col min="5" max="5" width="15.08984375" style="8" customWidth="1"/>
    <col min="6" max="6" width="30.6328125" style="335" customWidth="1"/>
    <col min="7" max="7" width="7.6328125" style="385" customWidth="1"/>
    <col min="8" max="9" width="9" style="10"/>
    <col min="10" max="10" width="69.453125" style="10" bestFit="1" customWidth="1"/>
    <col min="11" max="16384" width="9" style="10"/>
  </cols>
  <sheetData>
    <row r="1" spans="1:7" ht="24" customHeight="1" x14ac:dyDescent="0.2">
      <c r="A1" s="1750" t="s">
        <v>878</v>
      </c>
      <c r="B1" s="1750"/>
      <c r="C1" s="1750"/>
      <c r="D1" s="1750"/>
      <c r="E1" s="1750"/>
      <c r="F1" s="1750"/>
      <c r="G1" s="1750"/>
    </row>
    <row r="2" spans="1:7" s="350" customFormat="1" ht="18" customHeight="1" x14ac:dyDescent="0.2">
      <c r="A2" s="345" t="s">
        <v>394</v>
      </c>
      <c r="B2" s="346"/>
      <c r="C2" s="347"/>
      <c r="D2" s="348"/>
      <c r="E2" s="349"/>
      <c r="F2" s="346"/>
    </row>
    <row r="3" spans="1:7" s="350" customFormat="1" ht="18" customHeight="1" x14ac:dyDescent="0.2">
      <c r="A3" s="345" t="s">
        <v>395</v>
      </c>
      <c r="B3" s="346"/>
      <c r="C3" s="347"/>
      <c r="D3" s="348"/>
      <c r="E3" s="349"/>
      <c r="F3" s="346"/>
    </row>
    <row r="4" spans="1:7" s="356" customFormat="1" ht="24" customHeight="1" x14ac:dyDescent="0.2">
      <c r="A4" s="351" t="s">
        <v>396</v>
      </c>
      <c r="B4" s="352" t="s">
        <v>397</v>
      </c>
      <c r="C4" s="353" t="s">
        <v>398</v>
      </c>
      <c r="D4" s="1751" t="s">
        <v>399</v>
      </c>
      <c r="E4" s="1751"/>
      <c r="F4" s="354" t="s">
        <v>400</v>
      </c>
      <c r="G4" s="355" t="s">
        <v>401</v>
      </c>
    </row>
    <row r="5" spans="1:7" ht="24" customHeight="1" x14ac:dyDescent="0.2">
      <c r="A5" s="375" t="s">
        <v>879</v>
      </c>
      <c r="B5" s="376"/>
      <c r="C5" s="376"/>
      <c r="D5" s="376"/>
      <c r="E5" s="376"/>
      <c r="F5" s="376"/>
      <c r="G5" s="377"/>
    </row>
    <row r="6" spans="1:7" ht="18" customHeight="1" x14ac:dyDescent="0.2">
      <c r="A6" s="1742"/>
      <c r="B6" s="1" t="s">
        <v>880</v>
      </c>
      <c r="C6" s="455" t="s">
        <v>881</v>
      </c>
      <c r="D6" s="456" t="s">
        <v>405</v>
      </c>
      <c r="E6" s="457"/>
      <c r="F6" s="337"/>
      <c r="G6" s="264" t="s">
        <v>407</v>
      </c>
    </row>
    <row r="7" spans="1:7" ht="45" customHeight="1" x14ac:dyDescent="0.2">
      <c r="A7" s="1743"/>
      <c r="B7" s="576" t="s">
        <v>882</v>
      </c>
      <c r="C7" s="263" t="s">
        <v>883</v>
      </c>
      <c r="D7" s="301" t="s">
        <v>405</v>
      </c>
      <c r="E7" s="361"/>
      <c r="F7" s="427" t="s">
        <v>884</v>
      </c>
      <c r="G7" s="264" t="s">
        <v>407</v>
      </c>
    </row>
    <row r="8" spans="1:7" ht="30" customHeight="1" x14ac:dyDescent="0.2">
      <c r="A8" s="1743"/>
      <c r="B8" s="292"/>
      <c r="C8" s="263" t="s">
        <v>885</v>
      </c>
      <c r="D8" s="301" t="s">
        <v>405</v>
      </c>
      <c r="E8" s="361"/>
      <c r="F8" s="420" t="s">
        <v>886</v>
      </c>
      <c r="G8" s="276" t="s">
        <v>407</v>
      </c>
    </row>
    <row r="9" spans="1:7" ht="18" customHeight="1" x14ac:dyDescent="0.2">
      <c r="A9" s="1743"/>
      <c r="B9" s="292"/>
      <c r="C9" s="263" t="s">
        <v>887</v>
      </c>
      <c r="D9" s="301" t="s">
        <v>405</v>
      </c>
      <c r="E9" s="362"/>
      <c r="F9" s="420"/>
      <c r="G9" s="276" t="s">
        <v>407</v>
      </c>
    </row>
    <row r="10" spans="1:7" ht="44.5" customHeight="1" x14ac:dyDescent="0.2">
      <c r="A10" s="1747"/>
      <c r="B10" s="292"/>
      <c r="C10" s="283" t="s">
        <v>888</v>
      </c>
      <c r="D10" s="278" t="s">
        <v>405</v>
      </c>
      <c r="E10" s="362"/>
      <c r="F10" s="428" t="s">
        <v>889</v>
      </c>
      <c r="G10" s="276" t="s">
        <v>407</v>
      </c>
    </row>
    <row r="11" spans="1:7" ht="30" customHeight="1" x14ac:dyDescent="0.2">
      <c r="A11" s="1742"/>
      <c r="B11" s="365" t="s">
        <v>1824</v>
      </c>
      <c r="C11" s="281" t="s">
        <v>890</v>
      </c>
      <c r="D11" s="297" t="s">
        <v>405</v>
      </c>
      <c r="E11" s="363"/>
      <c r="F11" s="252"/>
      <c r="G11" s="259" t="s">
        <v>407</v>
      </c>
    </row>
    <row r="12" spans="1:7" ht="30" customHeight="1" x14ac:dyDescent="0.2">
      <c r="A12" s="1743"/>
      <c r="B12" s="378"/>
      <c r="C12" s="272" t="s">
        <v>891</v>
      </c>
      <c r="D12" s="301" t="s">
        <v>405</v>
      </c>
      <c r="E12" s="361"/>
      <c r="F12" s="274"/>
      <c r="G12" s="276" t="s">
        <v>407</v>
      </c>
    </row>
    <row r="13" spans="1:7" ht="18" customHeight="1" x14ac:dyDescent="0.2">
      <c r="A13" s="1743"/>
      <c r="B13" s="378"/>
      <c r="C13" s="272" t="s">
        <v>892</v>
      </c>
      <c r="D13" s="301" t="s">
        <v>405</v>
      </c>
      <c r="E13" s="361"/>
      <c r="F13" s="274"/>
      <c r="G13" s="276" t="s">
        <v>407</v>
      </c>
    </row>
    <row r="14" spans="1:7" ht="30" customHeight="1" x14ac:dyDescent="0.2">
      <c r="A14" s="1747"/>
      <c r="B14" s="378"/>
      <c r="C14" s="308" t="s">
        <v>893</v>
      </c>
      <c r="D14" s="278" t="s">
        <v>405</v>
      </c>
      <c r="E14" s="362"/>
      <c r="F14" s="275"/>
      <c r="G14" s="276" t="s">
        <v>405</v>
      </c>
    </row>
    <row r="15" spans="1:7" ht="55" customHeight="1" x14ac:dyDescent="0.2">
      <c r="A15" s="1137"/>
      <c r="B15" s="405" t="s">
        <v>1825</v>
      </c>
      <c r="C15" s="407" t="s">
        <v>1826</v>
      </c>
      <c r="D15" s="277" t="s">
        <v>407</v>
      </c>
      <c r="E15" s="366"/>
      <c r="F15" s="271" t="s">
        <v>1827</v>
      </c>
      <c r="G15" s="1139" t="s">
        <v>407</v>
      </c>
    </row>
    <row r="16" spans="1:7" ht="45" customHeight="1" x14ac:dyDescent="0.2">
      <c r="A16" s="1137"/>
      <c r="B16" s="378"/>
      <c r="C16" s="272" t="s">
        <v>1828</v>
      </c>
      <c r="D16" s="301" t="s">
        <v>407</v>
      </c>
      <c r="E16" s="361"/>
      <c r="F16" s="274"/>
      <c r="G16" s="264" t="s">
        <v>407</v>
      </c>
    </row>
    <row r="17" spans="1:7" ht="30" customHeight="1" x14ac:dyDescent="0.2">
      <c r="A17" s="1137"/>
      <c r="B17" s="378"/>
      <c r="C17" s="272" t="s">
        <v>1831</v>
      </c>
      <c r="D17" s="301"/>
      <c r="E17" s="361"/>
      <c r="F17" s="274"/>
      <c r="G17" s="264" t="s">
        <v>407</v>
      </c>
    </row>
    <row r="18" spans="1:7" ht="30" customHeight="1" x14ac:dyDescent="0.2">
      <c r="A18" s="1137"/>
      <c r="B18" s="378"/>
      <c r="C18" s="272" t="s">
        <v>1829</v>
      </c>
      <c r="D18" s="301" t="s">
        <v>407</v>
      </c>
      <c r="E18" s="361"/>
      <c r="F18" s="274"/>
      <c r="G18" s="264" t="s">
        <v>407</v>
      </c>
    </row>
    <row r="19" spans="1:7" ht="20" customHeight="1" x14ac:dyDescent="0.2">
      <c r="A19" s="1137"/>
      <c r="B19" s="378"/>
      <c r="C19" s="272" t="s">
        <v>1830</v>
      </c>
      <c r="D19" s="301" t="s">
        <v>407</v>
      </c>
      <c r="E19" s="361"/>
      <c r="F19" s="274"/>
      <c r="G19" s="264" t="s">
        <v>407</v>
      </c>
    </row>
    <row r="20" spans="1:7" ht="30" customHeight="1" x14ac:dyDescent="0.2">
      <c r="A20" s="1137"/>
      <c r="B20" s="378"/>
      <c r="C20" s="272" t="s">
        <v>1833</v>
      </c>
      <c r="D20" s="301" t="s">
        <v>407</v>
      </c>
      <c r="E20" s="361"/>
      <c r="F20" s="274"/>
      <c r="G20" s="264" t="s">
        <v>407</v>
      </c>
    </row>
    <row r="21" spans="1:7" ht="45" customHeight="1" x14ac:dyDescent="0.2">
      <c r="A21" s="1336"/>
      <c r="B21" s="1323"/>
      <c r="C21" s="1346" t="s">
        <v>1832</v>
      </c>
      <c r="D21" s="475" t="s">
        <v>407</v>
      </c>
      <c r="E21" s="1095"/>
      <c r="F21" s="279"/>
      <c r="G21" s="1343" t="s">
        <v>407</v>
      </c>
    </row>
    <row r="22" spans="1:7" ht="19.5" customHeight="1" x14ac:dyDescent="0.2">
      <c r="A22" s="1137"/>
      <c r="B22" s="378"/>
      <c r="C22" s="272" t="s">
        <v>1834</v>
      </c>
      <c r="D22" s="301" t="s">
        <v>407</v>
      </c>
      <c r="E22" s="361"/>
      <c r="F22" s="274"/>
      <c r="G22" s="264" t="s">
        <v>407</v>
      </c>
    </row>
    <row r="23" spans="1:7" ht="20" customHeight="1" x14ac:dyDescent="0.2">
      <c r="A23" s="1137"/>
      <c r="B23" s="1159"/>
      <c r="C23" s="334" t="s">
        <v>1835</v>
      </c>
      <c r="D23" s="1160" t="s">
        <v>407</v>
      </c>
      <c r="E23" s="1161"/>
      <c r="F23" s="292"/>
      <c r="G23" s="1140" t="s">
        <v>407</v>
      </c>
    </row>
    <row r="24" spans="1:7" ht="70.5" customHeight="1" x14ac:dyDescent="0.2">
      <c r="A24" s="1742"/>
      <c r="B24" s="1078" t="s">
        <v>894</v>
      </c>
      <c r="C24" s="281" t="s">
        <v>895</v>
      </c>
      <c r="D24" s="297" t="s">
        <v>405</v>
      </c>
      <c r="E24" s="363"/>
      <c r="F24" s="429" t="s">
        <v>896</v>
      </c>
      <c r="G24" s="259" t="s">
        <v>405</v>
      </c>
    </row>
    <row r="25" spans="1:7" ht="71" customHeight="1" x14ac:dyDescent="0.2">
      <c r="A25" s="1743"/>
      <c r="B25" s="1077"/>
      <c r="C25" s="263" t="s">
        <v>897</v>
      </c>
      <c r="D25" s="301" t="s">
        <v>405</v>
      </c>
      <c r="E25" s="361"/>
      <c r="F25" s="263"/>
      <c r="G25" s="264" t="s">
        <v>405</v>
      </c>
    </row>
    <row r="26" spans="1:7" ht="55" customHeight="1" x14ac:dyDescent="0.2">
      <c r="A26" s="1743"/>
      <c r="B26" s="1077"/>
      <c r="C26" s="284" t="s">
        <v>898</v>
      </c>
      <c r="D26" s="475" t="s">
        <v>405</v>
      </c>
      <c r="E26" s="1095"/>
      <c r="F26" s="1079"/>
      <c r="G26" s="1068" t="s">
        <v>405</v>
      </c>
    </row>
    <row r="27" spans="1:7" ht="30" customHeight="1" x14ac:dyDescent="0.2">
      <c r="A27" s="1743"/>
      <c r="B27" s="378"/>
      <c r="C27" s="263" t="s">
        <v>899</v>
      </c>
      <c r="D27" s="301" t="s">
        <v>405</v>
      </c>
      <c r="E27" s="361"/>
      <c r="F27" s="274"/>
      <c r="G27" s="276" t="s">
        <v>405</v>
      </c>
    </row>
    <row r="28" spans="1:7" ht="45" customHeight="1" x14ac:dyDescent="0.2">
      <c r="A28" s="1747"/>
      <c r="B28" s="380"/>
      <c r="C28" s="282" t="s">
        <v>900</v>
      </c>
      <c r="D28" s="300" t="s">
        <v>405</v>
      </c>
      <c r="E28" s="364"/>
      <c r="F28" s="254"/>
      <c r="G28" s="255" t="s">
        <v>405</v>
      </c>
    </row>
    <row r="29" spans="1:7" ht="18" customHeight="1" x14ac:dyDescent="0.2">
      <c r="A29" s="1742"/>
      <c r="B29" s="1768" t="s">
        <v>1836</v>
      </c>
      <c r="C29" s="407" t="s">
        <v>901</v>
      </c>
      <c r="D29" s="277" t="s">
        <v>405</v>
      </c>
      <c r="E29" s="366"/>
      <c r="F29" s="258"/>
      <c r="G29" s="259" t="s">
        <v>407</v>
      </c>
    </row>
    <row r="30" spans="1:7" ht="18" customHeight="1" x14ac:dyDescent="0.2">
      <c r="A30" s="1747"/>
      <c r="B30" s="1769"/>
      <c r="C30" s="408" t="s">
        <v>902</v>
      </c>
      <c r="D30" s="300" t="s">
        <v>405</v>
      </c>
      <c r="E30" s="364"/>
      <c r="F30" s="254"/>
      <c r="G30" s="255" t="s">
        <v>405</v>
      </c>
    </row>
    <row r="31" spans="1:7" ht="21" customHeight="1" x14ac:dyDescent="0.2">
      <c r="A31" s="1742"/>
      <c r="B31" s="1713" t="s">
        <v>903</v>
      </c>
      <c r="C31" s="407" t="s">
        <v>904</v>
      </c>
      <c r="D31" s="297" t="s">
        <v>405</v>
      </c>
      <c r="E31" s="366"/>
      <c r="F31" s="271"/>
      <c r="G31" s="259" t="s">
        <v>405</v>
      </c>
    </row>
    <row r="32" spans="1:7" ht="18" customHeight="1" x14ac:dyDescent="0.2">
      <c r="A32" s="1747"/>
      <c r="B32" s="1748"/>
      <c r="C32" s="283" t="s">
        <v>905</v>
      </c>
      <c r="D32" s="278" t="s">
        <v>405</v>
      </c>
      <c r="E32" s="362"/>
      <c r="F32" s="430" t="s">
        <v>906</v>
      </c>
      <c r="G32" s="276" t="s">
        <v>405</v>
      </c>
    </row>
    <row r="33" spans="1:7" ht="18" customHeight="1" x14ac:dyDescent="0.2">
      <c r="A33" s="1742"/>
      <c r="B33" s="379" t="s">
        <v>907</v>
      </c>
      <c r="C33" s="281" t="s">
        <v>908</v>
      </c>
      <c r="D33" s="297" t="s">
        <v>405</v>
      </c>
      <c r="E33" s="363"/>
      <c r="F33" s="252"/>
      <c r="G33" s="253" t="s">
        <v>407</v>
      </c>
    </row>
    <row r="34" spans="1:7" ht="18" customHeight="1" x14ac:dyDescent="0.2">
      <c r="A34" s="1743"/>
      <c r="B34" s="412" t="s">
        <v>909</v>
      </c>
      <c r="C34" s="263" t="s">
        <v>910</v>
      </c>
      <c r="D34" s="301" t="s">
        <v>405</v>
      </c>
      <c r="E34" s="361"/>
      <c r="F34" s="274"/>
      <c r="G34" s="264" t="s">
        <v>405</v>
      </c>
    </row>
    <row r="35" spans="1:7" ht="30" customHeight="1" x14ac:dyDescent="0.2">
      <c r="A35" s="1743"/>
      <c r="B35" s="382"/>
      <c r="C35" s="263" t="s">
        <v>911</v>
      </c>
      <c r="D35" s="301" t="s">
        <v>405</v>
      </c>
      <c r="E35" s="361"/>
      <c r="F35" s="274"/>
      <c r="G35" s="264" t="s">
        <v>405</v>
      </c>
    </row>
    <row r="36" spans="1:7" ht="18" customHeight="1" x14ac:dyDescent="0.2">
      <c r="A36" s="1747"/>
      <c r="B36" s="381"/>
      <c r="C36" s="458" t="s">
        <v>902</v>
      </c>
      <c r="D36" s="300" t="s">
        <v>405</v>
      </c>
      <c r="E36" s="364"/>
      <c r="F36" s="254"/>
      <c r="G36" s="255" t="s">
        <v>405</v>
      </c>
    </row>
    <row r="37" spans="1:7" ht="18" customHeight="1" x14ac:dyDescent="0.2">
      <c r="A37" s="1742"/>
      <c r="B37" s="1004" t="s">
        <v>912</v>
      </c>
      <c r="C37" s="459" t="s">
        <v>913</v>
      </c>
      <c r="D37" s="367" t="s">
        <v>405</v>
      </c>
      <c r="E37" s="368"/>
      <c r="F37" s="252"/>
      <c r="G37" s="253" t="s">
        <v>405</v>
      </c>
    </row>
    <row r="38" spans="1:7" ht="30" customHeight="1" x14ac:dyDescent="0.2">
      <c r="A38" s="1743"/>
      <c r="B38" s="413" t="s">
        <v>914</v>
      </c>
      <c r="C38" s="263" t="s">
        <v>915</v>
      </c>
      <c r="D38" s="369" t="s">
        <v>405</v>
      </c>
      <c r="E38" s="370"/>
      <c r="F38" s="383"/>
      <c r="G38" s="264" t="s">
        <v>405</v>
      </c>
    </row>
    <row r="39" spans="1:7" ht="45" customHeight="1" x14ac:dyDescent="0.2">
      <c r="A39" s="1743"/>
      <c r="B39" s="1002" t="s">
        <v>1837</v>
      </c>
      <c r="C39" s="263" t="s">
        <v>916</v>
      </c>
      <c r="D39" s="369" t="s">
        <v>405</v>
      </c>
      <c r="E39" s="370"/>
      <c r="F39" s="383"/>
      <c r="G39" s="264" t="s">
        <v>405</v>
      </c>
    </row>
    <row r="40" spans="1:7" ht="55" customHeight="1" x14ac:dyDescent="0.2">
      <c r="A40" s="1743"/>
      <c r="B40" s="1002"/>
      <c r="C40" s="283" t="s">
        <v>917</v>
      </c>
      <c r="D40" s="460" t="s">
        <v>405</v>
      </c>
      <c r="E40" s="461"/>
      <c r="F40" s="371"/>
      <c r="G40" s="276" t="s">
        <v>405</v>
      </c>
    </row>
    <row r="41" spans="1:7" ht="30" customHeight="1" x14ac:dyDescent="0.2">
      <c r="A41" s="1743"/>
      <c r="B41" s="1002"/>
      <c r="C41" s="263" t="s">
        <v>918</v>
      </c>
      <c r="D41" s="301" t="s">
        <v>405</v>
      </c>
      <c r="E41" s="370"/>
      <c r="F41" s="431" t="s">
        <v>919</v>
      </c>
      <c r="G41" s="264" t="s">
        <v>405</v>
      </c>
    </row>
    <row r="42" spans="1:7" ht="55.5" customHeight="1" x14ac:dyDescent="0.2">
      <c r="A42" s="1743"/>
      <c r="B42" s="1331"/>
      <c r="C42" s="1766" t="s">
        <v>920</v>
      </c>
      <c r="D42" s="1767"/>
      <c r="E42" s="1767"/>
      <c r="F42" s="1767"/>
      <c r="G42" s="1343"/>
    </row>
    <row r="43" spans="1:7" ht="45" customHeight="1" x14ac:dyDescent="0.2">
      <c r="A43" s="1743"/>
      <c r="B43" s="1331"/>
      <c r="C43" s="263" t="s">
        <v>921</v>
      </c>
      <c r="D43" s="369" t="s">
        <v>405</v>
      </c>
      <c r="E43" s="370" t="s">
        <v>922</v>
      </c>
      <c r="F43" s="431" t="s">
        <v>923</v>
      </c>
      <c r="G43" s="264" t="s">
        <v>405</v>
      </c>
    </row>
    <row r="44" spans="1:7" ht="30" customHeight="1" x14ac:dyDescent="0.2">
      <c r="A44" s="1743"/>
      <c r="B44" s="1331"/>
      <c r="C44" s="263" t="s">
        <v>924</v>
      </c>
      <c r="D44" s="369" t="s">
        <v>405</v>
      </c>
      <c r="E44" s="370"/>
      <c r="F44" s="431"/>
      <c r="G44" s="264" t="s">
        <v>405</v>
      </c>
    </row>
    <row r="45" spans="1:7" ht="30" customHeight="1" x14ac:dyDescent="0.2">
      <c r="A45" s="1743"/>
      <c r="B45" s="1331"/>
      <c r="C45" s="263" t="s">
        <v>925</v>
      </c>
      <c r="D45" s="369" t="s">
        <v>405</v>
      </c>
      <c r="E45" s="370"/>
      <c r="F45" s="431" t="s">
        <v>926</v>
      </c>
      <c r="G45" s="264" t="s">
        <v>405</v>
      </c>
    </row>
    <row r="46" spans="1:7" ht="60" customHeight="1" x14ac:dyDescent="0.2">
      <c r="A46" s="1743"/>
      <c r="B46" s="1331"/>
      <c r="C46" s="283" t="s">
        <v>927</v>
      </c>
      <c r="D46" s="278" t="s">
        <v>405</v>
      </c>
      <c r="E46" s="462"/>
      <c r="F46" s="463"/>
      <c r="G46" s="276" t="s">
        <v>405</v>
      </c>
    </row>
    <row r="47" spans="1:7" ht="85.5" customHeight="1" x14ac:dyDescent="0.2">
      <c r="A47" s="1747"/>
      <c r="B47" s="384"/>
      <c r="C47" s="282" t="s">
        <v>928</v>
      </c>
      <c r="D47" s="300" t="s">
        <v>405</v>
      </c>
      <c r="E47" s="1399"/>
      <c r="F47" s="372"/>
      <c r="G47" s="255" t="s">
        <v>405</v>
      </c>
    </row>
    <row r="48" spans="1:7" ht="45.5" customHeight="1" x14ac:dyDescent="0.2">
      <c r="A48" s="1137"/>
      <c r="B48" s="1135" t="s">
        <v>1843</v>
      </c>
      <c r="C48" s="281" t="s">
        <v>1838</v>
      </c>
      <c r="D48" s="297" t="s">
        <v>407</v>
      </c>
      <c r="E48" s="363"/>
      <c r="F48" s="1162"/>
      <c r="G48" s="253" t="s">
        <v>407</v>
      </c>
    </row>
    <row r="49" spans="1:7" ht="85.5" customHeight="1" x14ac:dyDescent="0.2">
      <c r="A49" s="1138"/>
      <c r="B49" s="384"/>
      <c r="C49" s="263" t="s">
        <v>1839</v>
      </c>
      <c r="D49" s="301" t="s">
        <v>407</v>
      </c>
      <c r="E49" s="361"/>
      <c r="F49" s="383"/>
      <c r="G49" s="264" t="s">
        <v>407</v>
      </c>
    </row>
    <row r="50" spans="1:7" ht="55" customHeight="1" x14ac:dyDescent="0.2">
      <c r="A50" s="1137"/>
      <c r="B50" s="1136" t="s">
        <v>1840</v>
      </c>
      <c r="C50" s="311" t="s">
        <v>1841</v>
      </c>
      <c r="D50" s="1163" t="s">
        <v>407</v>
      </c>
      <c r="E50" s="1164"/>
      <c r="F50" s="335" t="s">
        <v>1842</v>
      </c>
      <c r="G50" s="1140" t="s">
        <v>407</v>
      </c>
    </row>
    <row r="51" spans="1:7" ht="30" customHeight="1" x14ac:dyDescent="0.2">
      <c r="A51" s="1742"/>
      <c r="B51" s="373" t="s">
        <v>929</v>
      </c>
      <c r="C51" s="281" t="s">
        <v>930</v>
      </c>
      <c r="D51" s="297" t="s">
        <v>405</v>
      </c>
      <c r="E51" s="288"/>
      <c r="F51" s="281"/>
      <c r="G51" s="253" t="s">
        <v>405</v>
      </c>
    </row>
    <row r="52" spans="1:7" ht="30" customHeight="1" x14ac:dyDescent="0.2">
      <c r="A52" s="1743"/>
      <c r="B52" s="374"/>
      <c r="C52" s="263" t="s">
        <v>931</v>
      </c>
      <c r="D52" s="301" t="s">
        <v>405</v>
      </c>
      <c r="E52" s="262"/>
      <c r="F52" s="263"/>
      <c r="G52" s="264" t="s">
        <v>405</v>
      </c>
    </row>
    <row r="53" spans="1:7" ht="18" customHeight="1" x14ac:dyDescent="0.2">
      <c r="A53" s="1743"/>
      <c r="B53" s="374"/>
      <c r="C53" s="263" t="s">
        <v>932</v>
      </c>
      <c r="D53" s="301" t="s">
        <v>405</v>
      </c>
      <c r="E53" s="262"/>
      <c r="F53" s="263"/>
      <c r="G53" s="264" t="s">
        <v>405</v>
      </c>
    </row>
    <row r="54" spans="1:7" ht="18" customHeight="1" x14ac:dyDescent="0.2">
      <c r="A54" s="1743"/>
      <c r="B54" s="374"/>
      <c r="C54" s="263" t="s">
        <v>933</v>
      </c>
      <c r="D54" s="301" t="s">
        <v>405</v>
      </c>
      <c r="E54" s="262"/>
      <c r="F54" s="263"/>
      <c r="G54" s="264" t="s">
        <v>405</v>
      </c>
    </row>
    <row r="55" spans="1:7" ht="30" customHeight="1" x14ac:dyDescent="0.2">
      <c r="A55" s="1743"/>
      <c r="B55" s="374"/>
      <c r="C55" s="263" t="s">
        <v>934</v>
      </c>
      <c r="D55" s="301" t="s">
        <v>405</v>
      </c>
      <c r="E55" s="262"/>
      <c r="F55" s="263"/>
      <c r="G55" s="264" t="s">
        <v>405</v>
      </c>
    </row>
    <row r="56" spans="1:7" ht="55" customHeight="1" x14ac:dyDescent="0.2">
      <c r="A56" s="1743"/>
      <c r="B56" s="374"/>
      <c r="C56" s="263" t="s">
        <v>935</v>
      </c>
      <c r="D56" s="301" t="s">
        <v>405</v>
      </c>
      <c r="E56" s="262"/>
      <c r="F56" s="263"/>
      <c r="G56" s="264" t="s">
        <v>405</v>
      </c>
    </row>
    <row r="57" spans="1:7" ht="18" customHeight="1" x14ac:dyDescent="0.2">
      <c r="A57" s="1747"/>
      <c r="B57" s="384"/>
      <c r="C57" s="282" t="s">
        <v>936</v>
      </c>
      <c r="D57" s="300" t="s">
        <v>405</v>
      </c>
      <c r="E57" s="296"/>
      <c r="F57" s="282"/>
      <c r="G57" s="255" t="s">
        <v>405</v>
      </c>
    </row>
    <row r="58" spans="1:7" ht="110.5" customHeight="1" x14ac:dyDescent="0.2">
      <c r="A58" s="1336"/>
      <c r="B58" s="373" t="s">
        <v>937</v>
      </c>
      <c r="C58" s="281" t="s">
        <v>938</v>
      </c>
      <c r="D58" s="297" t="s">
        <v>405</v>
      </c>
      <c r="E58" s="288"/>
      <c r="F58" s="281"/>
      <c r="G58" s="253" t="s">
        <v>405</v>
      </c>
    </row>
    <row r="59" spans="1:7" ht="66" customHeight="1" x14ac:dyDescent="0.2">
      <c r="A59" s="1337"/>
      <c r="B59" s="374"/>
      <c r="C59" s="263" t="s">
        <v>939</v>
      </c>
      <c r="D59" s="301" t="s">
        <v>405</v>
      </c>
      <c r="E59" s="262"/>
      <c r="F59" s="424" t="s">
        <v>940</v>
      </c>
      <c r="G59" s="264" t="s">
        <v>405</v>
      </c>
    </row>
    <row r="60" spans="1:7" ht="45" customHeight="1" x14ac:dyDescent="0.2">
      <c r="A60" s="1336"/>
      <c r="B60" s="1330"/>
      <c r="C60" s="284" t="s">
        <v>941</v>
      </c>
      <c r="D60" s="475" t="s">
        <v>405</v>
      </c>
      <c r="E60" s="453"/>
      <c r="F60" s="284"/>
      <c r="G60" s="1343" t="s">
        <v>405</v>
      </c>
    </row>
    <row r="61" spans="1:7" ht="18.5" customHeight="1" x14ac:dyDescent="0.2">
      <c r="A61" s="1337"/>
      <c r="B61" s="374"/>
      <c r="C61" s="284" t="s">
        <v>942</v>
      </c>
      <c r="D61" s="301" t="s">
        <v>405</v>
      </c>
      <c r="E61" s="262"/>
      <c r="F61" s="263"/>
      <c r="G61" s="264" t="s">
        <v>405</v>
      </c>
    </row>
    <row r="62" spans="1:7" ht="45" customHeight="1" x14ac:dyDescent="0.2">
      <c r="A62" s="1337"/>
      <c r="B62" s="374"/>
      <c r="C62" s="284" t="s">
        <v>943</v>
      </c>
      <c r="D62" s="301" t="s">
        <v>405</v>
      </c>
      <c r="E62" s="262"/>
      <c r="F62" s="263"/>
      <c r="G62" s="264" t="s">
        <v>405</v>
      </c>
    </row>
    <row r="63" spans="1:7" ht="55" customHeight="1" x14ac:dyDescent="0.2">
      <c r="A63" s="1337"/>
      <c r="B63" s="374"/>
      <c r="C63" s="284" t="s">
        <v>944</v>
      </c>
      <c r="D63" s="301" t="s">
        <v>405</v>
      </c>
      <c r="E63" s="262"/>
      <c r="F63" s="263"/>
      <c r="G63" s="264" t="s">
        <v>405</v>
      </c>
    </row>
    <row r="64" spans="1:7" ht="55.5" customHeight="1" x14ac:dyDescent="0.2">
      <c r="A64" s="1338"/>
      <c r="B64" s="374"/>
      <c r="C64" s="263" t="s">
        <v>945</v>
      </c>
      <c r="D64" s="301" t="s">
        <v>405</v>
      </c>
      <c r="E64" s="262"/>
      <c r="F64" s="263"/>
      <c r="G64" s="264" t="s">
        <v>405</v>
      </c>
    </row>
    <row r="65" spans="1:7" ht="18" customHeight="1" x14ac:dyDescent="0.2">
      <c r="A65" s="1742"/>
      <c r="B65" s="1004" t="s">
        <v>946</v>
      </c>
      <c r="C65" s="281" t="s">
        <v>947</v>
      </c>
      <c r="D65" s="297" t="s">
        <v>405</v>
      </c>
      <c r="E65" s="288"/>
      <c r="F65" s="281"/>
      <c r="G65" s="253" t="s">
        <v>405</v>
      </c>
    </row>
    <row r="66" spans="1:7" ht="45" customHeight="1" x14ac:dyDescent="0.2">
      <c r="A66" s="1743"/>
      <c r="B66" s="413" t="s">
        <v>948</v>
      </c>
      <c r="C66" s="263" t="s">
        <v>949</v>
      </c>
      <c r="D66" s="301" t="s">
        <v>405</v>
      </c>
      <c r="E66" s="262"/>
      <c r="F66" s="263"/>
      <c r="G66" s="264" t="s">
        <v>405</v>
      </c>
    </row>
    <row r="67" spans="1:7" ht="30" customHeight="1" x14ac:dyDescent="0.2">
      <c r="A67" s="1743"/>
      <c r="B67" s="1002"/>
      <c r="C67" s="263" t="s">
        <v>950</v>
      </c>
      <c r="D67" s="301" t="s">
        <v>405</v>
      </c>
      <c r="E67" s="1080"/>
      <c r="F67" s="508"/>
      <c r="G67" s="264" t="s">
        <v>405</v>
      </c>
    </row>
    <row r="68" spans="1:7" ht="45" customHeight="1" x14ac:dyDescent="0.2">
      <c r="A68" s="1743"/>
      <c r="B68" s="1331"/>
      <c r="C68" s="284" t="s">
        <v>951</v>
      </c>
      <c r="D68" s="475" t="s">
        <v>405</v>
      </c>
      <c r="E68" s="453"/>
      <c r="F68" s="544" t="s">
        <v>952</v>
      </c>
      <c r="G68" s="1343" t="s">
        <v>405</v>
      </c>
    </row>
    <row r="69" spans="1:7" ht="75" customHeight="1" x14ac:dyDescent="0.2">
      <c r="A69" s="1743"/>
      <c r="B69" s="1331"/>
      <c r="C69" s="263" t="s">
        <v>953</v>
      </c>
      <c r="D69" s="301" t="s">
        <v>405</v>
      </c>
      <c r="E69" s="262"/>
      <c r="F69" s="263"/>
      <c r="G69" s="264" t="s">
        <v>405</v>
      </c>
    </row>
    <row r="70" spans="1:7" ht="45" customHeight="1" x14ac:dyDescent="0.2">
      <c r="A70" s="1743"/>
      <c r="B70" s="1331"/>
      <c r="C70" s="263" t="s">
        <v>954</v>
      </c>
      <c r="D70" s="301" t="s">
        <v>405</v>
      </c>
      <c r="E70" s="262"/>
      <c r="F70" s="424" t="s">
        <v>955</v>
      </c>
      <c r="G70" s="264" t="s">
        <v>405</v>
      </c>
    </row>
    <row r="71" spans="1:7" ht="45" customHeight="1" x14ac:dyDescent="0.2">
      <c r="A71" s="1743"/>
      <c r="B71" s="1331"/>
      <c r="C71" s="411" t="s">
        <v>956</v>
      </c>
      <c r="D71" s="301" t="s">
        <v>405</v>
      </c>
      <c r="E71" s="262"/>
      <c r="F71" s="263"/>
      <c r="G71" s="264" t="s">
        <v>405</v>
      </c>
    </row>
    <row r="72" spans="1:7" ht="45" customHeight="1" x14ac:dyDescent="0.2">
      <c r="A72" s="1747"/>
      <c r="B72" s="384"/>
      <c r="C72" s="1400" t="s">
        <v>957</v>
      </c>
      <c r="D72" s="316" t="s">
        <v>405</v>
      </c>
      <c r="E72" s="296"/>
      <c r="F72" s="282"/>
      <c r="G72" s="255" t="s">
        <v>405</v>
      </c>
    </row>
    <row r="73" spans="1:7" ht="30" customHeight="1" x14ac:dyDescent="0.2">
      <c r="A73" s="1742"/>
      <c r="B73" s="1330" t="s">
        <v>958</v>
      </c>
      <c r="C73" s="466" t="s">
        <v>959</v>
      </c>
      <c r="D73" s="277" t="s">
        <v>405</v>
      </c>
      <c r="E73" s="467"/>
      <c r="F73" s="1339"/>
      <c r="G73" s="1341" t="s">
        <v>405</v>
      </c>
    </row>
    <row r="74" spans="1:7" ht="100" customHeight="1" x14ac:dyDescent="0.2">
      <c r="A74" s="1743"/>
      <c r="B74" s="1331"/>
      <c r="C74" s="411" t="s">
        <v>960</v>
      </c>
      <c r="D74" s="301" t="s">
        <v>405</v>
      </c>
      <c r="E74" s="262"/>
      <c r="F74" s="263"/>
      <c r="G74" s="264" t="s">
        <v>405</v>
      </c>
    </row>
    <row r="75" spans="1:7" ht="46" customHeight="1" x14ac:dyDescent="0.2">
      <c r="A75" s="1747"/>
      <c r="B75" s="1331"/>
      <c r="C75" s="410" t="s">
        <v>957</v>
      </c>
      <c r="D75" s="464" t="s">
        <v>405</v>
      </c>
      <c r="E75" s="465"/>
      <c r="F75" s="283"/>
      <c r="G75" s="276" t="s">
        <v>405</v>
      </c>
    </row>
    <row r="76" spans="1:7" ht="18" customHeight="1" x14ac:dyDescent="0.2">
      <c r="A76" s="1742"/>
      <c r="B76" s="1004" t="s">
        <v>961</v>
      </c>
      <c r="C76" s="281" t="s">
        <v>947</v>
      </c>
      <c r="D76" s="297" t="s">
        <v>405</v>
      </c>
      <c r="E76" s="288"/>
      <c r="F76" s="281"/>
      <c r="G76" s="253" t="s">
        <v>405</v>
      </c>
    </row>
    <row r="77" spans="1:7" ht="45" customHeight="1" x14ac:dyDescent="0.2">
      <c r="A77" s="1743"/>
      <c r="B77" s="413" t="s">
        <v>948</v>
      </c>
      <c r="C77" s="263" t="s">
        <v>962</v>
      </c>
      <c r="D77" s="301" t="s">
        <v>405</v>
      </c>
      <c r="E77" s="262"/>
      <c r="F77" s="263"/>
      <c r="G77" s="264" t="s">
        <v>405</v>
      </c>
    </row>
    <row r="78" spans="1:7" ht="30" customHeight="1" x14ac:dyDescent="0.2">
      <c r="A78" s="1743"/>
      <c r="B78" s="1002"/>
      <c r="C78" s="263" t="s">
        <v>963</v>
      </c>
      <c r="D78" s="301" t="s">
        <v>405</v>
      </c>
      <c r="E78" s="262"/>
      <c r="F78" s="263"/>
      <c r="G78" s="264" t="s">
        <v>405</v>
      </c>
    </row>
    <row r="79" spans="1:7" ht="45" customHeight="1" x14ac:dyDescent="0.2">
      <c r="A79" s="1743"/>
      <c r="B79" s="1331"/>
      <c r="C79" s="284" t="s">
        <v>964</v>
      </c>
      <c r="D79" s="475" t="s">
        <v>405</v>
      </c>
      <c r="E79" s="453"/>
      <c r="F79" s="544" t="s">
        <v>965</v>
      </c>
      <c r="G79" s="1343" t="s">
        <v>405</v>
      </c>
    </row>
    <row r="80" spans="1:7" ht="70" customHeight="1" x14ac:dyDescent="0.2">
      <c r="A80" s="1743"/>
      <c r="B80" s="1331"/>
      <c r="C80" s="263" t="s">
        <v>966</v>
      </c>
      <c r="D80" s="301" t="s">
        <v>405</v>
      </c>
      <c r="E80" s="262"/>
      <c r="F80" s="263"/>
      <c r="G80" s="264" t="s">
        <v>405</v>
      </c>
    </row>
    <row r="81" spans="1:7" ht="30.5" customHeight="1" x14ac:dyDescent="0.2">
      <c r="A81" s="1743"/>
      <c r="B81" s="1331"/>
      <c r="C81" s="263" t="s">
        <v>967</v>
      </c>
      <c r="D81" s="301" t="s">
        <v>405</v>
      </c>
      <c r="E81" s="262"/>
      <c r="F81" s="526" t="s">
        <v>968</v>
      </c>
      <c r="G81" s="264" t="s">
        <v>405</v>
      </c>
    </row>
    <row r="82" spans="1:7" ht="45" customHeight="1" x14ac:dyDescent="0.2">
      <c r="A82" s="1743"/>
      <c r="B82" s="1331"/>
      <c r="C82" s="263" t="s">
        <v>969</v>
      </c>
      <c r="D82" s="301" t="s">
        <v>405</v>
      </c>
      <c r="E82" s="262"/>
      <c r="F82" s="263"/>
      <c r="G82" s="264" t="s">
        <v>405</v>
      </c>
    </row>
    <row r="83" spans="1:7" ht="45" customHeight="1" x14ac:dyDescent="0.2">
      <c r="A83" s="1747"/>
      <c r="B83" s="384"/>
      <c r="C83" s="282" t="s">
        <v>957</v>
      </c>
      <c r="D83" s="300" t="s">
        <v>405</v>
      </c>
      <c r="E83" s="296"/>
      <c r="F83" s="282"/>
      <c r="G83" s="255" t="s">
        <v>405</v>
      </c>
    </row>
    <row r="84" spans="1:7" ht="24" customHeight="1" x14ac:dyDescent="0.2">
      <c r="A84" s="468"/>
      <c r="B84" s="469" t="s">
        <v>970</v>
      </c>
      <c r="C84" s="470"/>
      <c r="D84" s="471"/>
      <c r="E84" s="472"/>
      <c r="F84" s="470"/>
      <c r="G84" s="473"/>
    </row>
    <row r="85" spans="1:7" ht="55.5" customHeight="1" x14ac:dyDescent="0.2">
      <c r="A85" s="1742"/>
      <c r="B85" s="373" t="s">
        <v>971</v>
      </c>
      <c r="C85" s="281" t="s">
        <v>972</v>
      </c>
      <c r="D85" s="297" t="s">
        <v>405</v>
      </c>
      <c r="E85" s="288"/>
      <c r="F85" s="281"/>
      <c r="G85" s="253" t="s">
        <v>405</v>
      </c>
    </row>
    <row r="86" spans="1:7" ht="30" customHeight="1" x14ac:dyDescent="0.2">
      <c r="A86" s="1743"/>
      <c r="B86" s="374"/>
      <c r="C86" s="263" t="s">
        <v>973</v>
      </c>
      <c r="D86" s="301" t="s">
        <v>405</v>
      </c>
      <c r="E86" s="262"/>
      <c r="F86" s="263"/>
      <c r="G86" s="264" t="s">
        <v>405</v>
      </c>
    </row>
    <row r="87" spans="1:7" ht="45.5" customHeight="1" x14ac:dyDescent="0.2">
      <c r="A87" s="1747"/>
      <c r="B87" s="384"/>
      <c r="C87" s="282" t="s">
        <v>974</v>
      </c>
      <c r="D87" s="300" t="s">
        <v>405</v>
      </c>
      <c r="E87" s="296"/>
      <c r="F87" s="282"/>
      <c r="G87" s="255" t="s">
        <v>405</v>
      </c>
    </row>
    <row r="88" spans="1:7" ht="55.5" customHeight="1" x14ac:dyDescent="0.2">
      <c r="A88" s="1742"/>
      <c r="B88" s="373" t="s">
        <v>975</v>
      </c>
      <c r="C88" s="281" t="s">
        <v>976</v>
      </c>
      <c r="D88" s="297" t="s">
        <v>405</v>
      </c>
      <c r="E88" s="288"/>
      <c r="F88" s="281"/>
      <c r="G88" s="253" t="s">
        <v>405</v>
      </c>
    </row>
    <row r="89" spans="1:7" ht="17.25" customHeight="1" x14ac:dyDescent="0.2">
      <c r="A89" s="1743"/>
      <c r="B89" s="374"/>
      <c r="C89" s="263" t="s">
        <v>977</v>
      </c>
      <c r="D89" s="301" t="s">
        <v>405</v>
      </c>
      <c r="E89" s="262" t="s">
        <v>978</v>
      </c>
      <c r="F89" s="263"/>
      <c r="G89" s="264" t="s">
        <v>405</v>
      </c>
    </row>
    <row r="90" spans="1:7" ht="30" customHeight="1" x14ac:dyDescent="0.2">
      <c r="A90" s="1743"/>
      <c r="B90" s="374"/>
      <c r="C90" s="421" t="s">
        <v>979</v>
      </c>
      <c r="D90" s="278" t="s">
        <v>405</v>
      </c>
      <c r="E90" s="465"/>
      <c r="F90" s="283"/>
      <c r="G90" s="276" t="s">
        <v>405</v>
      </c>
    </row>
    <row r="91" spans="1:7" ht="30" customHeight="1" x14ac:dyDescent="0.2">
      <c r="A91" s="577"/>
      <c r="B91" s="384"/>
      <c r="C91" s="282" t="s">
        <v>980</v>
      </c>
      <c r="D91" s="300" t="s">
        <v>405</v>
      </c>
      <c r="E91" s="296"/>
      <c r="F91" s="282"/>
      <c r="G91" s="255" t="s">
        <v>405</v>
      </c>
    </row>
    <row r="92" spans="1:7" ht="45" customHeight="1" x14ac:dyDescent="0.2">
      <c r="A92" s="435"/>
      <c r="B92" s="374" t="s">
        <v>981</v>
      </c>
      <c r="C92" s="267" t="s">
        <v>982</v>
      </c>
      <c r="D92" s="277" t="s">
        <v>405</v>
      </c>
      <c r="E92" s="474"/>
      <c r="F92" s="267"/>
      <c r="G92" s="268" t="s">
        <v>405</v>
      </c>
    </row>
    <row r="93" spans="1:7" ht="18" customHeight="1" x14ac:dyDescent="0.2">
      <c r="A93" s="1336"/>
      <c r="B93" s="258" t="s">
        <v>983</v>
      </c>
      <c r="C93" s="281" t="s">
        <v>984</v>
      </c>
      <c r="D93" s="297" t="s">
        <v>405</v>
      </c>
      <c r="E93" s="288"/>
      <c r="F93" s="281"/>
      <c r="G93" s="253" t="s">
        <v>405</v>
      </c>
    </row>
    <row r="94" spans="1:7" ht="18" customHeight="1" x14ac:dyDescent="0.2">
      <c r="A94" s="1337"/>
      <c r="B94" s="387" t="s">
        <v>985</v>
      </c>
      <c r="C94" s="263" t="s">
        <v>986</v>
      </c>
      <c r="D94" s="301" t="s">
        <v>405</v>
      </c>
      <c r="E94" s="262"/>
      <c r="F94" s="263"/>
      <c r="G94" s="264" t="s">
        <v>405</v>
      </c>
    </row>
    <row r="95" spans="1:7" ht="55.5" customHeight="1" x14ac:dyDescent="0.2">
      <c r="A95" s="1337"/>
      <c r="B95" s="374"/>
      <c r="C95" s="263" t="s">
        <v>987</v>
      </c>
      <c r="D95" s="301" t="s">
        <v>405</v>
      </c>
      <c r="E95" s="262"/>
      <c r="F95" s="263"/>
      <c r="G95" s="264" t="s">
        <v>405</v>
      </c>
    </row>
    <row r="96" spans="1:7" ht="29.5" customHeight="1" x14ac:dyDescent="0.2">
      <c r="A96" s="1337"/>
      <c r="B96" s="374"/>
      <c r="C96" s="263" t="s">
        <v>988</v>
      </c>
      <c r="D96" s="301" t="s">
        <v>405</v>
      </c>
      <c r="E96" s="262"/>
      <c r="F96" s="424" t="s">
        <v>965</v>
      </c>
      <c r="G96" s="264" t="s">
        <v>405</v>
      </c>
    </row>
    <row r="97" spans="1:7" ht="70.5" customHeight="1" x14ac:dyDescent="0.2">
      <c r="A97" s="1337"/>
      <c r="B97" s="374"/>
      <c r="C97" s="411" t="s">
        <v>989</v>
      </c>
      <c r="D97" s="301" t="s">
        <v>405</v>
      </c>
      <c r="E97" s="262"/>
      <c r="F97" s="263"/>
      <c r="G97" s="264" t="s">
        <v>405</v>
      </c>
    </row>
    <row r="98" spans="1:7" ht="45" customHeight="1" x14ac:dyDescent="0.2">
      <c r="A98" s="1337"/>
      <c r="B98" s="374"/>
      <c r="C98" s="263" t="s">
        <v>990</v>
      </c>
      <c r="D98" s="301" t="s">
        <v>405</v>
      </c>
      <c r="E98" s="262"/>
      <c r="F98" s="424" t="s">
        <v>991</v>
      </c>
      <c r="G98" s="264" t="s">
        <v>405</v>
      </c>
    </row>
    <row r="99" spans="1:7" ht="45" customHeight="1" x14ac:dyDescent="0.2">
      <c r="A99" s="1336"/>
      <c r="B99" s="1330"/>
      <c r="C99" s="284" t="s">
        <v>992</v>
      </c>
      <c r="D99" s="475" t="s">
        <v>405</v>
      </c>
      <c r="E99" s="453"/>
      <c r="F99" s="284"/>
      <c r="G99" s="1343" t="s">
        <v>405</v>
      </c>
    </row>
    <row r="100" spans="1:7" ht="45" customHeight="1" x14ac:dyDescent="0.2">
      <c r="A100" s="1338"/>
      <c r="B100" s="384"/>
      <c r="C100" s="282" t="s">
        <v>957</v>
      </c>
      <c r="D100" s="300" t="s">
        <v>405</v>
      </c>
      <c r="E100" s="296"/>
      <c r="F100" s="282"/>
      <c r="G100" s="255" t="s">
        <v>405</v>
      </c>
    </row>
    <row r="101" spans="1:7" ht="55.5" customHeight="1" x14ac:dyDescent="0.2">
      <c r="A101" s="1137"/>
      <c r="B101" s="1136" t="s">
        <v>1849</v>
      </c>
      <c r="C101" s="267" t="s">
        <v>1844</v>
      </c>
      <c r="D101" s="1160" t="s">
        <v>407</v>
      </c>
      <c r="E101" s="474"/>
      <c r="F101" s="267"/>
      <c r="G101" s="1140" t="s">
        <v>407</v>
      </c>
    </row>
    <row r="102" spans="1:7" ht="84.5" customHeight="1" x14ac:dyDescent="0.2">
      <c r="A102" s="1137"/>
      <c r="B102" s="1136" t="s">
        <v>1845</v>
      </c>
      <c r="C102" s="282" t="s">
        <v>1848</v>
      </c>
      <c r="D102" s="300" t="s">
        <v>407</v>
      </c>
      <c r="E102" s="296"/>
      <c r="F102" s="282" t="s">
        <v>1846</v>
      </c>
      <c r="G102" s="255" t="s">
        <v>407</v>
      </c>
    </row>
    <row r="103" spans="1:7" ht="18" customHeight="1" x14ac:dyDescent="0.2">
      <c r="A103" s="1742"/>
      <c r="B103" s="1735" t="s">
        <v>993</v>
      </c>
      <c r="C103" s="281" t="s">
        <v>1847</v>
      </c>
      <c r="D103" s="297" t="s">
        <v>405</v>
      </c>
      <c r="E103" s="288"/>
      <c r="F103" s="281"/>
      <c r="G103" s="253" t="s">
        <v>405</v>
      </c>
    </row>
    <row r="104" spans="1:7" ht="18" customHeight="1" x14ac:dyDescent="0.2">
      <c r="A104" s="1743"/>
      <c r="B104" s="1736"/>
      <c r="C104" s="263" t="s">
        <v>994</v>
      </c>
      <c r="D104" s="301" t="s">
        <v>405</v>
      </c>
      <c r="E104" s="262"/>
      <c r="F104" s="263"/>
      <c r="G104" s="264" t="s">
        <v>405</v>
      </c>
    </row>
    <row r="105" spans="1:7" ht="85.5" customHeight="1" x14ac:dyDescent="0.2">
      <c r="A105" s="1743"/>
      <c r="B105" s="374"/>
      <c r="C105" s="263" t="s">
        <v>995</v>
      </c>
      <c r="D105" s="301" t="s">
        <v>405</v>
      </c>
      <c r="E105" s="262"/>
      <c r="F105" s="263"/>
      <c r="G105" s="264" t="s">
        <v>405</v>
      </c>
    </row>
    <row r="106" spans="1:7" ht="30" customHeight="1" x14ac:dyDescent="0.2">
      <c r="A106" s="1003"/>
      <c r="B106" s="1002"/>
      <c r="C106" s="263" t="s">
        <v>988</v>
      </c>
      <c r="D106" s="301" t="s">
        <v>405</v>
      </c>
      <c r="E106" s="262"/>
      <c r="F106" s="424" t="s">
        <v>965</v>
      </c>
      <c r="G106" s="264" t="s">
        <v>405</v>
      </c>
    </row>
    <row r="107" spans="1:7" ht="54.5" customHeight="1" x14ac:dyDescent="0.2">
      <c r="A107" s="342"/>
      <c r="B107" s="374"/>
      <c r="C107" s="284" t="s">
        <v>996</v>
      </c>
      <c r="D107" s="475" t="s">
        <v>405</v>
      </c>
      <c r="E107" s="453"/>
      <c r="F107" s="284"/>
      <c r="G107" s="280" t="s">
        <v>405</v>
      </c>
    </row>
    <row r="108" spans="1:7" ht="19" customHeight="1" x14ac:dyDescent="0.2">
      <c r="A108" s="342"/>
      <c r="B108" s="374"/>
      <c r="C108" s="263" t="s">
        <v>997</v>
      </c>
      <c r="D108" s="301" t="s">
        <v>405</v>
      </c>
      <c r="E108" s="262"/>
      <c r="F108" s="263"/>
      <c r="G108" s="264" t="s">
        <v>405</v>
      </c>
    </row>
    <row r="109" spans="1:7" ht="110.5" customHeight="1" x14ac:dyDescent="0.2">
      <c r="A109" s="342"/>
      <c r="B109" s="374"/>
      <c r="C109" s="263" t="s">
        <v>998</v>
      </c>
      <c r="D109" s="301" t="s">
        <v>405</v>
      </c>
      <c r="E109" s="262"/>
      <c r="F109" s="263"/>
      <c r="G109" s="264" t="s">
        <v>405</v>
      </c>
    </row>
    <row r="110" spans="1:7" ht="45" customHeight="1" x14ac:dyDescent="0.2">
      <c r="A110" s="1332"/>
      <c r="B110" s="1330"/>
      <c r="C110" s="284" t="s">
        <v>999</v>
      </c>
      <c r="D110" s="475" t="s">
        <v>405</v>
      </c>
      <c r="E110" s="453"/>
      <c r="F110" s="544" t="s">
        <v>1000</v>
      </c>
      <c r="G110" s="1343" t="s">
        <v>405</v>
      </c>
    </row>
    <row r="111" spans="1:7" ht="55.5" customHeight="1" x14ac:dyDescent="0.2">
      <c r="A111" s="342"/>
      <c r="B111" s="374"/>
      <c r="C111" s="263" t="s">
        <v>1001</v>
      </c>
      <c r="D111" s="301" t="s">
        <v>405</v>
      </c>
      <c r="E111" s="262"/>
      <c r="F111" s="263"/>
      <c r="G111" s="264" t="s">
        <v>405</v>
      </c>
    </row>
    <row r="112" spans="1:7" ht="45" customHeight="1" x14ac:dyDescent="0.2">
      <c r="A112" s="344"/>
      <c r="B112" s="384"/>
      <c r="C112" s="282" t="s">
        <v>957</v>
      </c>
      <c r="D112" s="300" t="s">
        <v>405</v>
      </c>
      <c r="E112" s="296"/>
      <c r="F112" s="282"/>
      <c r="G112" s="255" t="s">
        <v>405</v>
      </c>
    </row>
    <row r="113" spans="1:7" ht="109" customHeight="1" x14ac:dyDescent="0.2">
      <c r="A113" s="1742"/>
      <c r="B113" s="373" t="s">
        <v>1002</v>
      </c>
      <c r="C113" s="258" t="s">
        <v>1003</v>
      </c>
      <c r="D113" s="277" t="s">
        <v>405</v>
      </c>
      <c r="E113" s="467"/>
      <c r="F113" s="258"/>
      <c r="G113" s="259" t="s">
        <v>405</v>
      </c>
    </row>
    <row r="114" spans="1:7" ht="18" customHeight="1" x14ac:dyDescent="0.2">
      <c r="A114" s="1743"/>
      <c r="B114" s="374"/>
      <c r="C114" s="263" t="s">
        <v>1004</v>
      </c>
      <c r="D114" s="301" t="s">
        <v>405</v>
      </c>
      <c r="E114" s="262"/>
      <c r="F114" s="263"/>
      <c r="G114" s="264" t="s">
        <v>405</v>
      </c>
    </row>
    <row r="115" spans="1:7" ht="18" customHeight="1" x14ac:dyDescent="0.2">
      <c r="A115" s="1747"/>
      <c r="B115" s="384"/>
      <c r="C115" s="282" t="s">
        <v>1005</v>
      </c>
      <c r="D115" s="300" t="s">
        <v>405</v>
      </c>
      <c r="E115" s="296" t="s">
        <v>1006</v>
      </c>
      <c r="F115" s="282"/>
      <c r="G115" s="255" t="s">
        <v>405</v>
      </c>
    </row>
    <row r="116" spans="1:7" ht="18" customHeight="1" x14ac:dyDescent="0.2">
      <c r="A116" s="1742"/>
      <c r="B116" s="1713" t="s">
        <v>1007</v>
      </c>
      <c r="C116" s="407" t="s">
        <v>1008</v>
      </c>
      <c r="D116" s="257" t="s">
        <v>405</v>
      </c>
      <c r="E116" s="467" t="s">
        <v>1009</v>
      </c>
      <c r="F116" s="258"/>
      <c r="G116" s="259" t="s">
        <v>405</v>
      </c>
    </row>
    <row r="117" spans="1:7" ht="18" customHeight="1" x14ac:dyDescent="0.2">
      <c r="A117" s="1743"/>
      <c r="B117" s="1714"/>
      <c r="C117" s="308" t="s">
        <v>1010</v>
      </c>
      <c r="D117" s="303" t="s">
        <v>405</v>
      </c>
      <c r="E117" s="465" t="s">
        <v>1011</v>
      </c>
      <c r="F117" s="283"/>
      <c r="G117" s="276" t="s">
        <v>405</v>
      </c>
    </row>
    <row r="118" spans="1:7" ht="18" customHeight="1" x14ac:dyDescent="0.2">
      <c r="A118" s="1743"/>
      <c r="B118" s="1714"/>
      <c r="C118" s="308" t="s">
        <v>1012</v>
      </c>
      <c r="D118" s="303" t="s">
        <v>405</v>
      </c>
      <c r="E118" s="465"/>
      <c r="F118" s="283"/>
      <c r="G118" s="276" t="s">
        <v>405</v>
      </c>
    </row>
    <row r="119" spans="1:7" ht="30" customHeight="1" x14ac:dyDescent="0.2">
      <c r="A119" s="1747"/>
      <c r="B119" s="384"/>
      <c r="C119" s="294" t="s">
        <v>1013</v>
      </c>
      <c r="D119" s="295" t="s">
        <v>407</v>
      </c>
      <c r="E119" s="296"/>
      <c r="F119" s="282"/>
      <c r="G119" s="255" t="s">
        <v>405</v>
      </c>
    </row>
    <row r="120" spans="1:7" ht="45" customHeight="1" x14ac:dyDescent="0.2">
      <c r="A120" s="1336"/>
      <c r="B120" s="374" t="s">
        <v>1014</v>
      </c>
      <c r="C120" s="283" t="s">
        <v>1015</v>
      </c>
      <c r="D120" s="476" t="s">
        <v>405</v>
      </c>
      <c r="E120" s="477"/>
      <c r="F120" s="421" t="s">
        <v>1016</v>
      </c>
      <c r="G120" s="276" t="s">
        <v>405</v>
      </c>
    </row>
    <row r="121" spans="1:7" ht="45" customHeight="1" x14ac:dyDescent="0.2">
      <c r="A121" s="1337"/>
      <c r="B121" s="374"/>
      <c r="C121" s="263" t="s">
        <v>1017</v>
      </c>
      <c r="D121" s="478" t="s">
        <v>405</v>
      </c>
      <c r="E121" s="452"/>
      <c r="F121" s="263"/>
      <c r="G121" s="276" t="s">
        <v>405</v>
      </c>
    </row>
    <row r="122" spans="1:7" ht="54.5" customHeight="1" x14ac:dyDescent="0.2">
      <c r="A122" s="1337"/>
      <c r="B122" s="454"/>
      <c r="C122" s="263" t="s">
        <v>1018</v>
      </c>
      <c r="D122" s="478" t="s">
        <v>405</v>
      </c>
      <c r="E122" s="479" t="s">
        <v>1019</v>
      </c>
      <c r="F122" s="427" t="s">
        <v>1020</v>
      </c>
      <c r="G122" s="276" t="s">
        <v>405</v>
      </c>
    </row>
    <row r="123" spans="1:7" ht="30" customHeight="1" x14ac:dyDescent="0.2">
      <c r="A123" s="1337"/>
      <c r="B123" s="374"/>
      <c r="C123" s="263" t="s">
        <v>1021</v>
      </c>
      <c r="D123" s="478" t="s">
        <v>405</v>
      </c>
      <c r="E123" s="452"/>
      <c r="F123" s="480"/>
      <c r="G123" s="264" t="s">
        <v>405</v>
      </c>
    </row>
    <row r="124" spans="1:7" ht="30" customHeight="1" x14ac:dyDescent="0.2">
      <c r="A124" s="1336"/>
      <c r="B124" s="1330"/>
      <c r="C124" s="284" t="s">
        <v>1022</v>
      </c>
      <c r="D124" s="505" t="s">
        <v>405</v>
      </c>
      <c r="E124" s="506"/>
      <c r="F124" s="284"/>
      <c r="G124" s="1342" t="s">
        <v>405</v>
      </c>
    </row>
    <row r="125" spans="1:7" ht="30" customHeight="1" x14ac:dyDescent="0.2">
      <c r="A125" s="1338"/>
      <c r="B125" s="384"/>
      <c r="C125" s="282" t="s">
        <v>1023</v>
      </c>
      <c r="D125" s="481" t="s">
        <v>405</v>
      </c>
      <c r="E125" s="482"/>
      <c r="F125" s="282"/>
      <c r="G125" s="255" t="s">
        <v>405</v>
      </c>
    </row>
    <row r="126" spans="1:7" ht="18" customHeight="1" x14ac:dyDescent="0.2">
      <c r="A126" s="341"/>
      <c r="B126" s="258" t="s">
        <v>1024</v>
      </c>
      <c r="C126" s="281" t="s">
        <v>1025</v>
      </c>
      <c r="D126" s="297" t="s">
        <v>405</v>
      </c>
      <c r="E126" s="288"/>
      <c r="F126" s="281"/>
      <c r="G126" s="253" t="s">
        <v>405</v>
      </c>
    </row>
    <row r="127" spans="1:7" ht="18" customHeight="1" x14ac:dyDescent="0.2">
      <c r="A127" s="342"/>
      <c r="B127" s="413" t="s">
        <v>1026</v>
      </c>
      <c r="C127" s="263" t="s">
        <v>1027</v>
      </c>
      <c r="D127" s="301" t="s">
        <v>405</v>
      </c>
      <c r="E127" s="262"/>
      <c r="F127" s="263"/>
      <c r="G127" s="264" t="s">
        <v>405</v>
      </c>
    </row>
    <row r="128" spans="1:7" ht="30" customHeight="1" x14ac:dyDescent="0.2">
      <c r="A128" s="342"/>
      <c r="B128" s="374"/>
      <c r="C128" s="263" t="s">
        <v>1028</v>
      </c>
      <c r="D128" s="301" t="s">
        <v>405</v>
      </c>
      <c r="E128" s="262"/>
      <c r="F128" s="424" t="s">
        <v>965</v>
      </c>
      <c r="G128" s="264" t="s">
        <v>405</v>
      </c>
    </row>
    <row r="129" spans="1:7" ht="18" customHeight="1" x14ac:dyDescent="0.2">
      <c r="A129" s="342"/>
      <c r="B129" s="374"/>
      <c r="C129" s="263" t="s">
        <v>1029</v>
      </c>
      <c r="D129" s="301" t="s">
        <v>405</v>
      </c>
      <c r="E129" s="262"/>
      <c r="F129" s="263"/>
      <c r="G129" s="264" t="s">
        <v>405</v>
      </c>
    </row>
    <row r="130" spans="1:7" ht="19.5" customHeight="1" x14ac:dyDescent="0.2">
      <c r="A130" s="342"/>
      <c r="B130" s="374"/>
      <c r="C130" s="263" t="s">
        <v>1030</v>
      </c>
      <c r="D130" s="301" t="s">
        <v>405</v>
      </c>
      <c r="E130" s="262"/>
      <c r="F130" s="263"/>
      <c r="G130" s="264" t="s">
        <v>405</v>
      </c>
    </row>
    <row r="131" spans="1:7" ht="30" customHeight="1" x14ac:dyDescent="0.2">
      <c r="A131" s="1003"/>
      <c r="B131" s="1002"/>
      <c r="C131" s="263" t="s">
        <v>1031</v>
      </c>
      <c r="D131" s="301" t="s">
        <v>405</v>
      </c>
      <c r="E131" s="262"/>
      <c r="F131" s="263"/>
      <c r="G131" s="264" t="s">
        <v>405</v>
      </c>
    </row>
    <row r="132" spans="1:7" ht="18" customHeight="1" x14ac:dyDescent="0.2">
      <c r="A132" s="342"/>
      <c r="B132" s="374"/>
      <c r="C132" s="284" t="s">
        <v>1032</v>
      </c>
      <c r="D132" s="475" t="s">
        <v>405</v>
      </c>
      <c r="E132" s="453"/>
      <c r="F132" s="284"/>
      <c r="G132" s="280" t="s">
        <v>405</v>
      </c>
    </row>
    <row r="133" spans="1:7" ht="30" customHeight="1" x14ac:dyDescent="0.2">
      <c r="A133" s="342"/>
      <c r="B133" s="374"/>
      <c r="C133" s="283" t="s">
        <v>1033</v>
      </c>
      <c r="D133" s="278"/>
      <c r="E133" s="465"/>
      <c r="F133" s="283"/>
      <c r="G133" s="264" t="s">
        <v>405</v>
      </c>
    </row>
    <row r="134" spans="1:7" ht="30" customHeight="1" x14ac:dyDescent="0.2">
      <c r="A134" s="434"/>
      <c r="B134" s="384"/>
      <c r="C134" s="282" t="s">
        <v>1034</v>
      </c>
      <c r="D134" s="300" t="s">
        <v>405</v>
      </c>
      <c r="E134" s="296"/>
      <c r="F134" s="282"/>
      <c r="G134" s="255" t="s">
        <v>405</v>
      </c>
    </row>
    <row r="135" spans="1:7" ht="55.5" customHeight="1" x14ac:dyDescent="0.2">
      <c r="A135" s="1742"/>
      <c r="B135" s="1330" t="s">
        <v>1035</v>
      </c>
      <c r="C135" s="409" t="s">
        <v>1036</v>
      </c>
      <c r="D135" s="297" t="s">
        <v>405</v>
      </c>
      <c r="E135" s="453"/>
      <c r="F135" s="284"/>
      <c r="G135" s="1343" t="s">
        <v>405</v>
      </c>
    </row>
    <row r="136" spans="1:7" ht="55" customHeight="1" x14ac:dyDescent="0.2">
      <c r="A136" s="1743"/>
      <c r="B136" s="1331"/>
      <c r="C136" s="410" t="s">
        <v>1037</v>
      </c>
      <c r="D136" s="278" t="s">
        <v>405</v>
      </c>
      <c r="E136" s="465"/>
      <c r="F136" s="283"/>
      <c r="G136" s="276" t="s">
        <v>405</v>
      </c>
    </row>
    <row r="137" spans="1:7" ht="18" customHeight="1" x14ac:dyDescent="0.2">
      <c r="A137" s="1743"/>
      <c r="B137" s="1331"/>
      <c r="C137" s="411" t="s">
        <v>1038</v>
      </c>
      <c r="D137" s="301" t="s">
        <v>405</v>
      </c>
      <c r="E137" s="262"/>
      <c r="F137" s="263"/>
      <c r="G137" s="264" t="s">
        <v>405</v>
      </c>
    </row>
    <row r="138" spans="1:7" ht="18" customHeight="1" x14ac:dyDescent="0.2">
      <c r="A138" s="1747"/>
      <c r="B138" s="384"/>
      <c r="C138" s="372" t="s">
        <v>1039</v>
      </c>
      <c r="D138" s="300" t="s">
        <v>405</v>
      </c>
      <c r="E138" s="296"/>
      <c r="F138" s="282"/>
      <c r="G138" s="255" t="s">
        <v>405</v>
      </c>
    </row>
    <row r="139" spans="1:7" s="345" customFormat="1" ht="25" customHeight="1" x14ac:dyDescent="0.2">
      <c r="A139" s="1236" t="s">
        <v>1931</v>
      </c>
      <c r="B139" s="1237"/>
      <c r="C139" s="1238"/>
      <c r="D139" s="1239"/>
      <c r="E139" s="1240"/>
      <c r="F139" s="1241"/>
      <c r="G139" s="1242"/>
    </row>
    <row r="140" spans="1:7" ht="30.5" customHeight="1" x14ac:dyDescent="0.2">
      <c r="A140" s="267"/>
      <c r="B140" s="1713" t="s">
        <v>1977</v>
      </c>
      <c r="C140" s="1131" t="s">
        <v>1976</v>
      </c>
      <c r="D140" s="261" t="s">
        <v>407</v>
      </c>
      <c r="E140" s="494" t="s">
        <v>747</v>
      </c>
      <c r="F140" s="1235"/>
      <c r="G140" s="264" t="s">
        <v>1975</v>
      </c>
    </row>
    <row r="141" spans="1:7" ht="30.5" customHeight="1" x14ac:dyDescent="0.2">
      <c r="A141" s="267"/>
      <c r="B141" s="1714"/>
      <c r="C141" s="272" t="s">
        <v>1972</v>
      </c>
      <c r="D141" s="261" t="s">
        <v>407</v>
      </c>
      <c r="E141" s="452" t="s">
        <v>747</v>
      </c>
      <c r="F141" s="1300"/>
      <c r="G141" s="264" t="s">
        <v>1975</v>
      </c>
    </row>
    <row r="142" spans="1:7" ht="55.5" customHeight="1" x14ac:dyDescent="0.2">
      <c r="A142" s="267"/>
      <c r="B142" s="1714"/>
      <c r="C142" s="308" t="s">
        <v>1973</v>
      </c>
      <c r="D142" s="303" t="s">
        <v>407</v>
      </c>
      <c r="E142" s="391" t="s">
        <v>747</v>
      </c>
      <c r="F142" s="421"/>
      <c r="G142" s="276" t="s">
        <v>407</v>
      </c>
    </row>
    <row r="143" spans="1:7" ht="45" customHeight="1" x14ac:dyDescent="0.2">
      <c r="A143" s="1338"/>
      <c r="B143" s="1217"/>
      <c r="C143" s="294" t="s">
        <v>1974</v>
      </c>
      <c r="D143" s="295" t="s">
        <v>407</v>
      </c>
      <c r="E143" s="285" t="s">
        <v>747</v>
      </c>
      <c r="F143" s="422"/>
      <c r="G143" s="255" t="s">
        <v>407</v>
      </c>
    </row>
    <row r="144" spans="1:7" ht="20.5" customHeight="1" x14ac:dyDescent="0.2">
      <c r="A144" s="1210"/>
      <c r="B144" s="1715" t="s">
        <v>2009</v>
      </c>
      <c r="C144" s="281" t="s">
        <v>2010</v>
      </c>
      <c r="D144" s="436" t="s">
        <v>405</v>
      </c>
      <c r="E144" s="437" t="s">
        <v>406</v>
      </c>
      <c r="F144" s="281"/>
      <c r="G144" s="253" t="s">
        <v>407</v>
      </c>
    </row>
    <row r="145" spans="1:7" ht="30.5" customHeight="1" x14ac:dyDescent="0.2">
      <c r="A145" s="1211"/>
      <c r="B145" s="1717"/>
      <c r="C145" s="263" t="s">
        <v>2006</v>
      </c>
      <c r="D145" s="438" t="s">
        <v>405</v>
      </c>
      <c r="E145" s="439" t="s">
        <v>406</v>
      </c>
      <c r="F145" s="263" t="s">
        <v>2007</v>
      </c>
      <c r="G145" s="264" t="s">
        <v>407</v>
      </c>
    </row>
    <row r="146" spans="1:7" ht="29.5" customHeight="1" x14ac:dyDescent="0.2">
      <c r="A146" s="1212"/>
      <c r="B146" s="531"/>
      <c r="C146" s="282" t="s">
        <v>2008</v>
      </c>
      <c r="D146" s="316" t="s">
        <v>405</v>
      </c>
      <c r="E146" s="404" t="s">
        <v>406</v>
      </c>
      <c r="F146" s="282"/>
      <c r="G146" s="255" t="s">
        <v>407</v>
      </c>
    </row>
  </sheetData>
  <mergeCells count="30">
    <mergeCell ref="A79:A83"/>
    <mergeCell ref="A116:A119"/>
    <mergeCell ref="C42:F42"/>
    <mergeCell ref="A6:A10"/>
    <mergeCell ref="A1:G1"/>
    <mergeCell ref="D4:E4"/>
    <mergeCell ref="A68:A72"/>
    <mergeCell ref="A24:A25"/>
    <mergeCell ref="A11:A14"/>
    <mergeCell ref="A26:A28"/>
    <mergeCell ref="A29:A30"/>
    <mergeCell ref="A73:A75"/>
    <mergeCell ref="A76:A78"/>
    <mergeCell ref="A51:A57"/>
    <mergeCell ref="A65:A67"/>
    <mergeCell ref="B29:B30"/>
    <mergeCell ref="A31:A32"/>
    <mergeCell ref="A33:A36"/>
    <mergeCell ref="A37:A41"/>
    <mergeCell ref="A42:A47"/>
    <mergeCell ref="B31:B32"/>
    <mergeCell ref="B140:B142"/>
    <mergeCell ref="B144:B145"/>
    <mergeCell ref="A135:A138"/>
    <mergeCell ref="A85:A87"/>
    <mergeCell ref="A88:A90"/>
    <mergeCell ref="A103:A105"/>
    <mergeCell ref="B116:B118"/>
    <mergeCell ref="B103:B104"/>
    <mergeCell ref="A113:A115"/>
  </mergeCells>
  <phoneticPr fontId="3"/>
  <printOptions horizontalCentered="1"/>
  <pageMargins left="0.39370078740157483" right="0.39370078740157483" top="0.59055118110236227" bottom="0.59055118110236227" header="0.51181102362204722" footer="0.19685039370078741"/>
  <pageSetup paperSize="9" scale="90" fitToHeight="15" orientation="landscape" r:id="rId1"/>
  <headerFooter alignWithMargins="0">
    <oddFooter>&amp;R自主点検　特別診療費　&amp;P/&amp;N</oddFooter>
  </headerFooter>
  <rowBreaks count="4" manualBreakCount="4">
    <brk id="36" max="6" man="1"/>
    <brk id="47" max="6" man="1"/>
    <brk id="83" max="6" man="1"/>
    <brk id="13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E4402-8278-42C7-8BF7-C6EBDCC9B47C}">
  <dimension ref="B1:BO290"/>
  <sheetViews>
    <sheetView showGridLines="0" view="pageBreakPreview" zoomScale="70" zoomScaleNormal="55" zoomScaleSheetLayoutView="70" workbookViewId="0">
      <selection activeCell="C1" sqref="C1"/>
    </sheetView>
  </sheetViews>
  <sheetFormatPr defaultColWidth="4.453125" defaultRowHeight="14" x14ac:dyDescent="0.2"/>
  <cols>
    <col min="1" max="1" width="0.90625" style="647" customWidth="1"/>
    <col min="2" max="2" width="5.90625" style="647" customWidth="1"/>
    <col min="3" max="4" width="8.08984375" style="647" customWidth="1"/>
    <col min="5" max="8" width="3.08984375" style="647" hidden="1" customWidth="1"/>
    <col min="9" max="10" width="3.08984375" style="647" customWidth="1"/>
    <col min="11" max="62" width="5.90625" style="647" customWidth="1"/>
    <col min="63" max="63" width="1.08984375" style="647" customWidth="1"/>
    <col min="64" max="16384" width="4.453125" style="647"/>
  </cols>
  <sheetData>
    <row r="1" spans="2:67" s="627" customFormat="1" ht="20.25" customHeight="1" x14ac:dyDescent="0.2">
      <c r="C1" s="629" t="s">
        <v>1040</v>
      </c>
      <c r="D1" s="628"/>
      <c r="E1" s="628"/>
      <c r="F1" s="628"/>
      <c r="G1" s="628"/>
      <c r="H1" s="628"/>
      <c r="I1" s="628"/>
      <c r="J1" s="628"/>
      <c r="P1" s="628"/>
      <c r="Q1" s="628"/>
      <c r="R1" s="628"/>
      <c r="S1" s="628"/>
      <c r="T1" s="628"/>
      <c r="U1" s="628"/>
      <c r="V1" s="628"/>
      <c r="W1" s="628"/>
      <c r="AS1" s="630" t="s">
        <v>1041</v>
      </c>
      <c r="AT1" s="1802" t="s">
        <v>1042</v>
      </c>
      <c r="AU1" s="1803"/>
      <c r="AV1" s="1803"/>
      <c r="AW1" s="1803"/>
      <c r="AX1" s="1803"/>
      <c r="AY1" s="1803"/>
      <c r="AZ1" s="1803"/>
      <c r="BA1" s="1803"/>
      <c r="BB1" s="1803"/>
      <c r="BC1" s="1803"/>
      <c r="BD1" s="1803"/>
      <c r="BE1" s="1803"/>
      <c r="BF1" s="1803"/>
      <c r="BG1" s="1803"/>
      <c r="BH1" s="1803"/>
      <c r="BI1" s="1803"/>
      <c r="BJ1" s="630" t="s">
        <v>1043</v>
      </c>
    </row>
    <row r="2" spans="2:67" s="631" customFormat="1" ht="20.25" customHeight="1" x14ac:dyDescent="0.2">
      <c r="J2" s="629"/>
      <c r="M2" s="629"/>
      <c r="N2" s="629"/>
      <c r="P2" s="630"/>
      <c r="Q2" s="630"/>
      <c r="R2" s="630"/>
      <c r="S2" s="630"/>
      <c r="T2" s="630"/>
      <c r="U2" s="630"/>
      <c r="V2" s="630"/>
      <c r="W2" s="630"/>
      <c r="AB2" s="630" t="s">
        <v>1044</v>
      </c>
      <c r="AC2" s="1804">
        <v>6</v>
      </c>
      <c r="AD2" s="1804"/>
      <c r="AE2" s="630" t="s">
        <v>1045</v>
      </c>
      <c r="AF2" s="1805">
        <f>IF(AC2=0,"",YEAR(DATE(2018+AC2,1,1)))</f>
        <v>2024</v>
      </c>
      <c r="AG2" s="1805"/>
      <c r="AH2" s="631" t="s">
        <v>1046</v>
      </c>
      <c r="AI2" s="631" t="s">
        <v>1047</v>
      </c>
      <c r="AJ2" s="1804">
        <v>4</v>
      </c>
      <c r="AK2" s="1804"/>
      <c r="AL2" s="631" t="s">
        <v>1048</v>
      </c>
      <c r="AS2" s="630" t="s">
        <v>1049</v>
      </c>
      <c r="AT2" s="1804" t="s">
        <v>1050</v>
      </c>
      <c r="AU2" s="1804"/>
      <c r="AV2" s="1804"/>
      <c r="AW2" s="1804"/>
      <c r="AX2" s="1804"/>
      <c r="AY2" s="1804"/>
      <c r="AZ2" s="1804"/>
      <c r="BA2" s="1804"/>
      <c r="BB2" s="1804"/>
      <c r="BC2" s="1804"/>
      <c r="BD2" s="1804"/>
      <c r="BE2" s="1804"/>
      <c r="BF2" s="1804"/>
      <c r="BG2" s="1804"/>
      <c r="BH2" s="1804"/>
      <c r="BI2" s="1804"/>
      <c r="BJ2" s="630" t="s">
        <v>1043</v>
      </c>
      <c r="BK2" s="630"/>
      <c r="BL2" s="630"/>
      <c r="BM2" s="630"/>
    </row>
    <row r="3" spans="2:67" s="631" customFormat="1" ht="20.25" customHeight="1" x14ac:dyDescent="0.2">
      <c r="J3" s="629"/>
      <c r="M3" s="629"/>
      <c r="O3" s="630"/>
      <c r="P3" s="630"/>
      <c r="Q3" s="630"/>
      <c r="R3" s="630"/>
      <c r="S3" s="630"/>
      <c r="T3" s="630"/>
      <c r="U3" s="630"/>
      <c r="AC3" s="632"/>
      <c r="AD3" s="632"/>
      <c r="AE3" s="632"/>
      <c r="AF3" s="633"/>
      <c r="AG3" s="632"/>
      <c r="BD3" s="634" t="s">
        <v>1051</v>
      </c>
      <c r="BE3" s="1795" t="s">
        <v>1052</v>
      </c>
      <c r="BF3" s="1796"/>
      <c r="BG3" s="1796"/>
      <c r="BH3" s="1797"/>
      <c r="BI3" s="630"/>
    </row>
    <row r="4" spans="2:67" s="631" customFormat="1" ht="20.25" customHeight="1" x14ac:dyDescent="0.2">
      <c r="B4" s="1103" t="s">
        <v>1053</v>
      </c>
      <c r="C4" s="993"/>
      <c r="D4" s="993"/>
      <c r="E4" s="993"/>
      <c r="F4" s="993"/>
      <c r="G4" s="993"/>
      <c r="H4" s="993"/>
      <c r="I4" s="993"/>
      <c r="J4" s="994"/>
      <c r="K4" s="993"/>
      <c r="L4" s="993"/>
      <c r="M4" s="994"/>
      <c r="N4" s="993"/>
      <c r="O4" s="995"/>
      <c r="P4" s="995"/>
      <c r="Q4" s="995"/>
      <c r="R4" s="995"/>
      <c r="S4" s="995"/>
      <c r="T4" s="995"/>
      <c r="U4" s="995"/>
      <c r="AC4" s="632"/>
      <c r="AD4" s="632"/>
      <c r="AE4" s="632"/>
      <c r="AF4" s="633"/>
      <c r="AG4" s="632"/>
      <c r="BD4" s="634" t="s">
        <v>1054</v>
      </c>
      <c r="BE4" s="1795" t="s">
        <v>1055</v>
      </c>
      <c r="BF4" s="1796"/>
      <c r="BG4" s="1796"/>
      <c r="BH4" s="1797"/>
      <c r="BI4" s="630"/>
    </row>
    <row r="5" spans="2:67" s="631" customFormat="1" ht="9" customHeight="1" x14ac:dyDescent="0.2">
      <c r="J5" s="629"/>
      <c r="M5" s="629"/>
      <c r="O5" s="630"/>
      <c r="P5" s="630"/>
      <c r="Q5" s="630"/>
      <c r="R5" s="630"/>
      <c r="S5" s="630"/>
      <c r="T5" s="630"/>
      <c r="U5" s="630"/>
      <c r="AC5" s="635"/>
      <c r="AD5" s="635"/>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36"/>
      <c r="BI5" s="636"/>
    </row>
    <row r="6" spans="2:67" s="631" customFormat="1" ht="21" customHeight="1" x14ac:dyDescent="0.2">
      <c r="B6" s="628"/>
      <c r="C6" s="627"/>
      <c r="D6" s="627"/>
      <c r="E6" s="627"/>
      <c r="F6" s="627"/>
      <c r="G6" s="627"/>
      <c r="H6" s="627"/>
      <c r="I6" s="627"/>
      <c r="J6" s="627"/>
      <c r="K6" s="637"/>
      <c r="L6" s="637"/>
      <c r="M6" s="637"/>
      <c r="N6" s="638"/>
      <c r="O6" s="637"/>
      <c r="P6" s="637"/>
      <c r="Q6" s="637"/>
      <c r="AJ6" s="627"/>
      <c r="AK6" s="627"/>
      <c r="AL6" s="627"/>
      <c r="AM6" s="627"/>
      <c r="AN6" s="627"/>
      <c r="AO6" s="627" t="s">
        <v>1056</v>
      </c>
      <c r="AP6" s="627"/>
      <c r="AQ6" s="627"/>
      <c r="AR6" s="627"/>
      <c r="AS6" s="627"/>
      <c r="AT6" s="627"/>
      <c r="AU6" s="627"/>
      <c r="AW6" s="639"/>
      <c r="AX6" s="639"/>
      <c r="AY6" s="640"/>
      <c r="AZ6" s="627"/>
      <c r="BA6" s="1798"/>
      <c r="BB6" s="1799"/>
      <c r="BC6" s="640" t="s">
        <v>1057</v>
      </c>
      <c r="BD6" s="627"/>
      <c r="BE6" s="1798"/>
      <c r="BF6" s="1799"/>
      <c r="BG6" s="640" t="s">
        <v>1058</v>
      </c>
      <c r="BH6" s="627"/>
      <c r="BI6" s="636"/>
    </row>
    <row r="7" spans="2:67" s="631" customFormat="1" ht="5.25" customHeight="1" x14ac:dyDescent="0.2">
      <c r="B7" s="628"/>
      <c r="C7" s="641"/>
      <c r="D7" s="641"/>
      <c r="E7" s="641"/>
      <c r="F7" s="641"/>
      <c r="G7" s="641"/>
      <c r="H7" s="641"/>
      <c r="I7" s="641"/>
      <c r="J7" s="637"/>
      <c r="K7" s="637"/>
      <c r="L7" s="637"/>
      <c r="M7" s="638"/>
      <c r="N7" s="637"/>
      <c r="O7" s="637"/>
      <c r="P7" s="637"/>
      <c r="Q7" s="63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36"/>
      <c r="BI7" s="636"/>
    </row>
    <row r="8" spans="2:67" s="631" customFormat="1" ht="21" customHeight="1" x14ac:dyDescent="0.2">
      <c r="B8" s="642"/>
      <c r="C8" s="638"/>
      <c r="D8" s="638"/>
      <c r="E8" s="638"/>
      <c r="F8" s="638"/>
      <c r="G8" s="638"/>
      <c r="H8" s="638"/>
      <c r="I8" s="638"/>
      <c r="J8" s="637"/>
      <c r="K8" s="637"/>
      <c r="L8" s="637"/>
      <c r="M8" s="638"/>
      <c r="N8" s="637"/>
      <c r="O8" s="637"/>
      <c r="P8" s="637"/>
      <c r="Q8" s="637"/>
      <c r="AJ8" s="643"/>
      <c r="AK8" s="643"/>
      <c r="AL8" s="643"/>
      <c r="AM8" s="627"/>
      <c r="AN8" s="636"/>
      <c r="AO8" s="644"/>
      <c r="AP8" s="644"/>
      <c r="AQ8" s="628"/>
      <c r="AR8" s="639"/>
      <c r="AS8" s="639"/>
      <c r="AT8" s="639"/>
      <c r="AU8" s="645"/>
      <c r="AV8" s="645"/>
      <c r="AW8" s="627"/>
      <c r="AX8" s="639"/>
      <c r="AY8" s="639"/>
      <c r="AZ8" s="638"/>
      <c r="BA8" s="627"/>
      <c r="BB8" s="627" t="s">
        <v>1059</v>
      </c>
      <c r="BC8" s="627"/>
      <c r="BD8" s="627"/>
      <c r="BE8" s="1800">
        <f>DAY(EOMONTH(DATE(AF2,AJ2,1),0))</f>
        <v>30</v>
      </c>
      <c r="BF8" s="1801"/>
      <c r="BG8" s="627" t="s">
        <v>1060</v>
      </c>
      <c r="BH8" s="627"/>
      <c r="BI8" s="627"/>
      <c r="BM8" s="630"/>
      <c r="BN8" s="630"/>
      <c r="BO8" s="630"/>
    </row>
    <row r="9" spans="2:67" s="631" customFormat="1" ht="5.25" customHeight="1" x14ac:dyDescent="0.2">
      <c r="B9" s="642"/>
      <c r="C9" s="638"/>
      <c r="D9" s="638"/>
      <c r="E9" s="638"/>
      <c r="F9" s="638"/>
      <c r="G9" s="638"/>
      <c r="H9" s="638"/>
      <c r="I9" s="638"/>
      <c r="J9" s="637"/>
      <c r="K9" s="637"/>
      <c r="L9" s="637"/>
      <c r="M9" s="638"/>
      <c r="N9" s="637"/>
      <c r="O9" s="637"/>
      <c r="P9" s="637"/>
      <c r="Q9" s="637"/>
      <c r="AJ9" s="643"/>
      <c r="AK9" s="643"/>
      <c r="AL9" s="643"/>
      <c r="AM9" s="627"/>
      <c r="AN9" s="636"/>
      <c r="AO9" s="644"/>
      <c r="AP9" s="644"/>
      <c r="AQ9" s="628"/>
      <c r="AR9" s="639"/>
      <c r="AS9" s="639"/>
      <c r="AT9" s="639"/>
      <c r="AU9" s="645"/>
      <c r="AV9" s="645"/>
      <c r="AW9" s="627"/>
      <c r="AX9" s="639"/>
      <c r="AY9" s="639"/>
      <c r="AZ9" s="638"/>
      <c r="BA9" s="627"/>
      <c r="BB9" s="627"/>
      <c r="BC9" s="627"/>
      <c r="BD9" s="627"/>
      <c r="BE9" s="638"/>
      <c r="BF9" s="638"/>
      <c r="BG9" s="627"/>
      <c r="BH9" s="627"/>
      <c r="BI9" s="627"/>
      <c r="BM9" s="630"/>
      <c r="BN9" s="630"/>
      <c r="BO9" s="630"/>
    </row>
    <row r="10" spans="2:67" s="631" customFormat="1" ht="21" customHeight="1" x14ac:dyDescent="0.2">
      <c r="B10" s="642"/>
      <c r="C10" s="638"/>
      <c r="D10" s="638"/>
      <c r="E10" s="638"/>
      <c r="F10" s="638"/>
      <c r="G10" s="638"/>
      <c r="H10" s="638"/>
      <c r="I10" s="638"/>
      <c r="J10" s="637"/>
      <c r="K10" s="637"/>
      <c r="L10" s="637"/>
      <c r="M10" s="638"/>
      <c r="N10" s="637"/>
      <c r="O10" s="637"/>
      <c r="P10" s="637"/>
      <c r="Q10" s="637"/>
      <c r="AJ10" s="643"/>
      <c r="AK10" s="643"/>
      <c r="AL10" s="643"/>
      <c r="AM10" s="627"/>
      <c r="AN10" s="636"/>
      <c r="AO10" s="627" t="s">
        <v>1061</v>
      </c>
      <c r="AP10" s="644"/>
      <c r="AQ10" s="627"/>
      <c r="AR10" s="628" t="s">
        <v>1062</v>
      </c>
      <c r="AS10" s="627"/>
      <c r="AT10" s="627"/>
      <c r="AU10" s="627"/>
      <c r="AV10" s="627"/>
      <c r="AW10" s="627"/>
      <c r="AX10" s="641"/>
      <c r="AY10" s="641"/>
      <c r="AZ10" s="646" t="s">
        <v>1063</v>
      </c>
      <c r="BA10" s="1798"/>
      <c r="BB10" s="1799"/>
      <c r="BC10" s="640" t="s">
        <v>1064</v>
      </c>
      <c r="BD10" s="646" t="s">
        <v>1065</v>
      </c>
      <c r="BE10" s="1798"/>
      <c r="BF10" s="1799"/>
      <c r="BG10" s="640" t="s">
        <v>1064</v>
      </c>
      <c r="BH10" s="627"/>
      <c r="BI10" s="627"/>
      <c r="BM10" s="630"/>
      <c r="BN10" s="630"/>
      <c r="BO10" s="630"/>
    </row>
    <row r="11" spans="2:67" ht="5.25" customHeight="1" thickBot="1" x14ac:dyDescent="0.25">
      <c r="C11" s="648"/>
      <c r="D11" s="648"/>
      <c r="E11" s="648"/>
      <c r="F11" s="648"/>
      <c r="G11" s="648"/>
      <c r="H11" s="648"/>
      <c r="I11" s="648"/>
      <c r="J11" s="648"/>
      <c r="AC11" s="648"/>
      <c r="AT11" s="648"/>
      <c r="BK11" s="649"/>
      <c r="BL11" s="649"/>
      <c r="BM11" s="649"/>
    </row>
    <row r="12" spans="2:67" ht="21.65" customHeight="1" x14ac:dyDescent="0.2">
      <c r="B12" s="1848" t="s">
        <v>1066</v>
      </c>
      <c r="C12" s="1831" t="s">
        <v>1067</v>
      </c>
      <c r="D12" s="1851"/>
      <c r="E12" s="650"/>
      <c r="F12" s="651"/>
      <c r="G12" s="650"/>
      <c r="H12" s="651"/>
      <c r="I12" s="1854" t="s">
        <v>1068</v>
      </c>
      <c r="J12" s="1855"/>
      <c r="K12" s="1860" t="s">
        <v>1069</v>
      </c>
      <c r="L12" s="1832"/>
      <c r="M12" s="1832"/>
      <c r="N12" s="1851"/>
      <c r="O12" s="1860" t="s">
        <v>1070</v>
      </c>
      <c r="P12" s="1832"/>
      <c r="Q12" s="1832"/>
      <c r="R12" s="1832"/>
      <c r="S12" s="1851"/>
      <c r="T12" s="652"/>
      <c r="U12" s="652"/>
      <c r="V12" s="653"/>
      <c r="W12" s="1863" t="s">
        <v>1071</v>
      </c>
      <c r="X12" s="1864"/>
      <c r="Y12" s="1864"/>
      <c r="Z12" s="1864"/>
      <c r="AA12" s="1864"/>
      <c r="AB12" s="1864"/>
      <c r="AC12" s="1864"/>
      <c r="AD12" s="1864"/>
      <c r="AE12" s="1864"/>
      <c r="AF12" s="1864"/>
      <c r="AG12" s="1864"/>
      <c r="AH12" s="1864"/>
      <c r="AI12" s="1864"/>
      <c r="AJ12" s="1864"/>
      <c r="AK12" s="1864"/>
      <c r="AL12" s="1864"/>
      <c r="AM12" s="1864"/>
      <c r="AN12" s="1864"/>
      <c r="AO12" s="1864"/>
      <c r="AP12" s="1864"/>
      <c r="AQ12" s="1864"/>
      <c r="AR12" s="1864"/>
      <c r="AS12" s="1864"/>
      <c r="AT12" s="1864"/>
      <c r="AU12" s="1864"/>
      <c r="AV12" s="1864"/>
      <c r="AW12" s="1864"/>
      <c r="AX12" s="1864"/>
      <c r="AY12" s="1864"/>
      <c r="AZ12" s="1864"/>
      <c r="BA12" s="1864"/>
      <c r="BB12" s="1822" t="str">
        <f>IF(BE3="４週","(10)1～4週目の勤務時間数合計","(10)1か月の勤務時間数　合計")</f>
        <v>(10)1～4週目の勤務時間数合計</v>
      </c>
      <c r="BC12" s="1823"/>
      <c r="BD12" s="1828" t="s">
        <v>1072</v>
      </c>
      <c r="BE12" s="1823"/>
      <c r="BF12" s="1831" t="s">
        <v>1073</v>
      </c>
      <c r="BG12" s="1832"/>
      <c r="BH12" s="1832"/>
      <c r="BI12" s="1832"/>
      <c r="BJ12" s="1833"/>
    </row>
    <row r="13" spans="2:67" ht="20.25" customHeight="1" x14ac:dyDescent="0.2">
      <c r="B13" s="1849"/>
      <c r="C13" s="1834"/>
      <c r="D13" s="1852"/>
      <c r="E13" s="654"/>
      <c r="F13" s="655"/>
      <c r="G13" s="654"/>
      <c r="H13" s="655"/>
      <c r="I13" s="1856"/>
      <c r="J13" s="1857"/>
      <c r="K13" s="1861"/>
      <c r="L13" s="1835"/>
      <c r="M13" s="1835"/>
      <c r="N13" s="1852"/>
      <c r="O13" s="1861"/>
      <c r="P13" s="1835"/>
      <c r="Q13" s="1835"/>
      <c r="R13" s="1835"/>
      <c r="S13" s="1852"/>
      <c r="T13" s="656"/>
      <c r="U13" s="656"/>
      <c r="V13" s="657"/>
      <c r="W13" s="1840" t="s">
        <v>1074</v>
      </c>
      <c r="X13" s="1840"/>
      <c r="Y13" s="1840"/>
      <c r="Z13" s="1840"/>
      <c r="AA13" s="1840"/>
      <c r="AB13" s="1840"/>
      <c r="AC13" s="1841"/>
      <c r="AD13" s="1847" t="s">
        <v>1075</v>
      </c>
      <c r="AE13" s="1840"/>
      <c r="AF13" s="1840"/>
      <c r="AG13" s="1840"/>
      <c r="AH13" s="1840"/>
      <c r="AI13" s="1840"/>
      <c r="AJ13" s="1841"/>
      <c r="AK13" s="1847" t="s">
        <v>1076</v>
      </c>
      <c r="AL13" s="1840"/>
      <c r="AM13" s="1840"/>
      <c r="AN13" s="1840"/>
      <c r="AO13" s="1840"/>
      <c r="AP13" s="1840"/>
      <c r="AQ13" s="1841"/>
      <c r="AR13" s="1847" t="s">
        <v>1077</v>
      </c>
      <c r="AS13" s="1840"/>
      <c r="AT13" s="1840"/>
      <c r="AU13" s="1840"/>
      <c r="AV13" s="1840"/>
      <c r="AW13" s="1840"/>
      <c r="AX13" s="1841"/>
      <c r="AY13" s="1847" t="s">
        <v>1078</v>
      </c>
      <c r="AZ13" s="1840"/>
      <c r="BA13" s="1840"/>
      <c r="BB13" s="1824"/>
      <c r="BC13" s="1825"/>
      <c r="BD13" s="1829"/>
      <c r="BE13" s="1825"/>
      <c r="BF13" s="1834"/>
      <c r="BG13" s="1835"/>
      <c r="BH13" s="1835"/>
      <c r="BI13" s="1835"/>
      <c r="BJ13" s="1836"/>
    </row>
    <row r="14" spans="2:67" ht="20.25" customHeight="1" x14ac:dyDescent="0.2">
      <c r="B14" s="1849"/>
      <c r="C14" s="1834"/>
      <c r="D14" s="1852"/>
      <c r="E14" s="654"/>
      <c r="F14" s="655"/>
      <c r="G14" s="654"/>
      <c r="H14" s="655"/>
      <c r="I14" s="1856"/>
      <c r="J14" s="1857"/>
      <c r="K14" s="1861"/>
      <c r="L14" s="1835"/>
      <c r="M14" s="1835"/>
      <c r="N14" s="1852"/>
      <c r="O14" s="1861"/>
      <c r="P14" s="1835"/>
      <c r="Q14" s="1835"/>
      <c r="R14" s="1835"/>
      <c r="S14" s="1852"/>
      <c r="T14" s="656"/>
      <c r="U14" s="656"/>
      <c r="V14" s="657"/>
      <c r="W14" s="658">
        <v>1</v>
      </c>
      <c r="X14" s="659">
        <v>2</v>
      </c>
      <c r="Y14" s="659">
        <v>3</v>
      </c>
      <c r="Z14" s="659">
        <v>4</v>
      </c>
      <c r="AA14" s="659">
        <v>5</v>
      </c>
      <c r="AB14" s="659">
        <v>6</v>
      </c>
      <c r="AC14" s="660">
        <v>7</v>
      </c>
      <c r="AD14" s="661">
        <v>8</v>
      </c>
      <c r="AE14" s="659">
        <v>9</v>
      </c>
      <c r="AF14" s="659">
        <v>10</v>
      </c>
      <c r="AG14" s="659">
        <v>11</v>
      </c>
      <c r="AH14" s="659">
        <v>12</v>
      </c>
      <c r="AI14" s="659">
        <v>13</v>
      </c>
      <c r="AJ14" s="660">
        <v>14</v>
      </c>
      <c r="AK14" s="658">
        <v>15</v>
      </c>
      <c r="AL14" s="659">
        <v>16</v>
      </c>
      <c r="AM14" s="659">
        <v>17</v>
      </c>
      <c r="AN14" s="659">
        <v>18</v>
      </c>
      <c r="AO14" s="659">
        <v>19</v>
      </c>
      <c r="AP14" s="659">
        <v>20</v>
      </c>
      <c r="AQ14" s="660">
        <v>21</v>
      </c>
      <c r="AR14" s="661">
        <v>22</v>
      </c>
      <c r="AS14" s="659">
        <v>23</v>
      </c>
      <c r="AT14" s="659">
        <v>24</v>
      </c>
      <c r="AU14" s="659">
        <v>25</v>
      </c>
      <c r="AV14" s="659">
        <v>26</v>
      </c>
      <c r="AW14" s="659">
        <v>27</v>
      </c>
      <c r="AX14" s="660">
        <v>28</v>
      </c>
      <c r="AY14" s="661" t="str">
        <f>IF($BE$3="暦月",IF(DAY(DATE($AF$2,$AJ$2,29))=29,29,""),"")</f>
        <v/>
      </c>
      <c r="AZ14" s="659" t="str">
        <f>IF($BE$3="暦月",IF(DAY(DATE($AF$2,$AJ$2,30))=30,30,""),"")</f>
        <v/>
      </c>
      <c r="BA14" s="660" t="str">
        <f>IF($BE$3="暦月",IF(DAY(DATE($AF$2,$AJ$2,31))=31,31,""),"")</f>
        <v/>
      </c>
      <c r="BB14" s="1824"/>
      <c r="BC14" s="1825"/>
      <c r="BD14" s="1829"/>
      <c r="BE14" s="1825"/>
      <c r="BF14" s="1834"/>
      <c r="BG14" s="1835"/>
      <c r="BH14" s="1835"/>
      <c r="BI14" s="1835"/>
      <c r="BJ14" s="1836"/>
    </row>
    <row r="15" spans="2:67" ht="20.25" hidden="1" customHeight="1" x14ac:dyDescent="0.2">
      <c r="B15" s="1849"/>
      <c r="C15" s="1834"/>
      <c r="D15" s="1852"/>
      <c r="E15" s="654"/>
      <c r="F15" s="655"/>
      <c r="G15" s="654"/>
      <c r="H15" s="655"/>
      <c r="I15" s="1856"/>
      <c r="J15" s="1857"/>
      <c r="K15" s="1861"/>
      <c r="L15" s="1835"/>
      <c r="M15" s="1835"/>
      <c r="N15" s="1852"/>
      <c r="O15" s="1861"/>
      <c r="P15" s="1835"/>
      <c r="Q15" s="1835"/>
      <c r="R15" s="1835"/>
      <c r="S15" s="1852"/>
      <c r="T15" s="656"/>
      <c r="U15" s="656"/>
      <c r="V15" s="657"/>
      <c r="W15" s="658">
        <f>WEEKDAY(DATE($AF$2,$AJ$2,1))</f>
        <v>2</v>
      </c>
      <c r="X15" s="659">
        <f>WEEKDAY(DATE($AF$2,$AJ$2,2))</f>
        <v>3</v>
      </c>
      <c r="Y15" s="659">
        <f>WEEKDAY(DATE($AF$2,$AJ$2,3))</f>
        <v>4</v>
      </c>
      <c r="Z15" s="659">
        <f>WEEKDAY(DATE($AF$2,$AJ$2,4))</f>
        <v>5</v>
      </c>
      <c r="AA15" s="659">
        <f>WEEKDAY(DATE($AF$2,$AJ$2,5))</f>
        <v>6</v>
      </c>
      <c r="AB15" s="659">
        <f>WEEKDAY(DATE($AF$2,$AJ$2,6))</f>
        <v>7</v>
      </c>
      <c r="AC15" s="660">
        <f>WEEKDAY(DATE($AF$2,$AJ$2,7))</f>
        <v>1</v>
      </c>
      <c r="AD15" s="661">
        <f>WEEKDAY(DATE($AF$2,$AJ$2,8))</f>
        <v>2</v>
      </c>
      <c r="AE15" s="659">
        <f>WEEKDAY(DATE($AF$2,$AJ$2,9))</f>
        <v>3</v>
      </c>
      <c r="AF15" s="659">
        <f>WEEKDAY(DATE($AF$2,$AJ$2,10))</f>
        <v>4</v>
      </c>
      <c r="AG15" s="659">
        <f>WEEKDAY(DATE($AF$2,$AJ$2,11))</f>
        <v>5</v>
      </c>
      <c r="AH15" s="659">
        <f>WEEKDAY(DATE($AF$2,$AJ$2,12))</f>
        <v>6</v>
      </c>
      <c r="AI15" s="659">
        <f>WEEKDAY(DATE($AF$2,$AJ$2,13))</f>
        <v>7</v>
      </c>
      <c r="AJ15" s="660">
        <f>WEEKDAY(DATE($AF$2,$AJ$2,14))</f>
        <v>1</v>
      </c>
      <c r="AK15" s="661">
        <f>WEEKDAY(DATE($AF$2,$AJ$2,15))</f>
        <v>2</v>
      </c>
      <c r="AL15" s="659">
        <f>WEEKDAY(DATE($AF$2,$AJ$2,16))</f>
        <v>3</v>
      </c>
      <c r="AM15" s="659">
        <f>WEEKDAY(DATE($AF$2,$AJ$2,17))</f>
        <v>4</v>
      </c>
      <c r="AN15" s="659">
        <f>WEEKDAY(DATE($AF$2,$AJ$2,18))</f>
        <v>5</v>
      </c>
      <c r="AO15" s="659">
        <f>WEEKDAY(DATE($AF$2,$AJ$2,19))</f>
        <v>6</v>
      </c>
      <c r="AP15" s="659">
        <f>WEEKDAY(DATE($AF$2,$AJ$2,20))</f>
        <v>7</v>
      </c>
      <c r="AQ15" s="660">
        <f>WEEKDAY(DATE($AF$2,$AJ$2,21))</f>
        <v>1</v>
      </c>
      <c r="AR15" s="661">
        <f>WEEKDAY(DATE($AF$2,$AJ$2,22))</f>
        <v>2</v>
      </c>
      <c r="AS15" s="659">
        <f>WEEKDAY(DATE($AF$2,$AJ$2,23))</f>
        <v>3</v>
      </c>
      <c r="AT15" s="659">
        <f>WEEKDAY(DATE($AF$2,$AJ$2,24))</f>
        <v>4</v>
      </c>
      <c r="AU15" s="659">
        <f>WEEKDAY(DATE($AF$2,$AJ$2,25))</f>
        <v>5</v>
      </c>
      <c r="AV15" s="659">
        <f>WEEKDAY(DATE($AF$2,$AJ$2,26))</f>
        <v>6</v>
      </c>
      <c r="AW15" s="659">
        <f>WEEKDAY(DATE($AF$2,$AJ$2,27))</f>
        <v>7</v>
      </c>
      <c r="AX15" s="660">
        <f>WEEKDAY(DATE($AF$2,$AJ$2,28))</f>
        <v>1</v>
      </c>
      <c r="AY15" s="661">
        <f>IF(AY14=29,WEEKDAY(DATE($AF$2,$AJ$2,29)),0)</f>
        <v>0</v>
      </c>
      <c r="AZ15" s="659">
        <f>IF(AZ14=30,WEEKDAY(DATE($AF$2,$AJ$2,30)),0)</f>
        <v>0</v>
      </c>
      <c r="BA15" s="660">
        <f>IF(BA14=31,WEEKDAY(DATE($AF$2,$AJ$2,31)),0)</f>
        <v>0</v>
      </c>
      <c r="BB15" s="1824"/>
      <c r="BC15" s="1825"/>
      <c r="BD15" s="1829"/>
      <c r="BE15" s="1825"/>
      <c r="BF15" s="1834"/>
      <c r="BG15" s="1835"/>
      <c r="BH15" s="1835"/>
      <c r="BI15" s="1835"/>
      <c r="BJ15" s="1836"/>
    </row>
    <row r="16" spans="2:67" ht="20.25" customHeight="1" thickBot="1" x14ac:dyDescent="0.25">
      <c r="B16" s="1850"/>
      <c r="C16" s="1837"/>
      <c r="D16" s="1853"/>
      <c r="E16" s="662"/>
      <c r="F16" s="663"/>
      <c r="G16" s="662"/>
      <c r="H16" s="663"/>
      <c r="I16" s="1858"/>
      <c r="J16" s="1859"/>
      <c r="K16" s="1862"/>
      <c r="L16" s="1838"/>
      <c r="M16" s="1838"/>
      <c r="N16" s="1853"/>
      <c r="O16" s="1862"/>
      <c r="P16" s="1838"/>
      <c r="Q16" s="1838"/>
      <c r="R16" s="1838"/>
      <c r="S16" s="1853"/>
      <c r="T16" s="664"/>
      <c r="U16" s="664"/>
      <c r="V16" s="665"/>
      <c r="W16" s="666" t="str">
        <f>IF(W15=1,"日",IF(W15=2,"月",IF(W15=3,"火",IF(W15=4,"水",IF(W15=5,"木",IF(W15=6,"金","土"))))))</f>
        <v>月</v>
      </c>
      <c r="X16" s="667" t="str">
        <f t="shared" ref="X16:AX16" si="0">IF(X15=1,"日",IF(X15=2,"月",IF(X15=3,"火",IF(X15=4,"水",IF(X15=5,"木",IF(X15=6,"金","土"))))))</f>
        <v>火</v>
      </c>
      <c r="Y16" s="667" t="str">
        <f t="shared" si="0"/>
        <v>水</v>
      </c>
      <c r="Z16" s="667" t="str">
        <f t="shared" si="0"/>
        <v>木</v>
      </c>
      <c r="AA16" s="667" t="str">
        <f t="shared" si="0"/>
        <v>金</v>
      </c>
      <c r="AB16" s="667" t="str">
        <f t="shared" si="0"/>
        <v>土</v>
      </c>
      <c r="AC16" s="668" t="str">
        <f t="shared" si="0"/>
        <v>日</v>
      </c>
      <c r="AD16" s="669" t="str">
        <f>IF(AD15=1,"日",IF(AD15=2,"月",IF(AD15=3,"火",IF(AD15=4,"水",IF(AD15=5,"木",IF(AD15=6,"金","土"))))))</f>
        <v>月</v>
      </c>
      <c r="AE16" s="667" t="str">
        <f t="shared" si="0"/>
        <v>火</v>
      </c>
      <c r="AF16" s="667" t="str">
        <f t="shared" si="0"/>
        <v>水</v>
      </c>
      <c r="AG16" s="667" t="str">
        <f t="shared" si="0"/>
        <v>木</v>
      </c>
      <c r="AH16" s="667" t="str">
        <f t="shared" si="0"/>
        <v>金</v>
      </c>
      <c r="AI16" s="667" t="str">
        <f t="shared" si="0"/>
        <v>土</v>
      </c>
      <c r="AJ16" s="668" t="str">
        <f t="shared" si="0"/>
        <v>日</v>
      </c>
      <c r="AK16" s="669" t="str">
        <f>IF(AK15=1,"日",IF(AK15=2,"月",IF(AK15=3,"火",IF(AK15=4,"水",IF(AK15=5,"木",IF(AK15=6,"金","土"))))))</f>
        <v>月</v>
      </c>
      <c r="AL16" s="667" t="str">
        <f t="shared" si="0"/>
        <v>火</v>
      </c>
      <c r="AM16" s="667" t="str">
        <f t="shared" si="0"/>
        <v>水</v>
      </c>
      <c r="AN16" s="667" t="str">
        <f t="shared" si="0"/>
        <v>木</v>
      </c>
      <c r="AO16" s="667" t="str">
        <f t="shared" si="0"/>
        <v>金</v>
      </c>
      <c r="AP16" s="667" t="str">
        <f t="shared" si="0"/>
        <v>土</v>
      </c>
      <c r="AQ16" s="668" t="str">
        <f t="shared" si="0"/>
        <v>日</v>
      </c>
      <c r="AR16" s="669" t="str">
        <f>IF(AR15=1,"日",IF(AR15=2,"月",IF(AR15=3,"火",IF(AR15=4,"水",IF(AR15=5,"木",IF(AR15=6,"金","土"))))))</f>
        <v>月</v>
      </c>
      <c r="AS16" s="667" t="str">
        <f t="shared" si="0"/>
        <v>火</v>
      </c>
      <c r="AT16" s="667" t="str">
        <f t="shared" si="0"/>
        <v>水</v>
      </c>
      <c r="AU16" s="667" t="str">
        <f t="shared" si="0"/>
        <v>木</v>
      </c>
      <c r="AV16" s="667" t="str">
        <f t="shared" si="0"/>
        <v>金</v>
      </c>
      <c r="AW16" s="667" t="str">
        <f t="shared" si="0"/>
        <v>土</v>
      </c>
      <c r="AX16" s="668" t="str">
        <f t="shared" si="0"/>
        <v>日</v>
      </c>
      <c r="AY16" s="667" t="str">
        <f>IF(AY15=1,"日",IF(AY15=2,"月",IF(AY15=3,"火",IF(AY15=4,"水",IF(AY15=5,"木",IF(AY15=6,"金",IF(AY15=0,"","土")))))))</f>
        <v/>
      </c>
      <c r="AZ16" s="667" t="str">
        <f>IF(AZ15=1,"日",IF(AZ15=2,"月",IF(AZ15=3,"火",IF(AZ15=4,"水",IF(AZ15=5,"木",IF(AZ15=6,"金",IF(AZ15=0,"","土")))))))</f>
        <v/>
      </c>
      <c r="BA16" s="667" t="str">
        <f>IF(BA15=1,"日",IF(BA15=2,"月",IF(BA15=3,"火",IF(BA15=4,"水",IF(BA15=5,"木",IF(BA15=6,"金",IF(BA15=0,"","土")))))))</f>
        <v/>
      </c>
      <c r="BB16" s="1826"/>
      <c r="BC16" s="1827"/>
      <c r="BD16" s="1830"/>
      <c r="BE16" s="1827"/>
      <c r="BF16" s="1837"/>
      <c r="BG16" s="1838"/>
      <c r="BH16" s="1838"/>
      <c r="BI16" s="1838"/>
      <c r="BJ16" s="1839"/>
    </row>
    <row r="17" spans="2:62" ht="20.25" customHeight="1" x14ac:dyDescent="0.2">
      <c r="B17" s="1770">
        <f>B15+1</f>
        <v>1</v>
      </c>
      <c r="C17" s="1789"/>
      <c r="D17" s="1790"/>
      <c r="E17" s="670"/>
      <c r="F17" s="671"/>
      <c r="G17" s="670"/>
      <c r="H17" s="671"/>
      <c r="I17" s="1791"/>
      <c r="J17" s="1792"/>
      <c r="K17" s="1793"/>
      <c r="L17" s="1794"/>
      <c r="M17" s="1794"/>
      <c r="N17" s="1790"/>
      <c r="O17" s="1817"/>
      <c r="P17" s="1818"/>
      <c r="Q17" s="1818"/>
      <c r="R17" s="1818"/>
      <c r="S17" s="1819"/>
      <c r="T17" s="672" t="s">
        <v>1079</v>
      </c>
      <c r="U17" s="673"/>
      <c r="V17" s="674"/>
      <c r="W17" s="675"/>
      <c r="X17" s="676"/>
      <c r="Y17" s="676"/>
      <c r="Z17" s="676"/>
      <c r="AA17" s="676"/>
      <c r="AB17" s="676"/>
      <c r="AC17" s="677"/>
      <c r="AD17" s="675"/>
      <c r="AE17" s="676"/>
      <c r="AF17" s="676"/>
      <c r="AG17" s="676"/>
      <c r="AH17" s="676"/>
      <c r="AI17" s="676"/>
      <c r="AJ17" s="677"/>
      <c r="AK17" s="675"/>
      <c r="AL17" s="676"/>
      <c r="AM17" s="676"/>
      <c r="AN17" s="676"/>
      <c r="AO17" s="676"/>
      <c r="AP17" s="676"/>
      <c r="AQ17" s="677"/>
      <c r="AR17" s="675"/>
      <c r="AS17" s="676"/>
      <c r="AT17" s="676"/>
      <c r="AU17" s="676"/>
      <c r="AV17" s="676"/>
      <c r="AW17" s="676"/>
      <c r="AX17" s="677"/>
      <c r="AY17" s="675"/>
      <c r="AZ17" s="676"/>
      <c r="BA17" s="676"/>
      <c r="BB17" s="1820"/>
      <c r="BC17" s="1821"/>
      <c r="BD17" s="1806"/>
      <c r="BE17" s="1807"/>
      <c r="BF17" s="1808"/>
      <c r="BG17" s="1809"/>
      <c r="BH17" s="1809"/>
      <c r="BI17" s="1809"/>
      <c r="BJ17" s="1810"/>
    </row>
    <row r="18" spans="2:62" ht="20.25" customHeight="1" x14ac:dyDescent="0.2">
      <c r="B18" s="1771"/>
      <c r="C18" s="1774"/>
      <c r="D18" s="1775"/>
      <c r="E18" s="678"/>
      <c r="F18" s="679">
        <f>C17</f>
        <v>0</v>
      </c>
      <c r="G18" s="678"/>
      <c r="H18" s="679">
        <f>I17</f>
        <v>0</v>
      </c>
      <c r="I18" s="1778"/>
      <c r="J18" s="1779"/>
      <c r="K18" s="1782"/>
      <c r="L18" s="1783"/>
      <c r="M18" s="1783"/>
      <c r="N18" s="1775"/>
      <c r="O18" s="1784"/>
      <c r="P18" s="1785"/>
      <c r="Q18" s="1785"/>
      <c r="R18" s="1785"/>
      <c r="S18" s="1786"/>
      <c r="T18" s="680" t="s">
        <v>1080</v>
      </c>
      <c r="U18" s="681"/>
      <c r="V18" s="682"/>
      <c r="W18" s="683" t="str">
        <f>IF(W17="","",VLOOKUP(W17,'6-2シフト記号表（従来型・ユニット型共通）'!$C$6:$L$47,10,FALSE))</f>
        <v/>
      </c>
      <c r="X18" s="684" t="str">
        <f>IF(X17="","",VLOOKUP(X17,'6-2シフト記号表（従来型・ユニット型共通）'!$C$6:$L$47,10,FALSE))</f>
        <v/>
      </c>
      <c r="Y18" s="684" t="str">
        <f>IF(Y17="","",VLOOKUP(Y17,'6-2シフト記号表（従来型・ユニット型共通）'!$C$6:$L$47,10,FALSE))</f>
        <v/>
      </c>
      <c r="Z18" s="684" t="str">
        <f>IF(Z17="","",VLOOKUP(Z17,'6-2シフト記号表（従来型・ユニット型共通）'!$C$6:$L$47,10,FALSE))</f>
        <v/>
      </c>
      <c r="AA18" s="684" t="str">
        <f>IF(AA17="","",VLOOKUP(AA17,'6-2シフト記号表（従来型・ユニット型共通）'!$C$6:$L$47,10,FALSE))</f>
        <v/>
      </c>
      <c r="AB18" s="684" t="str">
        <f>IF(AB17="","",VLOOKUP(AB17,'6-2シフト記号表（従来型・ユニット型共通）'!$C$6:$L$47,10,FALSE))</f>
        <v/>
      </c>
      <c r="AC18" s="685" t="str">
        <f>IF(AC17="","",VLOOKUP(AC17,'6-2シフト記号表（従来型・ユニット型共通）'!$C$6:$L$47,10,FALSE))</f>
        <v/>
      </c>
      <c r="AD18" s="683" t="str">
        <f>IF(AD17="","",VLOOKUP(AD17,'6-2シフト記号表（従来型・ユニット型共通）'!$C$6:$L$47,10,FALSE))</f>
        <v/>
      </c>
      <c r="AE18" s="684" t="str">
        <f>IF(AE17="","",VLOOKUP(AE17,'6-2シフト記号表（従来型・ユニット型共通）'!$C$6:$L$47,10,FALSE))</f>
        <v/>
      </c>
      <c r="AF18" s="684" t="str">
        <f>IF(AF17="","",VLOOKUP(AF17,'6-2シフト記号表（従来型・ユニット型共通）'!$C$6:$L$47,10,FALSE))</f>
        <v/>
      </c>
      <c r="AG18" s="684" t="str">
        <f>IF(AG17="","",VLOOKUP(AG17,'6-2シフト記号表（従来型・ユニット型共通）'!$C$6:$L$47,10,FALSE))</f>
        <v/>
      </c>
      <c r="AH18" s="684" t="str">
        <f>IF(AH17="","",VLOOKUP(AH17,'6-2シフト記号表（従来型・ユニット型共通）'!$C$6:$L$47,10,FALSE))</f>
        <v/>
      </c>
      <c r="AI18" s="684" t="str">
        <f>IF(AI17="","",VLOOKUP(AI17,'6-2シフト記号表（従来型・ユニット型共通）'!$C$6:$L$47,10,FALSE))</f>
        <v/>
      </c>
      <c r="AJ18" s="685" t="str">
        <f>IF(AJ17="","",VLOOKUP(AJ17,'6-2シフト記号表（従来型・ユニット型共通）'!$C$6:$L$47,10,FALSE))</f>
        <v/>
      </c>
      <c r="AK18" s="683" t="str">
        <f>IF(AK17="","",VLOOKUP(AK17,'6-2シフト記号表（従来型・ユニット型共通）'!$C$6:$L$47,10,FALSE))</f>
        <v/>
      </c>
      <c r="AL18" s="684" t="str">
        <f>IF(AL17="","",VLOOKUP(AL17,'6-2シフト記号表（従来型・ユニット型共通）'!$C$6:$L$47,10,FALSE))</f>
        <v/>
      </c>
      <c r="AM18" s="684" t="str">
        <f>IF(AM17="","",VLOOKUP(AM17,'6-2シフト記号表（従来型・ユニット型共通）'!$C$6:$L$47,10,FALSE))</f>
        <v/>
      </c>
      <c r="AN18" s="684" t="str">
        <f>IF(AN17="","",VLOOKUP(AN17,'6-2シフト記号表（従来型・ユニット型共通）'!$C$6:$L$47,10,FALSE))</f>
        <v/>
      </c>
      <c r="AO18" s="684" t="str">
        <f>IF(AO17="","",VLOOKUP(AO17,'6-2シフト記号表（従来型・ユニット型共通）'!$C$6:$L$47,10,FALSE))</f>
        <v/>
      </c>
      <c r="AP18" s="684" t="str">
        <f>IF(AP17="","",VLOOKUP(AP17,'6-2シフト記号表（従来型・ユニット型共通）'!$C$6:$L$47,10,FALSE))</f>
        <v/>
      </c>
      <c r="AQ18" s="685" t="str">
        <f>IF(AQ17="","",VLOOKUP(AQ17,'6-2シフト記号表（従来型・ユニット型共通）'!$C$6:$L$47,10,FALSE))</f>
        <v/>
      </c>
      <c r="AR18" s="683" t="str">
        <f>IF(AR17="","",VLOOKUP(AR17,'6-2シフト記号表（従来型・ユニット型共通）'!$C$6:$L$47,10,FALSE))</f>
        <v/>
      </c>
      <c r="AS18" s="684" t="str">
        <f>IF(AS17="","",VLOOKUP(AS17,'6-2シフト記号表（従来型・ユニット型共通）'!$C$6:$L$47,10,FALSE))</f>
        <v/>
      </c>
      <c r="AT18" s="684" t="str">
        <f>IF(AT17="","",VLOOKUP(AT17,'6-2シフト記号表（従来型・ユニット型共通）'!$C$6:$L$47,10,FALSE))</f>
        <v/>
      </c>
      <c r="AU18" s="684" t="str">
        <f>IF(AU17="","",VLOOKUP(AU17,'6-2シフト記号表（従来型・ユニット型共通）'!$C$6:$L$47,10,FALSE))</f>
        <v/>
      </c>
      <c r="AV18" s="684" t="str">
        <f>IF(AV17="","",VLOOKUP(AV17,'6-2シフト記号表（従来型・ユニット型共通）'!$C$6:$L$47,10,FALSE))</f>
        <v/>
      </c>
      <c r="AW18" s="684" t="str">
        <f>IF(AW17="","",VLOOKUP(AW17,'6-2シフト記号表（従来型・ユニット型共通）'!$C$6:$L$47,10,FALSE))</f>
        <v/>
      </c>
      <c r="AX18" s="685" t="str">
        <f>IF(AX17="","",VLOOKUP(AX17,'6-2シフト記号表（従来型・ユニット型共通）'!$C$6:$L$47,10,FALSE))</f>
        <v/>
      </c>
      <c r="AY18" s="683" t="str">
        <f>IF(AY17="","",VLOOKUP(AY17,'6-2シフト記号表（従来型・ユニット型共通）'!$C$6:$L$47,10,FALSE))</f>
        <v/>
      </c>
      <c r="AZ18" s="684" t="str">
        <f>IF(AZ17="","",VLOOKUP(AZ17,'6-2シフト記号表（従来型・ユニット型共通）'!$C$6:$L$47,10,FALSE))</f>
        <v/>
      </c>
      <c r="BA18" s="684" t="str">
        <f>IF(BA17="","",VLOOKUP(BA17,'6-2シフト記号表（従来型・ユニット型共通）'!$C$6:$L$47,10,FALSE))</f>
        <v/>
      </c>
      <c r="BB18" s="1814">
        <f>IF($BE$3="４週",SUM(W18:AX18),IF($BE$3="暦月",SUM(W18:BA18),""))</f>
        <v>0</v>
      </c>
      <c r="BC18" s="1815"/>
      <c r="BD18" s="1816">
        <f>IF($BE$3="４週",BB18/4,IF($BE$3="暦月",(BB18/($BE$8/7)),""))</f>
        <v>0</v>
      </c>
      <c r="BE18" s="1815"/>
      <c r="BF18" s="1811"/>
      <c r="BG18" s="1812"/>
      <c r="BH18" s="1812"/>
      <c r="BI18" s="1812"/>
      <c r="BJ18" s="1813"/>
    </row>
    <row r="19" spans="2:62" ht="20.25" customHeight="1" x14ac:dyDescent="0.2">
      <c r="B19" s="1770">
        <f>B17+1</f>
        <v>2</v>
      </c>
      <c r="C19" s="1772"/>
      <c r="D19" s="1773"/>
      <c r="E19" s="686"/>
      <c r="F19" s="687"/>
      <c r="G19" s="686"/>
      <c r="H19" s="687"/>
      <c r="I19" s="1776"/>
      <c r="J19" s="1777"/>
      <c r="K19" s="1780"/>
      <c r="L19" s="1781"/>
      <c r="M19" s="1781"/>
      <c r="N19" s="1773"/>
      <c r="O19" s="1784"/>
      <c r="P19" s="1785"/>
      <c r="Q19" s="1785"/>
      <c r="R19" s="1785"/>
      <c r="S19" s="1786"/>
      <c r="T19" s="688" t="s">
        <v>1079</v>
      </c>
      <c r="U19" s="689"/>
      <c r="V19" s="690"/>
      <c r="W19" s="691"/>
      <c r="X19" s="692"/>
      <c r="Y19" s="692"/>
      <c r="Z19" s="692"/>
      <c r="AA19" s="692"/>
      <c r="AB19" s="692"/>
      <c r="AC19" s="693"/>
      <c r="AD19" s="691"/>
      <c r="AE19" s="692"/>
      <c r="AF19" s="692"/>
      <c r="AG19" s="692"/>
      <c r="AH19" s="692"/>
      <c r="AI19" s="692"/>
      <c r="AJ19" s="693"/>
      <c r="AK19" s="691"/>
      <c r="AL19" s="692"/>
      <c r="AM19" s="692"/>
      <c r="AN19" s="692"/>
      <c r="AO19" s="692"/>
      <c r="AP19" s="692"/>
      <c r="AQ19" s="693"/>
      <c r="AR19" s="691"/>
      <c r="AS19" s="692"/>
      <c r="AT19" s="692"/>
      <c r="AU19" s="692"/>
      <c r="AV19" s="692"/>
      <c r="AW19" s="692"/>
      <c r="AX19" s="693"/>
      <c r="AY19" s="691"/>
      <c r="AZ19" s="692"/>
      <c r="BA19" s="694"/>
      <c r="BB19" s="1787"/>
      <c r="BC19" s="1788"/>
      <c r="BD19" s="1842"/>
      <c r="BE19" s="1843"/>
      <c r="BF19" s="1844"/>
      <c r="BG19" s="1845"/>
      <c r="BH19" s="1845"/>
      <c r="BI19" s="1845"/>
      <c r="BJ19" s="1846"/>
    </row>
    <row r="20" spans="2:62" ht="20.25" customHeight="1" x14ac:dyDescent="0.2">
      <c r="B20" s="1771"/>
      <c r="C20" s="1774"/>
      <c r="D20" s="1775"/>
      <c r="E20" s="678"/>
      <c r="F20" s="679">
        <f>C19</f>
        <v>0</v>
      </c>
      <c r="G20" s="678"/>
      <c r="H20" s="679">
        <f>I19</f>
        <v>0</v>
      </c>
      <c r="I20" s="1778"/>
      <c r="J20" s="1779"/>
      <c r="K20" s="1782"/>
      <c r="L20" s="1783"/>
      <c r="M20" s="1783"/>
      <c r="N20" s="1775"/>
      <c r="O20" s="1784"/>
      <c r="P20" s="1785"/>
      <c r="Q20" s="1785"/>
      <c r="R20" s="1785"/>
      <c r="S20" s="1786"/>
      <c r="T20" s="680" t="s">
        <v>1080</v>
      </c>
      <c r="U20" s="681"/>
      <c r="V20" s="682"/>
      <c r="W20" s="683" t="str">
        <f>IF(W19="","",VLOOKUP(W19,'6-2シフト記号表（従来型・ユニット型共通）'!$C$6:$L$47,10,FALSE))</f>
        <v/>
      </c>
      <c r="X20" s="684" t="str">
        <f>IF(X19="","",VLOOKUP(X19,'6-2シフト記号表（従来型・ユニット型共通）'!$C$6:$L$47,10,FALSE))</f>
        <v/>
      </c>
      <c r="Y20" s="684" t="str">
        <f>IF(Y19="","",VLOOKUP(Y19,'6-2シフト記号表（従来型・ユニット型共通）'!$C$6:$L$47,10,FALSE))</f>
        <v/>
      </c>
      <c r="Z20" s="684" t="str">
        <f>IF(Z19="","",VLOOKUP(Z19,'6-2シフト記号表（従来型・ユニット型共通）'!$C$6:$L$47,10,FALSE))</f>
        <v/>
      </c>
      <c r="AA20" s="684" t="str">
        <f>IF(AA19="","",VLOOKUP(AA19,'6-2シフト記号表（従来型・ユニット型共通）'!$C$6:$L$47,10,FALSE))</f>
        <v/>
      </c>
      <c r="AB20" s="684" t="str">
        <f>IF(AB19="","",VLOOKUP(AB19,'6-2シフト記号表（従来型・ユニット型共通）'!$C$6:$L$47,10,FALSE))</f>
        <v/>
      </c>
      <c r="AC20" s="685" t="str">
        <f>IF(AC19="","",VLOOKUP(AC19,'6-2シフト記号表（従来型・ユニット型共通）'!$C$6:$L$47,10,FALSE))</f>
        <v/>
      </c>
      <c r="AD20" s="683" t="str">
        <f>IF(AD19="","",VLOOKUP(AD19,'6-2シフト記号表（従来型・ユニット型共通）'!$C$6:$L$47,10,FALSE))</f>
        <v/>
      </c>
      <c r="AE20" s="684" t="str">
        <f>IF(AE19="","",VLOOKUP(AE19,'6-2シフト記号表（従来型・ユニット型共通）'!$C$6:$L$47,10,FALSE))</f>
        <v/>
      </c>
      <c r="AF20" s="684" t="str">
        <f>IF(AF19="","",VLOOKUP(AF19,'6-2シフト記号表（従来型・ユニット型共通）'!$C$6:$L$47,10,FALSE))</f>
        <v/>
      </c>
      <c r="AG20" s="684" t="str">
        <f>IF(AG19="","",VLOOKUP(AG19,'6-2シフト記号表（従来型・ユニット型共通）'!$C$6:$L$47,10,FALSE))</f>
        <v/>
      </c>
      <c r="AH20" s="684" t="str">
        <f>IF(AH19="","",VLOOKUP(AH19,'6-2シフト記号表（従来型・ユニット型共通）'!$C$6:$L$47,10,FALSE))</f>
        <v/>
      </c>
      <c r="AI20" s="684" t="str">
        <f>IF(AI19="","",VLOOKUP(AI19,'6-2シフト記号表（従来型・ユニット型共通）'!$C$6:$L$47,10,FALSE))</f>
        <v/>
      </c>
      <c r="AJ20" s="685" t="str">
        <f>IF(AJ19="","",VLOOKUP(AJ19,'6-2シフト記号表（従来型・ユニット型共通）'!$C$6:$L$47,10,FALSE))</f>
        <v/>
      </c>
      <c r="AK20" s="683" t="str">
        <f>IF(AK19="","",VLOOKUP(AK19,'6-2シフト記号表（従来型・ユニット型共通）'!$C$6:$L$47,10,FALSE))</f>
        <v/>
      </c>
      <c r="AL20" s="684" t="str">
        <f>IF(AL19="","",VLOOKUP(AL19,'6-2シフト記号表（従来型・ユニット型共通）'!$C$6:$L$47,10,FALSE))</f>
        <v/>
      </c>
      <c r="AM20" s="684" t="str">
        <f>IF(AM19="","",VLOOKUP(AM19,'6-2シフト記号表（従来型・ユニット型共通）'!$C$6:$L$47,10,FALSE))</f>
        <v/>
      </c>
      <c r="AN20" s="684" t="str">
        <f>IF(AN19="","",VLOOKUP(AN19,'6-2シフト記号表（従来型・ユニット型共通）'!$C$6:$L$47,10,FALSE))</f>
        <v/>
      </c>
      <c r="AO20" s="684" t="str">
        <f>IF(AO19="","",VLOOKUP(AO19,'6-2シフト記号表（従来型・ユニット型共通）'!$C$6:$L$47,10,FALSE))</f>
        <v/>
      </c>
      <c r="AP20" s="684" t="str">
        <f>IF(AP19="","",VLOOKUP(AP19,'6-2シフト記号表（従来型・ユニット型共通）'!$C$6:$L$47,10,FALSE))</f>
        <v/>
      </c>
      <c r="AQ20" s="685" t="str">
        <f>IF(AQ19="","",VLOOKUP(AQ19,'6-2シフト記号表（従来型・ユニット型共通）'!$C$6:$L$47,10,FALSE))</f>
        <v/>
      </c>
      <c r="AR20" s="683" t="str">
        <f>IF(AR19="","",VLOOKUP(AR19,'6-2シフト記号表（従来型・ユニット型共通）'!$C$6:$L$47,10,FALSE))</f>
        <v/>
      </c>
      <c r="AS20" s="684" t="str">
        <f>IF(AS19="","",VLOOKUP(AS19,'6-2シフト記号表（従来型・ユニット型共通）'!$C$6:$L$47,10,FALSE))</f>
        <v/>
      </c>
      <c r="AT20" s="684" t="str">
        <f>IF(AT19="","",VLOOKUP(AT19,'6-2シフト記号表（従来型・ユニット型共通）'!$C$6:$L$47,10,FALSE))</f>
        <v/>
      </c>
      <c r="AU20" s="684" t="str">
        <f>IF(AU19="","",VLOOKUP(AU19,'6-2シフト記号表（従来型・ユニット型共通）'!$C$6:$L$47,10,FALSE))</f>
        <v/>
      </c>
      <c r="AV20" s="684" t="str">
        <f>IF(AV19="","",VLOOKUP(AV19,'6-2シフト記号表（従来型・ユニット型共通）'!$C$6:$L$47,10,FALSE))</f>
        <v/>
      </c>
      <c r="AW20" s="684" t="str">
        <f>IF(AW19="","",VLOOKUP(AW19,'6-2シフト記号表（従来型・ユニット型共通）'!$C$6:$L$47,10,FALSE))</f>
        <v/>
      </c>
      <c r="AX20" s="685" t="str">
        <f>IF(AX19="","",VLOOKUP(AX19,'6-2シフト記号表（従来型・ユニット型共通）'!$C$6:$L$47,10,FALSE))</f>
        <v/>
      </c>
      <c r="AY20" s="683" t="str">
        <f>IF(AY19="","",VLOOKUP(AY19,'6-2シフト記号表（従来型・ユニット型共通）'!$C$6:$L$47,10,FALSE))</f>
        <v/>
      </c>
      <c r="AZ20" s="684" t="str">
        <f>IF(AZ19="","",VLOOKUP(AZ19,'6-2シフト記号表（従来型・ユニット型共通）'!$C$6:$L$47,10,FALSE))</f>
        <v/>
      </c>
      <c r="BA20" s="684" t="str">
        <f>IF(BA19="","",VLOOKUP(BA19,'6-2シフト記号表（従来型・ユニット型共通）'!$C$6:$L$47,10,FALSE))</f>
        <v/>
      </c>
      <c r="BB20" s="1814">
        <f>IF($BE$3="４週",SUM(W20:AX20),IF($BE$3="暦月",SUM(W20:BA20),""))</f>
        <v>0</v>
      </c>
      <c r="BC20" s="1815"/>
      <c r="BD20" s="1816">
        <f>IF($BE$3="４週",BB20/4,IF($BE$3="暦月",(BB20/($BE$8/7)),""))</f>
        <v>0</v>
      </c>
      <c r="BE20" s="1815"/>
      <c r="BF20" s="1811"/>
      <c r="BG20" s="1812"/>
      <c r="BH20" s="1812"/>
      <c r="BI20" s="1812"/>
      <c r="BJ20" s="1813"/>
    </row>
    <row r="21" spans="2:62" ht="20.25" customHeight="1" x14ac:dyDescent="0.2">
      <c r="B21" s="1770">
        <f>B19+1</f>
        <v>3</v>
      </c>
      <c r="C21" s="1772"/>
      <c r="D21" s="1773"/>
      <c r="E21" s="678"/>
      <c r="F21" s="679"/>
      <c r="G21" s="678"/>
      <c r="H21" s="679"/>
      <c r="I21" s="1776"/>
      <c r="J21" s="1777"/>
      <c r="K21" s="1780"/>
      <c r="L21" s="1781"/>
      <c r="M21" s="1781"/>
      <c r="N21" s="1773"/>
      <c r="O21" s="1784"/>
      <c r="P21" s="1785"/>
      <c r="Q21" s="1785"/>
      <c r="R21" s="1785"/>
      <c r="S21" s="1786"/>
      <c r="T21" s="688" t="s">
        <v>1079</v>
      </c>
      <c r="U21" s="689"/>
      <c r="V21" s="690"/>
      <c r="W21" s="691"/>
      <c r="X21" s="692"/>
      <c r="Y21" s="692"/>
      <c r="Z21" s="692"/>
      <c r="AA21" s="692"/>
      <c r="AB21" s="692"/>
      <c r="AC21" s="693"/>
      <c r="AD21" s="691"/>
      <c r="AE21" s="692"/>
      <c r="AF21" s="692"/>
      <c r="AG21" s="692"/>
      <c r="AH21" s="692"/>
      <c r="AI21" s="692"/>
      <c r="AJ21" s="693"/>
      <c r="AK21" s="691"/>
      <c r="AL21" s="692"/>
      <c r="AM21" s="692"/>
      <c r="AN21" s="692"/>
      <c r="AO21" s="692"/>
      <c r="AP21" s="692"/>
      <c r="AQ21" s="693"/>
      <c r="AR21" s="691"/>
      <c r="AS21" s="692"/>
      <c r="AT21" s="692"/>
      <c r="AU21" s="692"/>
      <c r="AV21" s="692"/>
      <c r="AW21" s="692"/>
      <c r="AX21" s="693"/>
      <c r="AY21" s="691"/>
      <c r="AZ21" s="692"/>
      <c r="BA21" s="694"/>
      <c r="BB21" s="1787"/>
      <c r="BC21" s="1788"/>
      <c r="BD21" s="1842"/>
      <c r="BE21" s="1843"/>
      <c r="BF21" s="1844"/>
      <c r="BG21" s="1845"/>
      <c r="BH21" s="1845"/>
      <c r="BI21" s="1845"/>
      <c r="BJ21" s="1846"/>
    </row>
    <row r="22" spans="2:62" ht="20.25" customHeight="1" x14ac:dyDescent="0.2">
      <c r="B22" s="1771"/>
      <c r="C22" s="1774"/>
      <c r="D22" s="1775"/>
      <c r="E22" s="678"/>
      <c r="F22" s="679">
        <f>C21</f>
        <v>0</v>
      </c>
      <c r="G22" s="678"/>
      <c r="H22" s="679">
        <f>I21</f>
        <v>0</v>
      </c>
      <c r="I22" s="1778"/>
      <c r="J22" s="1779"/>
      <c r="K22" s="1782"/>
      <c r="L22" s="1783"/>
      <c r="M22" s="1783"/>
      <c r="N22" s="1775"/>
      <c r="O22" s="1784"/>
      <c r="P22" s="1785"/>
      <c r="Q22" s="1785"/>
      <c r="R22" s="1785"/>
      <c r="S22" s="1786"/>
      <c r="T22" s="680" t="s">
        <v>1080</v>
      </c>
      <c r="U22" s="681"/>
      <c r="V22" s="682"/>
      <c r="W22" s="683" t="str">
        <f>IF(W21="","",VLOOKUP(W21,'6-2シフト記号表（従来型・ユニット型共通）'!$C$6:$L$47,10,FALSE))</f>
        <v/>
      </c>
      <c r="X22" s="684" t="str">
        <f>IF(X21="","",VLOOKUP(X21,'6-2シフト記号表（従来型・ユニット型共通）'!$C$6:$L$47,10,FALSE))</f>
        <v/>
      </c>
      <c r="Y22" s="684" t="str">
        <f>IF(Y21="","",VLOOKUP(Y21,'6-2シフト記号表（従来型・ユニット型共通）'!$C$6:$L$47,10,FALSE))</f>
        <v/>
      </c>
      <c r="Z22" s="684" t="str">
        <f>IF(Z21="","",VLOOKUP(Z21,'6-2シフト記号表（従来型・ユニット型共通）'!$C$6:$L$47,10,FALSE))</f>
        <v/>
      </c>
      <c r="AA22" s="684" t="str">
        <f>IF(AA21="","",VLOOKUP(AA21,'6-2シフト記号表（従来型・ユニット型共通）'!$C$6:$L$47,10,FALSE))</f>
        <v/>
      </c>
      <c r="AB22" s="684" t="str">
        <f>IF(AB21="","",VLOOKUP(AB21,'6-2シフト記号表（従来型・ユニット型共通）'!$C$6:$L$47,10,FALSE))</f>
        <v/>
      </c>
      <c r="AC22" s="685" t="str">
        <f>IF(AC21="","",VLOOKUP(AC21,'6-2シフト記号表（従来型・ユニット型共通）'!$C$6:$L$47,10,FALSE))</f>
        <v/>
      </c>
      <c r="AD22" s="683" t="str">
        <f>IF(AD21="","",VLOOKUP(AD21,'6-2シフト記号表（従来型・ユニット型共通）'!$C$6:$L$47,10,FALSE))</f>
        <v/>
      </c>
      <c r="AE22" s="684" t="str">
        <f>IF(AE21="","",VLOOKUP(AE21,'6-2シフト記号表（従来型・ユニット型共通）'!$C$6:$L$47,10,FALSE))</f>
        <v/>
      </c>
      <c r="AF22" s="684" t="str">
        <f>IF(AF21="","",VLOOKUP(AF21,'6-2シフト記号表（従来型・ユニット型共通）'!$C$6:$L$47,10,FALSE))</f>
        <v/>
      </c>
      <c r="AG22" s="684" t="str">
        <f>IF(AG21="","",VLOOKUP(AG21,'6-2シフト記号表（従来型・ユニット型共通）'!$C$6:$L$47,10,FALSE))</f>
        <v/>
      </c>
      <c r="AH22" s="684" t="str">
        <f>IF(AH21="","",VLOOKUP(AH21,'6-2シフト記号表（従来型・ユニット型共通）'!$C$6:$L$47,10,FALSE))</f>
        <v/>
      </c>
      <c r="AI22" s="684" t="str">
        <f>IF(AI21="","",VLOOKUP(AI21,'6-2シフト記号表（従来型・ユニット型共通）'!$C$6:$L$47,10,FALSE))</f>
        <v/>
      </c>
      <c r="AJ22" s="685" t="str">
        <f>IF(AJ21="","",VLOOKUP(AJ21,'6-2シフト記号表（従来型・ユニット型共通）'!$C$6:$L$47,10,FALSE))</f>
        <v/>
      </c>
      <c r="AK22" s="683" t="str">
        <f>IF(AK21="","",VLOOKUP(AK21,'6-2シフト記号表（従来型・ユニット型共通）'!$C$6:$L$47,10,FALSE))</f>
        <v/>
      </c>
      <c r="AL22" s="684" t="str">
        <f>IF(AL21="","",VLOOKUP(AL21,'6-2シフト記号表（従来型・ユニット型共通）'!$C$6:$L$47,10,FALSE))</f>
        <v/>
      </c>
      <c r="AM22" s="684" t="str">
        <f>IF(AM21="","",VLOOKUP(AM21,'6-2シフト記号表（従来型・ユニット型共通）'!$C$6:$L$47,10,FALSE))</f>
        <v/>
      </c>
      <c r="AN22" s="684" t="str">
        <f>IF(AN21="","",VLOOKUP(AN21,'6-2シフト記号表（従来型・ユニット型共通）'!$C$6:$L$47,10,FALSE))</f>
        <v/>
      </c>
      <c r="AO22" s="684" t="str">
        <f>IF(AO21="","",VLOOKUP(AO21,'6-2シフト記号表（従来型・ユニット型共通）'!$C$6:$L$47,10,FALSE))</f>
        <v/>
      </c>
      <c r="AP22" s="684" t="str">
        <f>IF(AP21="","",VLOOKUP(AP21,'6-2シフト記号表（従来型・ユニット型共通）'!$C$6:$L$47,10,FALSE))</f>
        <v/>
      </c>
      <c r="AQ22" s="685" t="str">
        <f>IF(AQ21="","",VLOOKUP(AQ21,'6-2シフト記号表（従来型・ユニット型共通）'!$C$6:$L$47,10,FALSE))</f>
        <v/>
      </c>
      <c r="AR22" s="683" t="str">
        <f>IF(AR21="","",VLOOKUP(AR21,'6-2シフト記号表（従来型・ユニット型共通）'!$C$6:$L$47,10,FALSE))</f>
        <v/>
      </c>
      <c r="AS22" s="684" t="str">
        <f>IF(AS21="","",VLOOKUP(AS21,'6-2シフト記号表（従来型・ユニット型共通）'!$C$6:$L$47,10,FALSE))</f>
        <v/>
      </c>
      <c r="AT22" s="684" t="str">
        <f>IF(AT21="","",VLOOKUP(AT21,'6-2シフト記号表（従来型・ユニット型共通）'!$C$6:$L$47,10,FALSE))</f>
        <v/>
      </c>
      <c r="AU22" s="684" t="str">
        <f>IF(AU21="","",VLOOKUP(AU21,'6-2シフト記号表（従来型・ユニット型共通）'!$C$6:$L$47,10,FALSE))</f>
        <v/>
      </c>
      <c r="AV22" s="684" t="str">
        <f>IF(AV21="","",VLOOKUP(AV21,'6-2シフト記号表（従来型・ユニット型共通）'!$C$6:$L$47,10,FALSE))</f>
        <v/>
      </c>
      <c r="AW22" s="684" t="str">
        <f>IF(AW21="","",VLOOKUP(AW21,'6-2シフト記号表（従来型・ユニット型共通）'!$C$6:$L$47,10,FALSE))</f>
        <v/>
      </c>
      <c r="AX22" s="685" t="str">
        <f>IF(AX21="","",VLOOKUP(AX21,'6-2シフト記号表（従来型・ユニット型共通）'!$C$6:$L$47,10,FALSE))</f>
        <v/>
      </c>
      <c r="AY22" s="683" t="str">
        <f>IF(AY21="","",VLOOKUP(AY21,'6-2シフト記号表（従来型・ユニット型共通）'!$C$6:$L$47,10,FALSE))</f>
        <v/>
      </c>
      <c r="AZ22" s="684" t="str">
        <f>IF(AZ21="","",VLOOKUP(AZ21,'6-2シフト記号表（従来型・ユニット型共通）'!$C$6:$L$47,10,FALSE))</f>
        <v/>
      </c>
      <c r="BA22" s="684" t="str">
        <f>IF(BA21="","",VLOOKUP(BA21,'6-2シフト記号表（従来型・ユニット型共通）'!$C$6:$L$47,10,FALSE))</f>
        <v/>
      </c>
      <c r="BB22" s="1814">
        <f>IF($BE$3="４週",SUM(W22:AX22),IF($BE$3="暦月",SUM(W22:BA22),""))</f>
        <v>0</v>
      </c>
      <c r="BC22" s="1815"/>
      <c r="BD22" s="1816">
        <f>IF($BE$3="４週",BB22/4,IF($BE$3="暦月",(BB22/($BE$8/7)),""))</f>
        <v>0</v>
      </c>
      <c r="BE22" s="1815"/>
      <c r="BF22" s="1811"/>
      <c r="BG22" s="1812"/>
      <c r="BH22" s="1812"/>
      <c r="BI22" s="1812"/>
      <c r="BJ22" s="1813"/>
    </row>
    <row r="23" spans="2:62" ht="20.25" customHeight="1" x14ac:dyDescent="0.2">
      <c r="B23" s="1770">
        <f>B21+1</f>
        <v>4</v>
      </c>
      <c r="C23" s="1772"/>
      <c r="D23" s="1773"/>
      <c r="E23" s="678"/>
      <c r="F23" s="679"/>
      <c r="G23" s="678"/>
      <c r="H23" s="679"/>
      <c r="I23" s="1776"/>
      <c r="J23" s="1777"/>
      <c r="K23" s="1780"/>
      <c r="L23" s="1781"/>
      <c r="M23" s="1781"/>
      <c r="N23" s="1773"/>
      <c r="O23" s="1784"/>
      <c r="P23" s="1785"/>
      <c r="Q23" s="1785"/>
      <c r="R23" s="1785"/>
      <c r="S23" s="1786"/>
      <c r="T23" s="688" t="s">
        <v>1079</v>
      </c>
      <c r="U23" s="689"/>
      <c r="V23" s="690"/>
      <c r="W23" s="691"/>
      <c r="X23" s="692"/>
      <c r="Y23" s="692"/>
      <c r="Z23" s="692"/>
      <c r="AA23" s="692"/>
      <c r="AB23" s="692"/>
      <c r="AC23" s="693"/>
      <c r="AD23" s="691"/>
      <c r="AE23" s="692"/>
      <c r="AF23" s="692"/>
      <c r="AG23" s="692"/>
      <c r="AH23" s="692"/>
      <c r="AI23" s="692"/>
      <c r="AJ23" s="693"/>
      <c r="AK23" s="691"/>
      <c r="AL23" s="692"/>
      <c r="AM23" s="692"/>
      <c r="AN23" s="692"/>
      <c r="AO23" s="692"/>
      <c r="AP23" s="692"/>
      <c r="AQ23" s="693"/>
      <c r="AR23" s="691"/>
      <c r="AS23" s="692"/>
      <c r="AT23" s="692"/>
      <c r="AU23" s="692"/>
      <c r="AV23" s="692"/>
      <c r="AW23" s="692"/>
      <c r="AX23" s="693"/>
      <c r="AY23" s="691"/>
      <c r="AZ23" s="692"/>
      <c r="BA23" s="694"/>
      <c r="BB23" s="1787"/>
      <c r="BC23" s="1788"/>
      <c r="BD23" s="1842"/>
      <c r="BE23" s="1843"/>
      <c r="BF23" s="1844"/>
      <c r="BG23" s="1845"/>
      <c r="BH23" s="1845"/>
      <c r="BI23" s="1845"/>
      <c r="BJ23" s="1846"/>
    </row>
    <row r="24" spans="2:62" ht="20.25" customHeight="1" x14ac:dyDescent="0.2">
      <c r="B24" s="1771"/>
      <c r="C24" s="1774"/>
      <c r="D24" s="1775"/>
      <c r="E24" s="678"/>
      <c r="F24" s="679">
        <f>C23</f>
        <v>0</v>
      </c>
      <c r="G24" s="678"/>
      <c r="H24" s="679">
        <f>I23</f>
        <v>0</v>
      </c>
      <c r="I24" s="1778"/>
      <c r="J24" s="1779"/>
      <c r="K24" s="1782"/>
      <c r="L24" s="1783"/>
      <c r="M24" s="1783"/>
      <c r="N24" s="1775"/>
      <c r="O24" s="1784"/>
      <c r="P24" s="1785"/>
      <c r="Q24" s="1785"/>
      <c r="R24" s="1785"/>
      <c r="S24" s="1786"/>
      <c r="T24" s="680" t="s">
        <v>1080</v>
      </c>
      <c r="U24" s="681"/>
      <c r="V24" s="682"/>
      <c r="W24" s="683" t="str">
        <f>IF(W23="","",VLOOKUP(W23,'6-2シフト記号表（従来型・ユニット型共通）'!$C$6:$L$47,10,FALSE))</f>
        <v/>
      </c>
      <c r="X24" s="684" t="str">
        <f>IF(X23="","",VLOOKUP(X23,'6-2シフト記号表（従来型・ユニット型共通）'!$C$6:$L$47,10,FALSE))</f>
        <v/>
      </c>
      <c r="Y24" s="684" t="str">
        <f>IF(Y23="","",VLOOKUP(Y23,'6-2シフト記号表（従来型・ユニット型共通）'!$C$6:$L$47,10,FALSE))</f>
        <v/>
      </c>
      <c r="Z24" s="684" t="str">
        <f>IF(Z23="","",VLOOKUP(Z23,'6-2シフト記号表（従来型・ユニット型共通）'!$C$6:$L$47,10,FALSE))</f>
        <v/>
      </c>
      <c r="AA24" s="684" t="str">
        <f>IF(AA23="","",VLOOKUP(AA23,'6-2シフト記号表（従来型・ユニット型共通）'!$C$6:$L$47,10,FALSE))</f>
        <v/>
      </c>
      <c r="AB24" s="684" t="str">
        <f>IF(AB23="","",VLOOKUP(AB23,'6-2シフト記号表（従来型・ユニット型共通）'!$C$6:$L$47,10,FALSE))</f>
        <v/>
      </c>
      <c r="AC24" s="685" t="str">
        <f>IF(AC23="","",VLOOKUP(AC23,'6-2シフト記号表（従来型・ユニット型共通）'!$C$6:$L$47,10,FALSE))</f>
        <v/>
      </c>
      <c r="AD24" s="683" t="str">
        <f>IF(AD23="","",VLOOKUP(AD23,'6-2シフト記号表（従来型・ユニット型共通）'!$C$6:$L$47,10,FALSE))</f>
        <v/>
      </c>
      <c r="AE24" s="684" t="str">
        <f>IF(AE23="","",VLOOKUP(AE23,'6-2シフト記号表（従来型・ユニット型共通）'!$C$6:$L$47,10,FALSE))</f>
        <v/>
      </c>
      <c r="AF24" s="684" t="str">
        <f>IF(AF23="","",VLOOKUP(AF23,'6-2シフト記号表（従来型・ユニット型共通）'!$C$6:$L$47,10,FALSE))</f>
        <v/>
      </c>
      <c r="AG24" s="684" t="str">
        <f>IF(AG23="","",VLOOKUP(AG23,'6-2シフト記号表（従来型・ユニット型共通）'!$C$6:$L$47,10,FALSE))</f>
        <v/>
      </c>
      <c r="AH24" s="684" t="str">
        <f>IF(AH23="","",VLOOKUP(AH23,'6-2シフト記号表（従来型・ユニット型共通）'!$C$6:$L$47,10,FALSE))</f>
        <v/>
      </c>
      <c r="AI24" s="684" t="str">
        <f>IF(AI23="","",VLOOKUP(AI23,'6-2シフト記号表（従来型・ユニット型共通）'!$C$6:$L$47,10,FALSE))</f>
        <v/>
      </c>
      <c r="AJ24" s="685" t="str">
        <f>IF(AJ23="","",VLOOKUP(AJ23,'6-2シフト記号表（従来型・ユニット型共通）'!$C$6:$L$47,10,FALSE))</f>
        <v/>
      </c>
      <c r="AK24" s="683" t="str">
        <f>IF(AK23="","",VLOOKUP(AK23,'6-2シフト記号表（従来型・ユニット型共通）'!$C$6:$L$47,10,FALSE))</f>
        <v/>
      </c>
      <c r="AL24" s="684" t="str">
        <f>IF(AL23="","",VLOOKUP(AL23,'6-2シフト記号表（従来型・ユニット型共通）'!$C$6:$L$47,10,FALSE))</f>
        <v/>
      </c>
      <c r="AM24" s="684" t="str">
        <f>IF(AM23="","",VLOOKUP(AM23,'6-2シフト記号表（従来型・ユニット型共通）'!$C$6:$L$47,10,FALSE))</f>
        <v/>
      </c>
      <c r="AN24" s="684" t="str">
        <f>IF(AN23="","",VLOOKUP(AN23,'6-2シフト記号表（従来型・ユニット型共通）'!$C$6:$L$47,10,FALSE))</f>
        <v/>
      </c>
      <c r="AO24" s="684" t="str">
        <f>IF(AO23="","",VLOOKUP(AO23,'6-2シフト記号表（従来型・ユニット型共通）'!$C$6:$L$47,10,FALSE))</f>
        <v/>
      </c>
      <c r="AP24" s="684" t="str">
        <f>IF(AP23="","",VLOOKUP(AP23,'6-2シフト記号表（従来型・ユニット型共通）'!$C$6:$L$47,10,FALSE))</f>
        <v/>
      </c>
      <c r="AQ24" s="685" t="str">
        <f>IF(AQ23="","",VLOOKUP(AQ23,'6-2シフト記号表（従来型・ユニット型共通）'!$C$6:$L$47,10,FALSE))</f>
        <v/>
      </c>
      <c r="AR24" s="683" t="str">
        <f>IF(AR23="","",VLOOKUP(AR23,'6-2シフト記号表（従来型・ユニット型共通）'!$C$6:$L$47,10,FALSE))</f>
        <v/>
      </c>
      <c r="AS24" s="684" t="str">
        <f>IF(AS23="","",VLOOKUP(AS23,'6-2シフト記号表（従来型・ユニット型共通）'!$C$6:$L$47,10,FALSE))</f>
        <v/>
      </c>
      <c r="AT24" s="684" t="str">
        <f>IF(AT23="","",VLOOKUP(AT23,'6-2シフト記号表（従来型・ユニット型共通）'!$C$6:$L$47,10,FALSE))</f>
        <v/>
      </c>
      <c r="AU24" s="684" t="str">
        <f>IF(AU23="","",VLOOKUP(AU23,'6-2シフト記号表（従来型・ユニット型共通）'!$C$6:$L$47,10,FALSE))</f>
        <v/>
      </c>
      <c r="AV24" s="684" t="str">
        <f>IF(AV23="","",VLOOKUP(AV23,'6-2シフト記号表（従来型・ユニット型共通）'!$C$6:$L$47,10,FALSE))</f>
        <v/>
      </c>
      <c r="AW24" s="684" t="str">
        <f>IF(AW23="","",VLOOKUP(AW23,'6-2シフト記号表（従来型・ユニット型共通）'!$C$6:$L$47,10,FALSE))</f>
        <v/>
      </c>
      <c r="AX24" s="685" t="str">
        <f>IF(AX23="","",VLOOKUP(AX23,'6-2シフト記号表（従来型・ユニット型共通）'!$C$6:$L$47,10,FALSE))</f>
        <v/>
      </c>
      <c r="AY24" s="683" t="str">
        <f>IF(AY23="","",VLOOKUP(AY23,'6-2シフト記号表（従来型・ユニット型共通）'!$C$6:$L$47,10,FALSE))</f>
        <v/>
      </c>
      <c r="AZ24" s="684" t="str">
        <f>IF(AZ23="","",VLOOKUP(AZ23,'6-2シフト記号表（従来型・ユニット型共通）'!$C$6:$L$47,10,FALSE))</f>
        <v/>
      </c>
      <c r="BA24" s="684" t="str">
        <f>IF(BA23="","",VLOOKUP(BA23,'6-2シフト記号表（従来型・ユニット型共通）'!$C$6:$L$47,10,FALSE))</f>
        <v/>
      </c>
      <c r="BB24" s="1814">
        <f>IF($BE$3="４週",SUM(W24:AX24),IF($BE$3="暦月",SUM(W24:BA24),""))</f>
        <v>0</v>
      </c>
      <c r="BC24" s="1815"/>
      <c r="BD24" s="1816">
        <f>IF($BE$3="４週",BB24/4,IF($BE$3="暦月",(BB24/($BE$8/7)),""))</f>
        <v>0</v>
      </c>
      <c r="BE24" s="1815"/>
      <c r="BF24" s="1811"/>
      <c r="BG24" s="1812"/>
      <c r="BH24" s="1812"/>
      <c r="BI24" s="1812"/>
      <c r="BJ24" s="1813"/>
    </row>
    <row r="25" spans="2:62" ht="20.25" customHeight="1" x14ac:dyDescent="0.2">
      <c r="B25" s="1770">
        <f>B23+1</f>
        <v>5</v>
      </c>
      <c r="C25" s="1772"/>
      <c r="D25" s="1773"/>
      <c r="E25" s="678"/>
      <c r="F25" s="679"/>
      <c r="G25" s="678"/>
      <c r="H25" s="679"/>
      <c r="I25" s="1776"/>
      <c r="J25" s="1777"/>
      <c r="K25" s="1780"/>
      <c r="L25" s="1781"/>
      <c r="M25" s="1781"/>
      <c r="N25" s="1773"/>
      <c r="O25" s="1784"/>
      <c r="P25" s="1785"/>
      <c r="Q25" s="1785"/>
      <c r="R25" s="1785"/>
      <c r="S25" s="1786"/>
      <c r="T25" s="688" t="s">
        <v>1079</v>
      </c>
      <c r="U25" s="689"/>
      <c r="V25" s="690"/>
      <c r="W25" s="691"/>
      <c r="X25" s="692"/>
      <c r="Y25" s="692"/>
      <c r="Z25" s="692"/>
      <c r="AA25" s="692"/>
      <c r="AB25" s="692"/>
      <c r="AC25" s="693"/>
      <c r="AD25" s="691"/>
      <c r="AE25" s="692"/>
      <c r="AF25" s="692"/>
      <c r="AG25" s="692"/>
      <c r="AH25" s="692"/>
      <c r="AI25" s="692"/>
      <c r="AJ25" s="693"/>
      <c r="AK25" s="691"/>
      <c r="AL25" s="692"/>
      <c r="AM25" s="692"/>
      <c r="AN25" s="692"/>
      <c r="AO25" s="692"/>
      <c r="AP25" s="692"/>
      <c r="AQ25" s="693"/>
      <c r="AR25" s="691"/>
      <c r="AS25" s="692"/>
      <c r="AT25" s="692"/>
      <c r="AU25" s="692"/>
      <c r="AV25" s="692"/>
      <c r="AW25" s="692"/>
      <c r="AX25" s="693"/>
      <c r="AY25" s="691"/>
      <c r="AZ25" s="692"/>
      <c r="BA25" s="694"/>
      <c r="BB25" s="1787"/>
      <c r="BC25" s="1788"/>
      <c r="BD25" s="1842"/>
      <c r="BE25" s="1843"/>
      <c r="BF25" s="1844"/>
      <c r="BG25" s="1845"/>
      <c r="BH25" s="1845"/>
      <c r="BI25" s="1845"/>
      <c r="BJ25" s="1846"/>
    </row>
    <row r="26" spans="2:62" ht="20.25" customHeight="1" x14ac:dyDescent="0.2">
      <c r="B26" s="1771"/>
      <c r="C26" s="1774"/>
      <c r="D26" s="1775"/>
      <c r="E26" s="678"/>
      <c r="F26" s="679">
        <f>C25</f>
        <v>0</v>
      </c>
      <c r="G26" s="678"/>
      <c r="H26" s="679">
        <f>I25</f>
        <v>0</v>
      </c>
      <c r="I26" s="1778"/>
      <c r="J26" s="1779"/>
      <c r="K26" s="1782"/>
      <c r="L26" s="1783"/>
      <c r="M26" s="1783"/>
      <c r="N26" s="1775"/>
      <c r="O26" s="1784"/>
      <c r="P26" s="1785"/>
      <c r="Q26" s="1785"/>
      <c r="R26" s="1785"/>
      <c r="S26" s="1786"/>
      <c r="T26" s="695" t="s">
        <v>1080</v>
      </c>
      <c r="U26" s="696"/>
      <c r="V26" s="697"/>
      <c r="W26" s="683" t="str">
        <f>IF(W25="","",VLOOKUP(W25,'6-2シフト記号表（従来型・ユニット型共通）'!$C$6:$L$47,10,FALSE))</f>
        <v/>
      </c>
      <c r="X26" s="684" t="str">
        <f>IF(X25="","",VLOOKUP(X25,'6-2シフト記号表（従来型・ユニット型共通）'!$C$6:$L$47,10,FALSE))</f>
        <v/>
      </c>
      <c r="Y26" s="684" t="str">
        <f>IF(Y25="","",VLOOKUP(Y25,'6-2シフト記号表（従来型・ユニット型共通）'!$C$6:$L$47,10,FALSE))</f>
        <v/>
      </c>
      <c r="Z26" s="684" t="str">
        <f>IF(Z25="","",VLOOKUP(Z25,'6-2シフト記号表（従来型・ユニット型共通）'!$C$6:$L$47,10,FALSE))</f>
        <v/>
      </c>
      <c r="AA26" s="684" t="str">
        <f>IF(AA25="","",VLOOKUP(AA25,'6-2シフト記号表（従来型・ユニット型共通）'!$C$6:$L$47,10,FALSE))</f>
        <v/>
      </c>
      <c r="AB26" s="684" t="str">
        <f>IF(AB25="","",VLOOKUP(AB25,'6-2シフト記号表（従来型・ユニット型共通）'!$C$6:$L$47,10,FALSE))</f>
        <v/>
      </c>
      <c r="AC26" s="685" t="str">
        <f>IF(AC25="","",VLOOKUP(AC25,'6-2シフト記号表（従来型・ユニット型共通）'!$C$6:$L$47,10,FALSE))</f>
        <v/>
      </c>
      <c r="AD26" s="683" t="str">
        <f>IF(AD25="","",VLOOKUP(AD25,'6-2シフト記号表（従来型・ユニット型共通）'!$C$6:$L$47,10,FALSE))</f>
        <v/>
      </c>
      <c r="AE26" s="684" t="str">
        <f>IF(AE25="","",VLOOKUP(AE25,'6-2シフト記号表（従来型・ユニット型共通）'!$C$6:$L$47,10,FALSE))</f>
        <v/>
      </c>
      <c r="AF26" s="684" t="str">
        <f>IF(AF25="","",VLOOKUP(AF25,'6-2シフト記号表（従来型・ユニット型共通）'!$C$6:$L$47,10,FALSE))</f>
        <v/>
      </c>
      <c r="AG26" s="684" t="str">
        <f>IF(AG25="","",VLOOKUP(AG25,'6-2シフト記号表（従来型・ユニット型共通）'!$C$6:$L$47,10,FALSE))</f>
        <v/>
      </c>
      <c r="AH26" s="684" t="str">
        <f>IF(AH25="","",VLOOKUP(AH25,'6-2シフト記号表（従来型・ユニット型共通）'!$C$6:$L$47,10,FALSE))</f>
        <v/>
      </c>
      <c r="AI26" s="684" t="str">
        <f>IF(AI25="","",VLOOKUP(AI25,'6-2シフト記号表（従来型・ユニット型共通）'!$C$6:$L$47,10,FALSE))</f>
        <v/>
      </c>
      <c r="AJ26" s="685" t="str">
        <f>IF(AJ25="","",VLOOKUP(AJ25,'6-2シフト記号表（従来型・ユニット型共通）'!$C$6:$L$47,10,FALSE))</f>
        <v/>
      </c>
      <c r="AK26" s="683" t="str">
        <f>IF(AK25="","",VLOOKUP(AK25,'6-2シフト記号表（従来型・ユニット型共通）'!$C$6:$L$47,10,FALSE))</f>
        <v/>
      </c>
      <c r="AL26" s="684" t="str">
        <f>IF(AL25="","",VLOOKUP(AL25,'6-2シフト記号表（従来型・ユニット型共通）'!$C$6:$L$47,10,FALSE))</f>
        <v/>
      </c>
      <c r="AM26" s="684" t="str">
        <f>IF(AM25="","",VLOOKUP(AM25,'6-2シフト記号表（従来型・ユニット型共通）'!$C$6:$L$47,10,FALSE))</f>
        <v/>
      </c>
      <c r="AN26" s="684" t="str">
        <f>IF(AN25="","",VLOOKUP(AN25,'6-2シフト記号表（従来型・ユニット型共通）'!$C$6:$L$47,10,FALSE))</f>
        <v/>
      </c>
      <c r="AO26" s="684" t="str">
        <f>IF(AO25="","",VLOOKUP(AO25,'6-2シフト記号表（従来型・ユニット型共通）'!$C$6:$L$47,10,FALSE))</f>
        <v/>
      </c>
      <c r="AP26" s="684" t="str">
        <f>IF(AP25="","",VLOOKUP(AP25,'6-2シフト記号表（従来型・ユニット型共通）'!$C$6:$L$47,10,FALSE))</f>
        <v/>
      </c>
      <c r="AQ26" s="685" t="str">
        <f>IF(AQ25="","",VLOOKUP(AQ25,'6-2シフト記号表（従来型・ユニット型共通）'!$C$6:$L$47,10,FALSE))</f>
        <v/>
      </c>
      <c r="AR26" s="683" t="str">
        <f>IF(AR25="","",VLOOKUP(AR25,'6-2シフト記号表（従来型・ユニット型共通）'!$C$6:$L$47,10,FALSE))</f>
        <v/>
      </c>
      <c r="AS26" s="684" t="str">
        <f>IF(AS25="","",VLOOKUP(AS25,'6-2シフト記号表（従来型・ユニット型共通）'!$C$6:$L$47,10,FALSE))</f>
        <v/>
      </c>
      <c r="AT26" s="684" t="str">
        <f>IF(AT25="","",VLOOKUP(AT25,'6-2シフト記号表（従来型・ユニット型共通）'!$C$6:$L$47,10,FALSE))</f>
        <v/>
      </c>
      <c r="AU26" s="684" t="str">
        <f>IF(AU25="","",VLOOKUP(AU25,'6-2シフト記号表（従来型・ユニット型共通）'!$C$6:$L$47,10,FALSE))</f>
        <v/>
      </c>
      <c r="AV26" s="684" t="str">
        <f>IF(AV25="","",VLOOKUP(AV25,'6-2シフト記号表（従来型・ユニット型共通）'!$C$6:$L$47,10,FALSE))</f>
        <v/>
      </c>
      <c r="AW26" s="684" t="str">
        <f>IF(AW25="","",VLOOKUP(AW25,'6-2シフト記号表（従来型・ユニット型共通）'!$C$6:$L$47,10,FALSE))</f>
        <v/>
      </c>
      <c r="AX26" s="685" t="str">
        <f>IF(AX25="","",VLOOKUP(AX25,'6-2シフト記号表（従来型・ユニット型共通）'!$C$6:$L$47,10,FALSE))</f>
        <v/>
      </c>
      <c r="AY26" s="683" t="str">
        <f>IF(AY25="","",VLOOKUP(AY25,'6-2シフト記号表（従来型・ユニット型共通）'!$C$6:$L$47,10,FALSE))</f>
        <v/>
      </c>
      <c r="AZ26" s="684" t="str">
        <f>IF(AZ25="","",VLOOKUP(AZ25,'6-2シフト記号表（従来型・ユニット型共通）'!$C$6:$L$47,10,FALSE))</f>
        <v/>
      </c>
      <c r="BA26" s="684" t="str">
        <f>IF(BA25="","",VLOOKUP(BA25,'6-2シフト記号表（従来型・ユニット型共通）'!$C$6:$L$47,10,FALSE))</f>
        <v/>
      </c>
      <c r="BB26" s="1814">
        <f>IF($BE$3="４週",SUM(W26:AX26),IF($BE$3="暦月",SUM(W26:BA26),""))</f>
        <v>0</v>
      </c>
      <c r="BC26" s="1815"/>
      <c r="BD26" s="1816">
        <f>IF($BE$3="４週",BB26/4,IF($BE$3="暦月",(BB26/($BE$8/7)),""))</f>
        <v>0</v>
      </c>
      <c r="BE26" s="1815"/>
      <c r="BF26" s="1811"/>
      <c r="BG26" s="1812"/>
      <c r="BH26" s="1812"/>
      <c r="BI26" s="1812"/>
      <c r="BJ26" s="1813"/>
    </row>
    <row r="27" spans="2:62" ht="20.25" customHeight="1" x14ac:dyDescent="0.2">
      <c r="B27" s="1770">
        <f>B25+1</f>
        <v>6</v>
      </c>
      <c r="C27" s="1772"/>
      <c r="D27" s="1773"/>
      <c r="E27" s="678"/>
      <c r="F27" s="679"/>
      <c r="G27" s="678"/>
      <c r="H27" s="679"/>
      <c r="I27" s="1776"/>
      <c r="J27" s="1777"/>
      <c r="K27" s="1780"/>
      <c r="L27" s="1781"/>
      <c r="M27" s="1781"/>
      <c r="N27" s="1773"/>
      <c r="O27" s="1784"/>
      <c r="P27" s="1785"/>
      <c r="Q27" s="1785"/>
      <c r="R27" s="1785"/>
      <c r="S27" s="1786"/>
      <c r="T27" s="698" t="s">
        <v>1079</v>
      </c>
      <c r="V27" s="699"/>
      <c r="W27" s="691"/>
      <c r="X27" s="692"/>
      <c r="Y27" s="692"/>
      <c r="Z27" s="692"/>
      <c r="AA27" s="692"/>
      <c r="AB27" s="692"/>
      <c r="AC27" s="693"/>
      <c r="AD27" s="691"/>
      <c r="AE27" s="692"/>
      <c r="AF27" s="692"/>
      <c r="AG27" s="692"/>
      <c r="AH27" s="692"/>
      <c r="AI27" s="692"/>
      <c r="AJ27" s="693"/>
      <c r="AK27" s="691"/>
      <c r="AL27" s="692"/>
      <c r="AM27" s="692"/>
      <c r="AN27" s="692"/>
      <c r="AO27" s="692"/>
      <c r="AP27" s="692"/>
      <c r="AQ27" s="693"/>
      <c r="AR27" s="691"/>
      <c r="AS27" s="692"/>
      <c r="AT27" s="692"/>
      <c r="AU27" s="692"/>
      <c r="AV27" s="692"/>
      <c r="AW27" s="692"/>
      <c r="AX27" s="693"/>
      <c r="AY27" s="691"/>
      <c r="AZ27" s="692"/>
      <c r="BA27" s="694"/>
      <c r="BB27" s="1787"/>
      <c r="BC27" s="1788"/>
      <c r="BD27" s="1842"/>
      <c r="BE27" s="1843"/>
      <c r="BF27" s="1844"/>
      <c r="BG27" s="1845"/>
      <c r="BH27" s="1845"/>
      <c r="BI27" s="1845"/>
      <c r="BJ27" s="1846"/>
    </row>
    <row r="28" spans="2:62" ht="20.25" customHeight="1" x14ac:dyDescent="0.2">
      <c r="B28" s="1771"/>
      <c r="C28" s="1774"/>
      <c r="D28" s="1775"/>
      <c r="E28" s="678"/>
      <c r="F28" s="679">
        <f>C27</f>
        <v>0</v>
      </c>
      <c r="G28" s="678"/>
      <c r="H28" s="679">
        <f>I27</f>
        <v>0</v>
      </c>
      <c r="I28" s="1778"/>
      <c r="J28" s="1779"/>
      <c r="K28" s="1782"/>
      <c r="L28" s="1783"/>
      <c r="M28" s="1783"/>
      <c r="N28" s="1775"/>
      <c r="O28" s="1784"/>
      <c r="P28" s="1785"/>
      <c r="Q28" s="1785"/>
      <c r="R28" s="1785"/>
      <c r="S28" s="1786"/>
      <c r="T28" s="680" t="s">
        <v>1080</v>
      </c>
      <c r="U28" s="681"/>
      <c r="V28" s="682"/>
      <c r="W28" s="683" t="str">
        <f>IF(W27="","",VLOOKUP(W27,'6-2シフト記号表（従来型・ユニット型共通）'!$C$6:$L$47,10,FALSE))</f>
        <v/>
      </c>
      <c r="X28" s="684" t="str">
        <f>IF(X27="","",VLOOKUP(X27,'6-2シフト記号表（従来型・ユニット型共通）'!$C$6:$L$47,10,FALSE))</f>
        <v/>
      </c>
      <c r="Y28" s="684" t="str">
        <f>IF(Y27="","",VLOOKUP(Y27,'6-2シフト記号表（従来型・ユニット型共通）'!$C$6:$L$47,10,FALSE))</f>
        <v/>
      </c>
      <c r="Z28" s="684" t="str">
        <f>IF(Z27="","",VLOOKUP(Z27,'6-2シフト記号表（従来型・ユニット型共通）'!$C$6:$L$47,10,FALSE))</f>
        <v/>
      </c>
      <c r="AA28" s="684" t="str">
        <f>IF(AA27="","",VLOOKUP(AA27,'6-2シフト記号表（従来型・ユニット型共通）'!$C$6:$L$47,10,FALSE))</f>
        <v/>
      </c>
      <c r="AB28" s="684" t="str">
        <f>IF(AB27="","",VLOOKUP(AB27,'6-2シフト記号表（従来型・ユニット型共通）'!$C$6:$L$47,10,FALSE))</f>
        <v/>
      </c>
      <c r="AC28" s="685" t="str">
        <f>IF(AC27="","",VLOOKUP(AC27,'6-2シフト記号表（従来型・ユニット型共通）'!$C$6:$L$47,10,FALSE))</f>
        <v/>
      </c>
      <c r="AD28" s="683" t="str">
        <f>IF(AD27="","",VLOOKUP(AD27,'6-2シフト記号表（従来型・ユニット型共通）'!$C$6:$L$47,10,FALSE))</f>
        <v/>
      </c>
      <c r="AE28" s="684" t="str">
        <f>IF(AE27="","",VLOOKUP(AE27,'6-2シフト記号表（従来型・ユニット型共通）'!$C$6:$L$47,10,FALSE))</f>
        <v/>
      </c>
      <c r="AF28" s="684" t="str">
        <f>IF(AF27="","",VLOOKUP(AF27,'6-2シフト記号表（従来型・ユニット型共通）'!$C$6:$L$47,10,FALSE))</f>
        <v/>
      </c>
      <c r="AG28" s="684" t="str">
        <f>IF(AG27="","",VLOOKUP(AG27,'6-2シフト記号表（従来型・ユニット型共通）'!$C$6:$L$47,10,FALSE))</f>
        <v/>
      </c>
      <c r="AH28" s="684" t="str">
        <f>IF(AH27="","",VLOOKUP(AH27,'6-2シフト記号表（従来型・ユニット型共通）'!$C$6:$L$47,10,FALSE))</f>
        <v/>
      </c>
      <c r="AI28" s="684" t="str">
        <f>IF(AI27="","",VLOOKUP(AI27,'6-2シフト記号表（従来型・ユニット型共通）'!$C$6:$L$47,10,FALSE))</f>
        <v/>
      </c>
      <c r="AJ28" s="685" t="str">
        <f>IF(AJ27="","",VLOOKUP(AJ27,'6-2シフト記号表（従来型・ユニット型共通）'!$C$6:$L$47,10,FALSE))</f>
        <v/>
      </c>
      <c r="AK28" s="683" t="str">
        <f>IF(AK27="","",VLOOKUP(AK27,'6-2シフト記号表（従来型・ユニット型共通）'!$C$6:$L$47,10,FALSE))</f>
        <v/>
      </c>
      <c r="AL28" s="684" t="str">
        <f>IF(AL27="","",VLOOKUP(AL27,'6-2シフト記号表（従来型・ユニット型共通）'!$C$6:$L$47,10,FALSE))</f>
        <v/>
      </c>
      <c r="AM28" s="684" t="str">
        <f>IF(AM27="","",VLOOKUP(AM27,'6-2シフト記号表（従来型・ユニット型共通）'!$C$6:$L$47,10,FALSE))</f>
        <v/>
      </c>
      <c r="AN28" s="684" t="str">
        <f>IF(AN27="","",VLOOKUP(AN27,'6-2シフト記号表（従来型・ユニット型共通）'!$C$6:$L$47,10,FALSE))</f>
        <v/>
      </c>
      <c r="AO28" s="684" t="str">
        <f>IF(AO27="","",VLOOKUP(AO27,'6-2シフト記号表（従来型・ユニット型共通）'!$C$6:$L$47,10,FALSE))</f>
        <v/>
      </c>
      <c r="AP28" s="684" t="str">
        <f>IF(AP27="","",VLOOKUP(AP27,'6-2シフト記号表（従来型・ユニット型共通）'!$C$6:$L$47,10,FALSE))</f>
        <v/>
      </c>
      <c r="AQ28" s="685" t="str">
        <f>IF(AQ27="","",VLOOKUP(AQ27,'6-2シフト記号表（従来型・ユニット型共通）'!$C$6:$L$47,10,FALSE))</f>
        <v/>
      </c>
      <c r="AR28" s="683" t="str">
        <f>IF(AR27="","",VLOOKUP(AR27,'6-2シフト記号表（従来型・ユニット型共通）'!$C$6:$L$47,10,FALSE))</f>
        <v/>
      </c>
      <c r="AS28" s="684" t="str">
        <f>IF(AS27="","",VLOOKUP(AS27,'6-2シフト記号表（従来型・ユニット型共通）'!$C$6:$L$47,10,FALSE))</f>
        <v/>
      </c>
      <c r="AT28" s="684" t="str">
        <f>IF(AT27="","",VLOOKUP(AT27,'6-2シフト記号表（従来型・ユニット型共通）'!$C$6:$L$47,10,FALSE))</f>
        <v/>
      </c>
      <c r="AU28" s="684" t="str">
        <f>IF(AU27="","",VLOOKUP(AU27,'6-2シフト記号表（従来型・ユニット型共通）'!$C$6:$L$47,10,FALSE))</f>
        <v/>
      </c>
      <c r="AV28" s="684" t="str">
        <f>IF(AV27="","",VLOOKUP(AV27,'6-2シフト記号表（従来型・ユニット型共通）'!$C$6:$L$47,10,FALSE))</f>
        <v/>
      </c>
      <c r="AW28" s="684" t="str">
        <f>IF(AW27="","",VLOOKUP(AW27,'6-2シフト記号表（従来型・ユニット型共通）'!$C$6:$L$47,10,FALSE))</f>
        <v/>
      </c>
      <c r="AX28" s="685" t="str">
        <f>IF(AX27="","",VLOOKUP(AX27,'6-2シフト記号表（従来型・ユニット型共通）'!$C$6:$L$47,10,FALSE))</f>
        <v/>
      </c>
      <c r="AY28" s="683" t="str">
        <f>IF(AY27="","",VLOOKUP(AY27,'6-2シフト記号表（従来型・ユニット型共通）'!$C$6:$L$47,10,FALSE))</f>
        <v/>
      </c>
      <c r="AZ28" s="684" t="str">
        <f>IF(AZ27="","",VLOOKUP(AZ27,'6-2シフト記号表（従来型・ユニット型共通）'!$C$6:$L$47,10,FALSE))</f>
        <v/>
      </c>
      <c r="BA28" s="684" t="str">
        <f>IF(BA27="","",VLOOKUP(BA27,'6-2シフト記号表（従来型・ユニット型共通）'!$C$6:$L$47,10,FALSE))</f>
        <v/>
      </c>
      <c r="BB28" s="1814">
        <f>IF($BE$3="４週",SUM(W28:AX28),IF($BE$3="暦月",SUM(W28:BA28),""))</f>
        <v>0</v>
      </c>
      <c r="BC28" s="1815"/>
      <c r="BD28" s="1816">
        <f>IF($BE$3="４週",BB28/4,IF($BE$3="暦月",(BB28/($BE$8/7)),""))</f>
        <v>0</v>
      </c>
      <c r="BE28" s="1815"/>
      <c r="BF28" s="1811"/>
      <c r="BG28" s="1812"/>
      <c r="BH28" s="1812"/>
      <c r="BI28" s="1812"/>
      <c r="BJ28" s="1813"/>
    </row>
    <row r="29" spans="2:62" ht="20.25" customHeight="1" x14ac:dyDescent="0.2">
      <c r="B29" s="1770">
        <f>B27+1</f>
        <v>7</v>
      </c>
      <c r="C29" s="1772"/>
      <c r="D29" s="1773"/>
      <c r="E29" s="678"/>
      <c r="F29" s="679"/>
      <c r="G29" s="678"/>
      <c r="H29" s="679"/>
      <c r="I29" s="1776"/>
      <c r="J29" s="1777"/>
      <c r="K29" s="1780"/>
      <c r="L29" s="1781"/>
      <c r="M29" s="1781"/>
      <c r="N29" s="1773"/>
      <c r="O29" s="1784"/>
      <c r="P29" s="1785"/>
      <c r="Q29" s="1785"/>
      <c r="R29" s="1785"/>
      <c r="S29" s="1786"/>
      <c r="T29" s="688" t="s">
        <v>1079</v>
      </c>
      <c r="U29" s="689"/>
      <c r="V29" s="690"/>
      <c r="W29" s="691"/>
      <c r="X29" s="692"/>
      <c r="Y29" s="692"/>
      <c r="Z29" s="692"/>
      <c r="AA29" s="692"/>
      <c r="AB29" s="692"/>
      <c r="AC29" s="693"/>
      <c r="AD29" s="691"/>
      <c r="AE29" s="692"/>
      <c r="AF29" s="692"/>
      <c r="AG29" s="692"/>
      <c r="AH29" s="692"/>
      <c r="AI29" s="692"/>
      <c r="AJ29" s="693"/>
      <c r="AK29" s="691"/>
      <c r="AL29" s="692"/>
      <c r="AM29" s="692"/>
      <c r="AN29" s="692"/>
      <c r="AO29" s="692"/>
      <c r="AP29" s="692"/>
      <c r="AQ29" s="693"/>
      <c r="AR29" s="691"/>
      <c r="AS29" s="692"/>
      <c r="AT29" s="692"/>
      <c r="AU29" s="692"/>
      <c r="AV29" s="692"/>
      <c r="AW29" s="692"/>
      <c r="AX29" s="693"/>
      <c r="AY29" s="691"/>
      <c r="AZ29" s="692"/>
      <c r="BA29" s="694"/>
      <c r="BB29" s="1787"/>
      <c r="BC29" s="1788"/>
      <c r="BD29" s="1842"/>
      <c r="BE29" s="1843"/>
      <c r="BF29" s="1844"/>
      <c r="BG29" s="1845"/>
      <c r="BH29" s="1845"/>
      <c r="BI29" s="1845"/>
      <c r="BJ29" s="1846"/>
    </row>
    <row r="30" spans="2:62" ht="20.25" customHeight="1" x14ac:dyDescent="0.2">
      <c r="B30" s="1771"/>
      <c r="C30" s="1774"/>
      <c r="D30" s="1775"/>
      <c r="E30" s="678"/>
      <c r="F30" s="679">
        <f>C29</f>
        <v>0</v>
      </c>
      <c r="G30" s="678"/>
      <c r="H30" s="679">
        <f>I29</f>
        <v>0</v>
      </c>
      <c r="I30" s="1778"/>
      <c r="J30" s="1779"/>
      <c r="K30" s="1782"/>
      <c r="L30" s="1783"/>
      <c r="M30" s="1783"/>
      <c r="N30" s="1775"/>
      <c r="O30" s="1784"/>
      <c r="P30" s="1785"/>
      <c r="Q30" s="1785"/>
      <c r="R30" s="1785"/>
      <c r="S30" s="1786"/>
      <c r="T30" s="680" t="s">
        <v>1080</v>
      </c>
      <c r="U30" s="681"/>
      <c r="V30" s="682"/>
      <c r="W30" s="683" t="str">
        <f>IF(W29="","",VLOOKUP(W29,'6-2シフト記号表（従来型・ユニット型共通）'!$C$6:$L$47,10,FALSE))</f>
        <v/>
      </c>
      <c r="X30" s="684" t="str">
        <f>IF(X29="","",VLOOKUP(X29,'6-2シフト記号表（従来型・ユニット型共通）'!$C$6:$L$47,10,FALSE))</f>
        <v/>
      </c>
      <c r="Y30" s="684" t="str">
        <f>IF(Y29="","",VLOOKUP(Y29,'6-2シフト記号表（従来型・ユニット型共通）'!$C$6:$L$47,10,FALSE))</f>
        <v/>
      </c>
      <c r="Z30" s="684" t="str">
        <f>IF(Z29="","",VLOOKUP(Z29,'6-2シフト記号表（従来型・ユニット型共通）'!$C$6:$L$47,10,FALSE))</f>
        <v/>
      </c>
      <c r="AA30" s="684" t="str">
        <f>IF(AA29="","",VLOOKUP(AA29,'6-2シフト記号表（従来型・ユニット型共通）'!$C$6:$L$47,10,FALSE))</f>
        <v/>
      </c>
      <c r="AB30" s="684" t="str">
        <f>IF(AB29="","",VLOOKUP(AB29,'6-2シフト記号表（従来型・ユニット型共通）'!$C$6:$L$47,10,FALSE))</f>
        <v/>
      </c>
      <c r="AC30" s="685" t="str">
        <f>IF(AC29="","",VLOOKUP(AC29,'6-2シフト記号表（従来型・ユニット型共通）'!$C$6:$L$47,10,FALSE))</f>
        <v/>
      </c>
      <c r="AD30" s="683" t="str">
        <f>IF(AD29="","",VLOOKUP(AD29,'6-2シフト記号表（従来型・ユニット型共通）'!$C$6:$L$47,10,FALSE))</f>
        <v/>
      </c>
      <c r="AE30" s="684" t="str">
        <f>IF(AE29="","",VLOOKUP(AE29,'6-2シフト記号表（従来型・ユニット型共通）'!$C$6:$L$47,10,FALSE))</f>
        <v/>
      </c>
      <c r="AF30" s="684" t="str">
        <f>IF(AF29="","",VLOOKUP(AF29,'6-2シフト記号表（従来型・ユニット型共通）'!$C$6:$L$47,10,FALSE))</f>
        <v/>
      </c>
      <c r="AG30" s="684" t="str">
        <f>IF(AG29="","",VLOOKUP(AG29,'6-2シフト記号表（従来型・ユニット型共通）'!$C$6:$L$47,10,FALSE))</f>
        <v/>
      </c>
      <c r="AH30" s="684" t="str">
        <f>IF(AH29="","",VLOOKUP(AH29,'6-2シフト記号表（従来型・ユニット型共通）'!$C$6:$L$47,10,FALSE))</f>
        <v/>
      </c>
      <c r="AI30" s="684" t="str">
        <f>IF(AI29="","",VLOOKUP(AI29,'6-2シフト記号表（従来型・ユニット型共通）'!$C$6:$L$47,10,FALSE))</f>
        <v/>
      </c>
      <c r="AJ30" s="685" t="str">
        <f>IF(AJ29="","",VLOOKUP(AJ29,'6-2シフト記号表（従来型・ユニット型共通）'!$C$6:$L$47,10,FALSE))</f>
        <v/>
      </c>
      <c r="AK30" s="683" t="str">
        <f>IF(AK29="","",VLOOKUP(AK29,'6-2シフト記号表（従来型・ユニット型共通）'!$C$6:$L$47,10,FALSE))</f>
        <v/>
      </c>
      <c r="AL30" s="684" t="str">
        <f>IF(AL29="","",VLOOKUP(AL29,'6-2シフト記号表（従来型・ユニット型共通）'!$C$6:$L$47,10,FALSE))</f>
        <v/>
      </c>
      <c r="AM30" s="684" t="str">
        <f>IF(AM29="","",VLOOKUP(AM29,'6-2シフト記号表（従来型・ユニット型共通）'!$C$6:$L$47,10,FALSE))</f>
        <v/>
      </c>
      <c r="AN30" s="684" t="str">
        <f>IF(AN29="","",VLOOKUP(AN29,'6-2シフト記号表（従来型・ユニット型共通）'!$C$6:$L$47,10,FALSE))</f>
        <v/>
      </c>
      <c r="AO30" s="684" t="str">
        <f>IF(AO29="","",VLOOKUP(AO29,'6-2シフト記号表（従来型・ユニット型共通）'!$C$6:$L$47,10,FALSE))</f>
        <v/>
      </c>
      <c r="AP30" s="684" t="str">
        <f>IF(AP29="","",VLOOKUP(AP29,'6-2シフト記号表（従来型・ユニット型共通）'!$C$6:$L$47,10,FALSE))</f>
        <v/>
      </c>
      <c r="AQ30" s="685" t="str">
        <f>IF(AQ29="","",VLOOKUP(AQ29,'6-2シフト記号表（従来型・ユニット型共通）'!$C$6:$L$47,10,FALSE))</f>
        <v/>
      </c>
      <c r="AR30" s="683" t="str">
        <f>IF(AR29="","",VLOOKUP(AR29,'6-2シフト記号表（従来型・ユニット型共通）'!$C$6:$L$47,10,FALSE))</f>
        <v/>
      </c>
      <c r="AS30" s="684" t="str">
        <f>IF(AS29="","",VLOOKUP(AS29,'6-2シフト記号表（従来型・ユニット型共通）'!$C$6:$L$47,10,FALSE))</f>
        <v/>
      </c>
      <c r="AT30" s="684" t="str">
        <f>IF(AT29="","",VLOOKUP(AT29,'6-2シフト記号表（従来型・ユニット型共通）'!$C$6:$L$47,10,FALSE))</f>
        <v/>
      </c>
      <c r="AU30" s="684" t="str">
        <f>IF(AU29="","",VLOOKUP(AU29,'6-2シフト記号表（従来型・ユニット型共通）'!$C$6:$L$47,10,FALSE))</f>
        <v/>
      </c>
      <c r="AV30" s="684" t="str">
        <f>IF(AV29="","",VLOOKUP(AV29,'6-2シフト記号表（従来型・ユニット型共通）'!$C$6:$L$47,10,FALSE))</f>
        <v/>
      </c>
      <c r="AW30" s="684" t="str">
        <f>IF(AW29="","",VLOOKUP(AW29,'6-2シフト記号表（従来型・ユニット型共通）'!$C$6:$L$47,10,FALSE))</f>
        <v/>
      </c>
      <c r="AX30" s="685" t="str">
        <f>IF(AX29="","",VLOOKUP(AX29,'6-2シフト記号表（従来型・ユニット型共通）'!$C$6:$L$47,10,FALSE))</f>
        <v/>
      </c>
      <c r="AY30" s="683" t="str">
        <f>IF(AY29="","",VLOOKUP(AY29,'6-2シフト記号表（従来型・ユニット型共通）'!$C$6:$L$47,10,FALSE))</f>
        <v/>
      </c>
      <c r="AZ30" s="684" t="str">
        <f>IF(AZ29="","",VLOOKUP(AZ29,'6-2シフト記号表（従来型・ユニット型共通）'!$C$6:$L$47,10,FALSE))</f>
        <v/>
      </c>
      <c r="BA30" s="684" t="str">
        <f>IF(BA29="","",VLOOKUP(BA29,'6-2シフト記号表（従来型・ユニット型共通）'!$C$6:$L$47,10,FALSE))</f>
        <v/>
      </c>
      <c r="BB30" s="1814">
        <f>IF($BE$3="４週",SUM(W30:AX30),IF($BE$3="暦月",SUM(W30:BA30),""))</f>
        <v>0</v>
      </c>
      <c r="BC30" s="1815"/>
      <c r="BD30" s="1816">
        <f>IF($BE$3="４週",BB30/4,IF($BE$3="暦月",(BB30/($BE$8/7)),""))</f>
        <v>0</v>
      </c>
      <c r="BE30" s="1815"/>
      <c r="BF30" s="1811"/>
      <c r="BG30" s="1812"/>
      <c r="BH30" s="1812"/>
      <c r="BI30" s="1812"/>
      <c r="BJ30" s="1813"/>
    </row>
    <row r="31" spans="2:62" ht="20.25" customHeight="1" x14ac:dyDescent="0.2">
      <c r="B31" s="1770">
        <f>B29+1</f>
        <v>8</v>
      </c>
      <c r="C31" s="1772"/>
      <c r="D31" s="1773"/>
      <c r="E31" s="678"/>
      <c r="F31" s="679"/>
      <c r="G31" s="678"/>
      <c r="H31" s="679"/>
      <c r="I31" s="1776"/>
      <c r="J31" s="1777"/>
      <c r="K31" s="1780"/>
      <c r="L31" s="1781"/>
      <c r="M31" s="1781"/>
      <c r="N31" s="1773"/>
      <c r="O31" s="1784"/>
      <c r="P31" s="1785"/>
      <c r="Q31" s="1785"/>
      <c r="R31" s="1785"/>
      <c r="S31" s="1786"/>
      <c r="T31" s="688" t="s">
        <v>1079</v>
      </c>
      <c r="U31" s="689"/>
      <c r="V31" s="690"/>
      <c r="W31" s="691"/>
      <c r="X31" s="692"/>
      <c r="Y31" s="692"/>
      <c r="Z31" s="692"/>
      <c r="AA31" s="692"/>
      <c r="AB31" s="692"/>
      <c r="AC31" s="693"/>
      <c r="AD31" s="691"/>
      <c r="AE31" s="692"/>
      <c r="AF31" s="692"/>
      <c r="AG31" s="692"/>
      <c r="AH31" s="692"/>
      <c r="AI31" s="692"/>
      <c r="AJ31" s="693"/>
      <c r="AK31" s="691"/>
      <c r="AL31" s="692"/>
      <c r="AM31" s="692"/>
      <c r="AN31" s="692"/>
      <c r="AO31" s="692"/>
      <c r="AP31" s="692"/>
      <c r="AQ31" s="693"/>
      <c r="AR31" s="691"/>
      <c r="AS31" s="692"/>
      <c r="AT31" s="692"/>
      <c r="AU31" s="692"/>
      <c r="AV31" s="692"/>
      <c r="AW31" s="692"/>
      <c r="AX31" s="693"/>
      <c r="AY31" s="691"/>
      <c r="AZ31" s="692"/>
      <c r="BA31" s="694"/>
      <c r="BB31" s="1787"/>
      <c r="BC31" s="1788"/>
      <c r="BD31" s="1842"/>
      <c r="BE31" s="1843"/>
      <c r="BF31" s="1844"/>
      <c r="BG31" s="1845"/>
      <c r="BH31" s="1845"/>
      <c r="BI31" s="1845"/>
      <c r="BJ31" s="1846"/>
    </row>
    <row r="32" spans="2:62" ht="20.25" customHeight="1" x14ac:dyDescent="0.2">
      <c r="B32" s="1771"/>
      <c r="C32" s="1774"/>
      <c r="D32" s="1775"/>
      <c r="E32" s="678"/>
      <c r="F32" s="679">
        <f>C31</f>
        <v>0</v>
      </c>
      <c r="G32" s="678"/>
      <c r="H32" s="679">
        <f>I31</f>
        <v>0</v>
      </c>
      <c r="I32" s="1778"/>
      <c r="J32" s="1779"/>
      <c r="K32" s="1782"/>
      <c r="L32" s="1783"/>
      <c r="M32" s="1783"/>
      <c r="N32" s="1775"/>
      <c r="O32" s="1784"/>
      <c r="P32" s="1785"/>
      <c r="Q32" s="1785"/>
      <c r="R32" s="1785"/>
      <c r="S32" s="1786"/>
      <c r="T32" s="680" t="s">
        <v>1080</v>
      </c>
      <c r="U32" s="681"/>
      <c r="V32" s="682"/>
      <c r="W32" s="683" t="str">
        <f>IF(W31="","",VLOOKUP(W31,'6-2シフト記号表（従来型・ユニット型共通）'!$C$6:$L$47,10,FALSE))</f>
        <v/>
      </c>
      <c r="X32" s="684" t="str">
        <f>IF(X31="","",VLOOKUP(X31,'6-2シフト記号表（従来型・ユニット型共通）'!$C$6:$L$47,10,FALSE))</f>
        <v/>
      </c>
      <c r="Y32" s="684" t="str">
        <f>IF(Y31="","",VLOOKUP(Y31,'6-2シフト記号表（従来型・ユニット型共通）'!$C$6:$L$47,10,FALSE))</f>
        <v/>
      </c>
      <c r="Z32" s="684" t="str">
        <f>IF(Z31="","",VLOOKUP(Z31,'6-2シフト記号表（従来型・ユニット型共通）'!$C$6:$L$47,10,FALSE))</f>
        <v/>
      </c>
      <c r="AA32" s="684" t="str">
        <f>IF(AA31="","",VLOOKUP(AA31,'6-2シフト記号表（従来型・ユニット型共通）'!$C$6:$L$47,10,FALSE))</f>
        <v/>
      </c>
      <c r="AB32" s="684" t="str">
        <f>IF(AB31="","",VLOOKUP(AB31,'6-2シフト記号表（従来型・ユニット型共通）'!$C$6:$L$47,10,FALSE))</f>
        <v/>
      </c>
      <c r="AC32" s="685" t="str">
        <f>IF(AC31="","",VLOOKUP(AC31,'6-2シフト記号表（従来型・ユニット型共通）'!$C$6:$L$47,10,FALSE))</f>
        <v/>
      </c>
      <c r="AD32" s="683" t="str">
        <f>IF(AD31="","",VLOOKUP(AD31,'6-2シフト記号表（従来型・ユニット型共通）'!$C$6:$L$47,10,FALSE))</f>
        <v/>
      </c>
      <c r="AE32" s="684" t="str">
        <f>IF(AE31="","",VLOOKUP(AE31,'6-2シフト記号表（従来型・ユニット型共通）'!$C$6:$L$47,10,FALSE))</f>
        <v/>
      </c>
      <c r="AF32" s="684" t="str">
        <f>IF(AF31="","",VLOOKUP(AF31,'6-2シフト記号表（従来型・ユニット型共通）'!$C$6:$L$47,10,FALSE))</f>
        <v/>
      </c>
      <c r="AG32" s="684" t="str">
        <f>IF(AG31="","",VLOOKUP(AG31,'6-2シフト記号表（従来型・ユニット型共通）'!$C$6:$L$47,10,FALSE))</f>
        <v/>
      </c>
      <c r="AH32" s="684" t="str">
        <f>IF(AH31="","",VLOOKUP(AH31,'6-2シフト記号表（従来型・ユニット型共通）'!$C$6:$L$47,10,FALSE))</f>
        <v/>
      </c>
      <c r="AI32" s="684" t="str">
        <f>IF(AI31="","",VLOOKUP(AI31,'6-2シフト記号表（従来型・ユニット型共通）'!$C$6:$L$47,10,FALSE))</f>
        <v/>
      </c>
      <c r="AJ32" s="685" t="str">
        <f>IF(AJ31="","",VLOOKUP(AJ31,'6-2シフト記号表（従来型・ユニット型共通）'!$C$6:$L$47,10,FALSE))</f>
        <v/>
      </c>
      <c r="AK32" s="683" t="str">
        <f>IF(AK31="","",VLOOKUP(AK31,'6-2シフト記号表（従来型・ユニット型共通）'!$C$6:$L$47,10,FALSE))</f>
        <v/>
      </c>
      <c r="AL32" s="684" t="str">
        <f>IF(AL31="","",VLOOKUP(AL31,'6-2シフト記号表（従来型・ユニット型共通）'!$C$6:$L$47,10,FALSE))</f>
        <v/>
      </c>
      <c r="AM32" s="684" t="str">
        <f>IF(AM31="","",VLOOKUP(AM31,'6-2シフト記号表（従来型・ユニット型共通）'!$C$6:$L$47,10,FALSE))</f>
        <v/>
      </c>
      <c r="AN32" s="684" t="str">
        <f>IF(AN31="","",VLOOKUP(AN31,'6-2シフト記号表（従来型・ユニット型共通）'!$C$6:$L$47,10,FALSE))</f>
        <v/>
      </c>
      <c r="AO32" s="684" t="str">
        <f>IF(AO31="","",VLOOKUP(AO31,'6-2シフト記号表（従来型・ユニット型共通）'!$C$6:$L$47,10,FALSE))</f>
        <v/>
      </c>
      <c r="AP32" s="684" t="str">
        <f>IF(AP31="","",VLOOKUP(AP31,'6-2シフト記号表（従来型・ユニット型共通）'!$C$6:$L$47,10,FALSE))</f>
        <v/>
      </c>
      <c r="AQ32" s="685" t="str">
        <f>IF(AQ31="","",VLOOKUP(AQ31,'6-2シフト記号表（従来型・ユニット型共通）'!$C$6:$L$47,10,FALSE))</f>
        <v/>
      </c>
      <c r="AR32" s="683" t="str">
        <f>IF(AR31="","",VLOOKUP(AR31,'6-2シフト記号表（従来型・ユニット型共通）'!$C$6:$L$47,10,FALSE))</f>
        <v/>
      </c>
      <c r="AS32" s="684" t="str">
        <f>IF(AS31="","",VLOOKUP(AS31,'6-2シフト記号表（従来型・ユニット型共通）'!$C$6:$L$47,10,FALSE))</f>
        <v/>
      </c>
      <c r="AT32" s="684" t="str">
        <f>IF(AT31="","",VLOOKUP(AT31,'6-2シフト記号表（従来型・ユニット型共通）'!$C$6:$L$47,10,FALSE))</f>
        <v/>
      </c>
      <c r="AU32" s="684" t="str">
        <f>IF(AU31="","",VLOOKUP(AU31,'6-2シフト記号表（従来型・ユニット型共通）'!$C$6:$L$47,10,FALSE))</f>
        <v/>
      </c>
      <c r="AV32" s="684" t="str">
        <f>IF(AV31="","",VLOOKUP(AV31,'6-2シフト記号表（従来型・ユニット型共通）'!$C$6:$L$47,10,FALSE))</f>
        <v/>
      </c>
      <c r="AW32" s="684" t="str">
        <f>IF(AW31="","",VLOOKUP(AW31,'6-2シフト記号表（従来型・ユニット型共通）'!$C$6:$L$47,10,FALSE))</f>
        <v/>
      </c>
      <c r="AX32" s="685" t="str">
        <f>IF(AX31="","",VLOOKUP(AX31,'6-2シフト記号表（従来型・ユニット型共通）'!$C$6:$L$47,10,FALSE))</f>
        <v/>
      </c>
      <c r="AY32" s="683" t="str">
        <f>IF(AY31="","",VLOOKUP(AY31,'6-2シフト記号表（従来型・ユニット型共通）'!$C$6:$L$47,10,FALSE))</f>
        <v/>
      </c>
      <c r="AZ32" s="684" t="str">
        <f>IF(AZ31="","",VLOOKUP(AZ31,'6-2シフト記号表（従来型・ユニット型共通）'!$C$6:$L$47,10,FALSE))</f>
        <v/>
      </c>
      <c r="BA32" s="684" t="str">
        <f>IF(BA31="","",VLOOKUP(BA31,'6-2シフト記号表（従来型・ユニット型共通）'!$C$6:$L$47,10,FALSE))</f>
        <v/>
      </c>
      <c r="BB32" s="1814">
        <f>IF($BE$3="４週",SUM(W32:AX32),IF($BE$3="暦月",SUM(W32:BA32),""))</f>
        <v>0</v>
      </c>
      <c r="BC32" s="1815"/>
      <c r="BD32" s="1816">
        <f>IF($BE$3="４週",BB32/4,IF($BE$3="暦月",(BB32/($BE$8/7)),""))</f>
        <v>0</v>
      </c>
      <c r="BE32" s="1815"/>
      <c r="BF32" s="1811"/>
      <c r="BG32" s="1812"/>
      <c r="BH32" s="1812"/>
      <c r="BI32" s="1812"/>
      <c r="BJ32" s="1813"/>
    </row>
    <row r="33" spans="2:62" ht="20.25" customHeight="1" x14ac:dyDescent="0.2">
      <c r="B33" s="1770">
        <f>B31+1</f>
        <v>9</v>
      </c>
      <c r="C33" s="1772"/>
      <c r="D33" s="1773"/>
      <c r="E33" s="678"/>
      <c r="F33" s="679"/>
      <c r="G33" s="678"/>
      <c r="H33" s="679"/>
      <c r="I33" s="1776"/>
      <c r="J33" s="1777"/>
      <c r="K33" s="1780"/>
      <c r="L33" s="1781"/>
      <c r="M33" s="1781"/>
      <c r="N33" s="1773"/>
      <c r="O33" s="1784"/>
      <c r="P33" s="1785"/>
      <c r="Q33" s="1785"/>
      <c r="R33" s="1785"/>
      <c r="S33" s="1786"/>
      <c r="T33" s="688" t="s">
        <v>1079</v>
      </c>
      <c r="U33" s="689"/>
      <c r="V33" s="690"/>
      <c r="W33" s="691"/>
      <c r="X33" s="692"/>
      <c r="Y33" s="692"/>
      <c r="Z33" s="692"/>
      <c r="AA33" s="692"/>
      <c r="AB33" s="692"/>
      <c r="AC33" s="693"/>
      <c r="AD33" s="691"/>
      <c r="AE33" s="692"/>
      <c r="AF33" s="692"/>
      <c r="AG33" s="692"/>
      <c r="AH33" s="692"/>
      <c r="AI33" s="692"/>
      <c r="AJ33" s="693"/>
      <c r="AK33" s="691"/>
      <c r="AL33" s="692"/>
      <c r="AM33" s="692"/>
      <c r="AN33" s="692"/>
      <c r="AO33" s="692"/>
      <c r="AP33" s="692"/>
      <c r="AQ33" s="693"/>
      <c r="AR33" s="691"/>
      <c r="AS33" s="692"/>
      <c r="AT33" s="692"/>
      <c r="AU33" s="692"/>
      <c r="AV33" s="692"/>
      <c r="AW33" s="692"/>
      <c r="AX33" s="693"/>
      <c r="AY33" s="691"/>
      <c r="AZ33" s="692"/>
      <c r="BA33" s="694"/>
      <c r="BB33" s="1787"/>
      <c r="BC33" s="1788"/>
      <c r="BD33" s="1842"/>
      <c r="BE33" s="1843"/>
      <c r="BF33" s="1844"/>
      <c r="BG33" s="1845"/>
      <c r="BH33" s="1845"/>
      <c r="BI33" s="1845"/>
      <c r="BJ33" s="1846"/>
    </row>
    <row r="34" spans="2:62" ht="20.25" customHeight="1" x14ac:dyDescent="0.2">
      <c r="B34" s="1771"/>
      <c r="C34" s="1774"/>
      <c r="D34" s="1775"/>
      <c r="E34" s="678"/>
      <c r="F34" s="679">
        <f>C33</f>
        <v>0</v>
      </c>
      <c r="G34" s="678"/>
      <c r="H34" s="679">
        <f>I33</f>
        <v>0</v>
      </c>
      <c r="I34" s="1778"/>
      <c r="J34" s="1779"/>
      <c r="K34" s="1782"/>
      <c r="L34" s="1783"/>
      <c r="M34" s="1783"/>
      <c r="N34" s="1775"/>
      <c r="O34" s="1784"/>
      <c r="P34" s="1785"/>
      <c r="Q34" s="1785"/>
      <c r="R34" s="1785"/>
      <c r="S34" s="1786"/>
      <c r="T34" s="695" t="s">
        <v>1080</v>
      </c>
      <c r="U34" s="696"/>
      <c r="V34" s="697"/>
      <c r="W34" s="683" t="str">
        <f>IF(W33="","",VLOOKUP(W33,'6-2シフト記号表（従来型・ユニット型共通）'!$C$6:$L$47,10,FALSE))</f>
        <v/>
      </c>
      <c r="X34" s="684" t="str">
        <f>IF(X33="","",VLOOKUP(X33,'6-2シフト記号表（従来型・ユニット型共通）'!$C$6:$L$47,10,FALSE))</f>
        <v/>
      </c>
      <c r="Y34" s="684" t="str">
        <f>IF(Y33="","",VLOOKUP(Y33,'6-2シフト記号表（従来型・ユニット型共通）'!$C$6:$L$47,10,FALSE))</f>
        <v/>
      </c>
      <c r="Z34" s="684" t="str">
        <f>IF(Z33="","",VLOOKUP(Z33,'6-2シフト記号表（従来型・ユニット型共通）'!$C$6:$L$47,10,FALSE))</f>
        <v/>
      </c>
      <c r="AA34" s="684" t="str">
        <f>IF(AA33="","",VLOOKUP(AA33,'6-2シフト記号表（従来型・ユニット型共通）'!$C$6:$L$47,10,FALSE))</f>
        <v/>
      </c>
      <c r="AB34" s="684" t="str">
        <f>IF(AB33="","",VLOOKUP(AB33,'6-2シフト記号表（従来型・ユニット型共通）'!$C$6:$L$47,10,FALSE))</f>
        <v/>
      </c>
      <c r="AC34" s="685" t="str">
        <f>IF(AC33="","",VLOOKUP(AC33,'6-2シフト記号表（従来型・ユニット型共通）'!$C$6:$L$47,10,FALSE))</f>
        <v/>
      </c>
      <c r="AD34" s="683" t="str">
        <f>IF(AD33="","",VLOOKUP(AD33,'6-2シフト記号表（従来型・ユニット型共通）'!$C$6:$L$47,10,FALSE))</f>
        <v/>
      </c>
      <c r="AE34" s="684" t="str">
        <f>IF(AE33="","",VLOOKUP(AE33,'6-2シフト記号表（従来型・ユニット型共通）'!$C$6:$L$47,10,FALSE))</f>
        <v/>
      </c>
      <c r="AF34" s="684" t="str">
        <f>IF(AF33="","",VLOOKUP(AF33,'6-2シフト記号表（従来型・ユニット型共通）'!$C$6:$L$47,10,FALSE))</f>
        <v/>
      </c>
      <c r="AG34" s="684" t="str">
        <f>IF(AG33="","",VLOOKUP(AG33,'6-2シフト記号表（従来型・ユニット型共通）'!$C$6:$L$47,10,FALSE))</f>
        <v/>
      </c>
      <c r="AH34" s="684" t="str">
        <f>IF(AH33="","",VLOOKUP(AH33,'6-2シフト記号表（従来型・ユニット型共通）'!$C$6:$L$47,10,FALSE))</f>
        <v/>
      </c>
      <c r="AI34" s="684" t="str">
        <f>IF(AI33="","",VLOOKUP(AI33,'6-2シフト記号表（従来型・ユニット型共通）'!$C$6:$L$47,10,FALSE))</f>
        <v/>
      </c>
      <c r="AJ34" s="685" t="str">
        <f>IF(AJ33="","",VLOOKUP(AJ33,'6-2シフト記号表（従来型・ユニット型共通）'!$C$6:$L$47,10,FALSE))</f>
        <v/>
      </c>
      <c r="AK34" s="683" t="str">
        <f>IF(AK33="","",VLOOKUP(AK33,'6-2シフト記号表（従来型・ユニット型共通）'!$C$6:$L$47,10,FALSE))</f>
        <v/>
      </c>
      <c r="AL34" s="684" t="str">
        <f>IF(AL33="","",VLOOKUP(AL33,'6-2シフト記号表（従来型・ユニット型共通）'!$C$6:$L$47,10,FALSE))</f>
        <v/>
      </c>
      <c r="AM34" s="684" t="str">
        <f>IF(AM33="","",VLOOKUP(AM33,'6-2シフト記号表（従来型・ユニット型共通）'!$C$6:$L$47,10,FALSE))</f>
        <v/>
      </c>
      <c r="AN34" s="684" t="str">
        <f>IF(AN33="","",VLOOKUP(AN33,'6-2シフト記号表（従来型・ユニット型共通）'!$C$6:$L$47,10,FALSE))</f>
        <v/>
      </c>
      <c r="AO34" s="684" t="str">
        <f>IF(AO33="","",VLOOKUP(AO33,'6-2シフト記号表（従来型・ユニット型共通）'!$C$6:$L$47,10,FALSE))</f>
        <v/>
      </c>
      <c r="AP34" s="684" t="str">
        <f>IF(AP33="","",VLOOKUP(AP33,'6-2シフト記号表（従来型・ユニット型共通）'!$C$6:$L$47,10,FALSE))</f>
        <v/>
      </c>
      <c r="AQ34" s="685" t="str">
        <f>IF(AQ33="","",VLOOKUP(AQ33,'6-2シフト記号表（従来型・ユニット型共通）'!$C$6:$L$47,10,FALSE))</f>
        <v/>
      </c>
      <c r="AR34" s="683" t="str">
        <f>IF(AR33="","",VLOOKUP(AR33,'6-2シフト記号表（従来型・ユニット型共通）'!$C$6:$L$47,10,FALSE))</f>
        <v/>
      </c>
      <c r="AS34" s="684" t="str">
        <f>IF(AS33="","",VLOOKUP(AS33,'6-2シフト記号表（従来型・ユニット型共通）'!$C$6:$L$47,10,FALSE))</f>
        <v/>
      </c>
      <c r="AT34" s="684" t="str">
        <f>IF(AT33="","",VLOOKUP(AT33,'6-2シフト記号表（従来型・ユニット型共通）'!$C$6:$L$47,10,FALSE))</f>
        <v/>
      </c>
      <c r="AU34" s="684" t="str">
        <f>IF(AU33="","",VLOOKUP(AU33,'6-2シフト記号表（従来型・ユニット型共通）'!$C$6:$L$47,10,FALSE))</f>
        <v/>
      </c>
      <c r="AV34" s="684" t="str">
        <f>IF(AV33="","",VLOOKUP(AV33,'6-2シフト記号表（従来型・ユニット型共通）'!$C$6:$L$47,10,FALSE))</f>
        <v/>
      </c>
      <c r="AW34" s="684" t="str">
        <f>IF(AW33="","",VLOOKUP(AW33,'6-2シフト記号表（従来型・ユニット型共通）'!$C$6:$L$47,10,FALSE))</f>
        <v/>
      </c>
      <c r="AX34" s="685" t="str">
        <f>IF(AX33="","",VLOOKUP(AX33,'6-2シフト記号表（従来型・ユニット型共通）'!$C$6:$L$47,10,FALSE))</f>
        <v/>
      </c>
      <c r="AY34" s="683" t="str">
        <f>IF(AY33="","",VLOOKUP(AY33,'6-2シフト記号表（従来型・ユニット型共通）'!$C$6:$L$47,10,FALSE))</f>
        <v/>
      </c>
      <c r="AZ34" s="684" t="str">
        <f>IF(AZ33="","",VLOOKUP(AZ33,'6-2シフト記号表（従来型・ユニット型共通）'!$C$6:$L$47,10,FALSE))</f>
        <v/>
      </c>
      <c r="BA34" s="684" t="str">
        <f>IF(BA33="","",VLOOKUP(BA33,'6-2シフト記号表（従来型・ユニット型共通）'!$C$6:$L$47,10,FALSE))</f>
        <v/>
      </c>
      <c r="BB34" s="1814">
        <f>IF($BE$3="４週",SUM(W34:AX34),IF($BE$3="暦月",SUM(W34:BA34),""))</f>
        <v>0</v>
      </c>
      <c r="BC34" s="1815"/>
      <c r="BD34" s="1816">
        <f>IF($BE$3="４週",BB34/4,IF($BE$3="暦月",(BB34/($BE$8/7)),""))</f>
        <v>0</v>
      </c>
      <c r="BE34" s="1815"/>
      <c r="BF34" s="1811"/>
      <c r="BG34" s="1812"/>
      <c r="BH34" s="1812"/>
      <c r="BI34" s="1812"/>
      <c r="BJ34" s="1813"/>
    </row>
    <row r="35" spans="2:62" ht="20.25" customHeight="1" x14ac:dyDescent="0.2">
      <c r="B35" s="1770">
        <f>B33+1</f>
        <v>10</v>
      </c>
      <c r="C35" s="1772"/>
      <c r="D35" s="1773"/>
      <c r="E35" s="678"/>
      <c r="F35" s="679"/>
      <c r="G35" s="678"/>
      <c r="H35" s="679"/>
      <c r="I35" s="1776"/>
      <c r="J35" s="1777"/>
      <c r="K35" s="1780"/>
      <c r="L35" s="1781"/>
      <c r="M35" s="1781"/>
      <c r="N35" s="1773"/>
      <c r="O35" s="1784"/>
      <c r="P35" s="1785"/>
      <c r="Q35" s="1785"/>
      <c r="R35" s="1785"/>
      <c r="S35" s="1786"/>
      <c r="T35" s="698" t="s">
        <v>1079</v>
      </c>
      <c r="V35" s="699"/>
      <c r="W35" s="691"/>
      <c r="X35" s="692"/>
      <c r="Y35" s="692"/>
      <c r="Z35" s="692"/>
      <c r="AA35" s="692"/>
      <c r="AB35" s="692"/>
      <c r="AC35" s="693"/>
      <c r="AD35" s="691"/>
      <c r="AE35" s="692"/>
      <c r="AF35" s="692"/>
      <c r="AG35" s="692"/>
      <c r="AH35" s="692"/>
      <c r="AI35" s="692"/>
      <c r="AJ35" s="693"/>
      <c r="AK35" s="691"/>
      <c r="AL35" s="692"/>
      <c r="AM35" s="692"/>
      <c r="AN35" s="692"/>
      <c r="AO35" s="692"/>
      <c r="AP35" s="692"/>
      <c r="AQ35" s="693"/>
      <c r="AR35" s="691"/>
      <c r="AS35" s="692"/>
      <c r="AT35" s="692"/>
      <c r="AU35" s="692"/>
      <c r="AV35" s="692"/>
      <c r="AW35" s="692"/>
      <c r="AX35" s="693"/>
      <c r="AY35" s="691"/>
      <c r="AZ35" s="692"/>
      <c r="BA35" s="694"/>
      <c r="BB35" s="1787"/>
      <c r="BC35" s="1788"/>
      <c r="BD35" s="1842"/>
      <c r="BE35" s="1843"/>
      <c r="BF35" s="1844"/>
      <c r="BG35" s="1845"/>
      <c r="BH35" s="1845"/>
      <c r="BI35" s="1845"/>
      <c r="BJ35" s="1846"/>
    </row>
    <row r="36" spans="2:62" ht="20.25" customHeight="1" x14ac:dyDescent="0.2">
      <c r="B36" s="1771"/>
      <c r="C36" s="1774"/>
      <c r="D36" s="1775"/>
      <c r="E36" s="678"/>
      <c r="F36" s="679">
        <f>C35</f>
        <v>0</v>
      </c>
      <c r="G36" s="678"/>
      <c r="H36" s="679">
        <f>I35</f>
        <v>0</v>
      </c>
      <c r="I36" s="1778"/>
      <c r="J36" s="1779"/>
      <c r="K36" s="1782"/>
      <c r="L36" s="1783"/>
      <c r="M36" s="1783"/>
      <c r="N36" s="1775"/>
      <c r="O36" s="1784"/>
      <c r="P36" s="1785"/>
      <c r="Q36" s="1785"/>
      <c r="R36" s="1785"/>
      <c r="S36" s="1786"/>
      <c r="T36" s="695" t="s">
        <v>1080</v>
      </c>
      <c r="U36" s="696"/>
      <c r="V36" s="697"/>
      <c r="W36" s="683" t="str">
        <f>IF(W35="","",VLOOKUP(W35,'6-2シフト記号表（従来型・ユニット型共通）'!$C$6:$L$47,10,FALSE))</f>
        <v/>
      </c>
      <c r="X36" s="684" t="str">
        <f>IF(X35="","",VLOOKUP(X35,'6-2シフト記号表（従来型・ユニット型共通）'!$C$6:$L$47,10,FALSE))</f>
        <v/>
      </c>
      <c r="Y36" s="684" t="str">
        <f>IF(Y35="","",VLOOKUP(Y35,'6-2シフト記号表（従来型・ユニット型共通）'!$C$6:$L$47,10,FALSE))</f>
        <v/>
      </c>
      <c r="Z36" s="684" t="str">
        <f>IF(Z35="","",VLOOKUP(Z35,'6-2シフト記号表（従来型・ユニット型共通）'!$C$6:$L$47,10,FALSE))</f>
        <v/>
      </c>
      <c r="AA36" s="684" t="str">
        <f>IF(AA35="","",VLOOKUP(AA35,'6-2シフト記号表（従来型・ユニット型共通）'!$C$6:$L$47,10,FALSE))</f>
        <v/>
      </c>
      <c r="AB36" s="684" t="str">
        <f>IF(AB35="","",VLOOKUP(AB35,'6-2シフト記号表（従来型・ユニット型共通）'!$C$6:$L$47,10,FALSE))</f>
        <v/>
      </c>
      <c r="AC36" s="685" t="str">
        <f>IF(AC35="","",VLOOKUP(AC35,'6-2シフト記号表（従来型・ユニット型共通）'!$C$6:$L$47,10,FALSE))</f>
        <v/>
      </c>
      <c r="AD36" s="683" t="str">
        <f>IF(AD35="","",VLOOKUP(AD35,'6-2シフト記号表（従来型・ユニット型共通）'!$C$6:$L$47,10,FALSE))</f>
        <v/>
      </c>
      <c r="AE36" s="684" t="str">
        <f>IF(AE35="","",VLOOKUP(AE35,'6-2シフト記号表（従来型・ユニット型共通）'!$C$6:$L$47,10,FALSE))</f>
        <v/>
      </c>
      <c r="AF36" s="684" t="str">
        <f>IF(AF35="","",VLOOKUP(AF35,'6-2シフト記号表（従来型・ユニット型共通）'!$C$6:$L$47,10,FALSE))</f>
        <v/>
      </c>
      <c r="AG36" s="684" t="str">
        <f>IF(AG35="","",VLOOKUP(AG35,'6-2シフト記号表（従来型・ユニット型共通）'!$C$6:$L$47,10,FALSE))</f>
        <v/>
      </c>
      <c r="AH36" s="684" t="str">
        <f>IF(AH35="","",VLOOKUP(AH35,'6-2シフト記号表（従来型・ユニット型共通）'!$C$6:$L$47,10,FALSE))</f>
        <v/>
      </c>
      <c r="AI36" s="684" t="str">
        <f>IF(AI35="","",VLOOKUP(AI35,'6-2シフト記号表（従来型・ユニット型共通）'!$C$6:$L$47,10,FALSE))</f>
        <v/>
      </c>
      <c r="AJ36" s="685" t="str">
        <f>IF(AJ35="","",VLOOKUP(AJ35,'6-2シフト記号表（従来型・ユニット型共通）'!$C$6:$L$47,10,FALSE))</f>
        <v/>
      </c>
      <c r="AK36" s="683" t="str">
        <f>IF(AK35="","",VLOOKUP(AK35,'6-2シフト記号表（従来型・ユニット型共通）'!$C$6:$L$47,10,FALSE))</f>
        <v/>
      </c>
      <c r="AL36" s="684" t="str">
        <f>IF(AL35="","",VLOOKUP(AL35,'6-2シフト記号表（従来型・ユニット型共通）'!$C$6:$L$47,10,FALSE))</f>
        <v/>
      </c>
      <c r="AM36" s="684" t="str">
        <f>IF(AM35="","",VLOOKUP(AM35,'6-2シフト記号表（従来型・ユニット型共通）'!$C$6:$L$47,10,FALSE))</f>
        <v/>
      </c>
      <c r="AN36" s="684" t="str">
        <f>IF(AN35="","",VLOOKUP(AN35,'6-2シフト記号表（従来型・ユニット型共通）'!$C$6:$L$47,10,FALSE))</f>
        <v/>
      </c>
      <c r="AO36" s="684" t="str">
        <f>IF(AO35="","",VLOOKUP(AO35,'6-2シフト記号表（従来型・ユニット型共通）'!$C$6:$L$47,10,FALSE))</f>
        <v/>
      </c>
      <c r="AP36" s="684" t="str">
        <f>IF(AP35="","",VLOOKUP(AP35,'6-2シフト記号表（従来型・ユニット型共通）'!$C$6:$L$47,10,FALSE))</f>
        <v/>
      </c>
      <c r="AQ36" s="685" t="str">
        <f>IF(AQ35="","",VLOOKUP(AQ35,'6-2シフト記号表（従来型・ユニット型共通）'!$C$6:$L$47,10,FALSE))</f>
        <v/>
      </c>
      <c r="AR36" s="683" t="str">
        <f>IF(AR35="","",VLOOKUP(AR35,'6-2シフト記号表（従来型・ユニット型共通）'!$C$6:$L$47,10,FALSE))</f>
        <v/>
      </c>
      <c r="AS36" s="684" t="str">
        <f>IF(AS35="","",VLOOKUP(AS35,'6-2シフト記号表（従来型・ユニット型共通）'!$C$6:$L$47,10,FALSE))</f>
        <v/>
      </c>
      <c r="AT36" s="684" t="str">
        <f>IF(AT35="","",VLOOKUP(AT35,'6-2シフト記号表（従来型・ユニット型共通）'!$C$6:$L$47,10,FALSE))</f>
        <v/>
      </c>
      <c r="AU36" s="684" t="str">
        <f>IF(AU35="","",VLOOKUP(AU35,'6-2シフト記号表（従来型・ユニット型共通）'!$C$6:$L$47,10,FALSE))</f>
        <v/>
      </c>
      <c r="AV36" s="684" t="str">
        <f>IF(AV35="","",VLOOKUP(AV35,'6-2シフト記号表（従来型・ユニット型共通）'!$C$6:$L$47,10,FALSE))</f>
        <v/>
      </c>
      <c r="AW36" s="684" t="str">
        <f>IF(AW35="","",VLOOKUP(AW35,'6-2シフト記号表（従来型・ユニット型共通）'!$C$6:$L$47,10,FALSE))</f>
        <v/>
      </c>
      <c r="AX36" s="685" t="str">
        <f>IF(AX35="","",VLOOKUP(AX35,'6-2シフト記号表（従来型・ユニット型共通）'!$C$6:$L$47,10,FALSE))</f>
        <v/>
      </c>
      <c r="AY36" s="683" t="str">
        <f>IF(AY35="","",VLOOKUP(AY35,'6-2シフト記号表（従来型・ユニット型共通）'!$C$6:$L$47,10,FALSE))</f>
        <v/>
      </c>
      <c r="AZ36" s="684" t="str">
        <f>IF(AZ35="","",VLOOKUP(AZ35,'6-2シフト記号表（従来型・ユニット型共通）'!$C$6:$L$47,10,FALSE))</f>
        <v/>
      </c>
      <c r="BA36" s="684" t="str">
        <f>IF(BA35="","",VLOOKUP(BA35,'6-2シフト記号表（従来型・ユニット型共通）'!$C$6:$L$47,10,FALSE))</f>
        <v/>
      </c>
      <c r="BB36" s="1814">
        <f>IF($BE$3="４週",SUM(W36:AX36),IF($BE$3="暦月",SUM(W36:BA36),""))</f>
        <v>0</v>
      </c>
      <c r="BC36" s="1815"/>
      <c r="BD36" s="1816">
        <f>IF($BE$3="４週",BB36/4,IF($BE$3="暦月",(BB36/($BE$8/7)),""))</f>
        <v>0</v>
      </c>
      <c r="BE36" s="1815"/>
      <c r="BF36" s="1811"/>
      <c r="BG36" s="1812"/>
      <c r="BH36" s="1812"/>
      <c r="BI36" s="1812"/>
      <c r="BJ36" s="1813"/>
    </row>
    <row r="37" spans="2:62" ht="20.25" customHeight="1" x14ac:dyDescent="0.2">
      <c r="B37" s="1770">
        <f>B35+1</f>
        <v>11</v>
      </c>
      <c r="C37" s="1772"/>
      <c r="D37" s="1773"/>
      <c r="E37" s="678"/>
      <c r="F37" s="679"/>
      <c r="G37" s="678"/>
      <c r="H37" s="679"/>
      <c r="I37" s="1776"/>
      <c r="J37" s="1777"/>
      <c r="K37" s="1780"/>
      <c r="L37" s="1781"/>
      <c r="M37" s="1781"/>
      <c r="N37" s="1773"/>
      <c r="O37" s="1784"/>
      <c r="P37" s="1785"/>
      <c r="Q37" s="1785"/>
      <c r="R37" s="1785"/>
      <c r="S37" s="1786"/>
      <c r="T37" s="698" t="s">
        <v>1079</v>
      </c>
      <c r="V37" s="699"/>
      <c r="W37" s="691"/>
      <c r="X37" s="692"/>
      <c r="Y37" s="692"/>
      <c r="Z37" s="692"/>
      <c r="AA37" s="692"/>
      <c r="AB37" s="692"/>
      <c r="AC37" s="693"/>
      <c r="AD37" s="691"/>
      <c r="AE37" s="692"/>
      <c r="AF37" s="692"/>
      <c r="AG37" s="692"/>
      <c r="AH37" s="692"/>
      <c r="AI37" s="692"/>
      <c r="AJ37" s="693"/>
      <c r="AK37" s="691"/>
      <c r="AL37" s="692"/>
      <c r="AM37" s="692"/>
      <c r="AN37" s="692"/>
      <c r="AO37" s="692"/>
      <c r="AP37" s="692"/>
      <c r="AQ37" s="693"/>
      <c r="AR37" s="691"/>
      <c r="AS37" s="692"/>
      <c r="AT37" s="692"/>
      <c r="AU37" s="692"/>
      <c r="AV37" s="692"/>
      <c r="AW37" s="692"/>
      <c r="AX37" s="693"/>
      <c r="AY37" s="691"/>
      <c r="AZ37" s="692"/>
      <c r="BA37" s="694"/>
      <c r="BB37" s="1787"/>
      <c r="BC37" s="1788"/>
      <c r="BD37" s="1842"/>
      <c r="BE37" s="1843"/>
      <c r="BF37" s="1844"/>
      <c r="BG37" s="1845"/>
      <c r="BH37" s="1845"/>
      <c r="BI37" s="1845"/>
      <c r="BJ37" s="1846"/>
    </row>
    <row r="38" spans="2:62" ht="20.25" customHeight="1" x14ac:dyDescent="0.2">
      <c r="B38" s="1771"/>
      <c r="C38" s="1774"/>
      <c r="D38" s="1775"/>
      <c r="E38" s="678"/>
      <c r="F38" s="679">
        <f>C37</f>
        <v>0</v>
      </c>
      <c r="G38" s="678"/>
      <c r="H38" s="679">
        <f>I37</f>
        <v>0</v>
      </c>
      <c r="I38" s="1778"/>
      <c r="J38" s="1779"/>
      <c r="K38" s="1782"/>
      <c r="L38" s="1783"/>
      <c r="M38" s="1783"/>
      <c r="N38" s="1775"/>
      <c r="O38" s="1784"/>
      <c r="P38" s="1785"/>
      <c r="Q38" s="1785"/>
      <c r="R38" s="1785"/>
      <c r="S38" s="1786"/>
      <c r="T38" s="695" t="s">
        <v>1080</v>
      </c>
      <c r="U38" s="696"/>
      <c r="V38" s="697"/>
      <c r="W38" s="683" t="str">
        <f>IF(W37="","",VLOOKUP(W37,'6-2シフト記号表（従来型・ユニット型共通）'!$C$6:$L$47,10,FALSE))</f>
        <v/>
      </c>
      <c r="X38" s="684" t="str">
        <f>IF(X37="","",VLOOKUP(X37,'6-2シフト記号表（従来型・ユニット型共通）'!$C$6:$L$47,10,FALSE))</f>
        <v/>
      </c>
      <c r="Y38" s="684" t="str">
        <f>IF(Y37="","",VLOOKUP(Y37,'6-2シフト記号表（従来型・ユニット型共通）'!$C$6:$L$47,10,FALSE))</f>
        <v/>
      </c>
      <c r="Z38" s="684" t="str">
        <f>IF(Z37="","",VLOOKUP(Z37,'6-2シフト記号表（従来型・ユニット型共通）'!$C$6:$L$47,10,FALSE))</f>
        <v/>
      </c>
      <c r="AA38" s="684" t="str">
        <f>IF(AA37="","",VLOOKUP(AA37,'6-2シフト記号表（従来型・ユニット型共通）'!$C$6:$L$47,10,FALSE))</f>
        <v/>
      </c>
      <c r="AB38" s="684" t="str">
        <f>IF(AB37="","",VLOOKUP(AB37,'6-2シフト記号表（従来型・ユニット型共通）'!$C$6:$L$47,10,FALSE))</f>
        <v/>
      </c>
      <c r="AC38" s="685" t="str">
        <f>IF(AC37="","",VLOOKUP(AC37,'6-2シフト記号表（従来型・ユニット型共通）'!$C$6:$L$47,10,FALSE))</f>
        <v/>
      </c>
      <c r="AD38" s="683" t="str">
        <f>IF(AD37="","",VLOOKUP(AD37,'6-2シフト記号表（従来型・ユニット型共通）'!$C$6:$L$47,10,FALSE))</f>
        <v/>
      </c>
      <c r="AE38" s="684" t="str">
        <f>IF(AE37="","",VLOOKUP(AE37,'6-2シフト記号表（従来型・ユニット型共通）'!$C$6:$L$47,10,FALSE))</f>
        <v/>
      </c>
      <c r="AF38" s="684" t="str">
        <f>IF(AF37="","",VLOOKUP(AF37,'6-2シフト記号表（従来型・ユニット型共通）'!$C$6:$L$47,10,FALSE))</f>
        <v/>
      </c>
      <c r="AG38" s="684" t="str">
        <f>IF(AG37="","",VLOOKUP(AG37,'6-2シフト記号表（従来型・ユニット型共通）'!$C$6:$L$47,10,FALSE))</f>
        <v/>
      </c>
      <c r="AH38" s="684" t="str">
        <f>IF(AH37="","",VLOOKUP(AH37,'6-2シフト記号表（従来型・ユニット型共通）'!$C$6:$L$47,10,FALSE))</f>
        <v/>
      </c>
      <c r="AI38" s="684" t="str">
        <f>IF(AI37="","",VLOOKUP(AI37,'6-2シフト記号表（従来型・ユニット型共通）'!$C$6:$L$47,10,FALSE))</f>
        <v/>
      </c>
      <c r="AJ38" s="685" t="str">
        <f>IF(AJ37="","",VLOOKUP(AJ37,'6-2シフト記号表（従来型・ユニット型共通）'!$C$6:$L$47,10,FALSE))</f>
        <v/>
      </c>
      <c r="AK38" s="683" t="str">
        <f>IF(AK37="","",VLOOKUP(AK37,'6-2シフト記号表（従来型・ユニット型共通）'!$C$6:$L$47,10,FALSE))</f>
        <v/>
      </c>
      <c r="AL38" s="684" t="str">
        <f>IF(AL37="","",VLOOKUP(AL37,'6-2シフト記号表（従来型・ユニット型共通）'!$C$6:$L$47,10,FALSE))</f>
        <v/>
      </c>
      <c r="AM38" s="684" t="str">
        <f>IF(AM37="","",VLOOKUP(AM37,'6-2シフト記号表（従来型・ユニット型共通）'!$C$6:$L$47,10,FALSE))</f>
        <v/>
      </c>
      <c r="AN38" s="684" t="str">
        <f>IF(AN37="","",VLOOKUP(AN37,'6-2シフト記号表（従来型・ユニット型共通）'!$C$6:$L$47,10,FALSE))</f>
        <v/>
      </c>
      <c r="AO38" s="684" t="str">
        <f>IF(AO37="","",VLOOKUP(AO37,'6-2シフト記号表（従来型・ユニット型共通）'!$C$6:$L$47,10,FALSE))</f>
        <v/>
      </c>
      <c r="AP38" s="684" t="str">
        <f>IF(AP37="","",VLOOKUP(AP37,'6-2シフト記号表（従来型・ユニット型共通）'!$C$6:$L$47,10,FALSE))</f>
        <v/>
      </c>
      <c r="AQ38" s="685" t="str">
        <f>IF(AQ37="","",VLOOKUP(AQ37,'6-2シフト記号表（従来型・ユニット型共通）'!$C$6:$L$47,10,FALSE))</f>
        <v/>
      </c>
      <c r="AR38" s="683" t="str">
        <f>IF(AR37="","",VLOOKUP(AR37,'6-2シフト記号表（従来型・ユニット型共通）'!$C$6:$L$47,10,FALSE))</f>
        <v/>
      </c>
      <c r="AS38" s="684" t="str">
        <f>IF(AS37="","",VLOOKUP(AS37,'6-2シフト記号表（従来型・ユニット型共通）'!$C$6:$L$47,10,FALSE))</f>
        <v/>
      </c>
      <c r="AT38" s="684" t="str">
        <f>IF(AT37="","",VLOOKUP(AT37,'6-2シフト記号表（従来型・ユニット型共通）'!$C$6:$L$47,10,FALSE))</f>
        <v/>
      </c>
      <c r="AU38" s="684" t="str">
        <f>IF(AU37="","",VLOOKUP(AU37,'6-2シフト記号表（従来型・ユニット型共通）'!$C$6:$L$47,10,FALSE))</f>
        <v/>
      </c>
      <c r="AV38" s="684" t="str">
        <f>IF(AV37="","",VLOOKUP(AV37,'6-2シフト記号表（従来型・ユニット型共通）'!$C$6:$L$47,10,FALSE))</f>
        <v/>
      </c>
      <c r="AW38" s="684" t="str">
        <f>IF(AW37="","",VLOOKUP(AW37,'6-2シフト記号表（従来型・ユニット型共通）'!$C$6:$L$47,10,FALSE))</f>
        <v/>
      </c>
      <c r="AX38" s="685" t="str">
        <f>IF(AX37="","",VLOOKUP(AX37,'6-2シフト記号表（従来型・ユニット型共通）'!$C$6:$L$47,10,FALSE))</f>
        <v/>
      </c>
      <c r="AY38" s="683" t="str">
        <f>IF(AY37="","",VLOOKUP(AY37,'6-2シフト記号表（従来型・ユニット型共通）'!$C$6:$L$47,10,FALSE))</f>
        <v/>
      </c>
      <c r="AZ38" s="684" t="str">
        <f>IF(AZ37="","",VLOOKUP(AZ37,'6-2シフト記号表（従来型・ユニット型共通）'!$C$6:$L$47,10,FALSE))</f>
        <v/>
      </c>
      <c r="BA38" s="684" t="str">
        <f>IF(BA37="","",VLOOKUP(BA37,'6-2シフト記号表（従来型・ユニット型共通）'!$C$6:$L$47,10,FALSE))</f>
        <v/>
      </c>
      <c r="BB38" s="1814">
        <f>IF($BE$3="４週",SUM(W38:AX38),IF($BE$3="暦月",SUM(W38:BA38),""))</f>
        <v>0</v>
      </c>
      <c r="BC38" s="1815"/>
      <c r="BD38" s="1816">
        <f>IF($BE$3="４週",BB38/4,IF($BE$3="暦月",(BB38/($BE$8/7)),""))</f>
        <v>0</v>
      </c>
      <c r="BE38" s="1815"/>
      <c r="BF38" s="1811"/>
      <c r="BG38" s="1812"/>
      <c r="BH38" s="1812"/>
      <c r="BI38" s="1812"/>
      <c r="BJ38" s="1813"/>
    </row>
    <row r="39" spans="2:62" ht="20.25" customHeight="1" x14ac:dyDescent="0.2">
      <c r="B39" s="1770">
        <f>B37+1</f>
        <v>12</v>
      </c>
      <c r="C39" s="1772"/>
      <c r="D39" s="1773"/>
      <c r="E39" s="678"/>
      <c r="F39" s="679"/>
      <c r="G39" s="678"/>
      <c r="H39" s="679"/>
      <c r="I39" s="1776"/>
      <c r="J39" s="1777"/>
      <c r="K39" s="1780"/>
      <c r="L39" s="1781"/>
      <c r="M39" s="1781"/>
      <c r="N39" s="1773"/>
      <c r="O39" s="1784"/>
      <c r="P39" s="1785"/>
      <c r="Q39" s="1785"/>
      <c r="R39" s="1785"/>
      <c r="S39" s="1786"/>
      <c r="T39" s="698" t="s">
        <v>1079</v>
      </c>
      <c r="V39" s="699"/>
      <c r="W39" s="691"/>
      <c r="X39" s="692"/>
      <c r="Y39" s="692"/>
      <c r="Z39" s="692"/>
      <c r="AA39" s="692"/>
      <c r="AB39" s="692"/>
      <c r="AC39" s="693"/>
      <c r="AD39" s="691"/>
      <c r="AE39" s="692"/>
      <c r="AF39" s="692"/>
      <c r="AG39" s="692"/>
      <c r="AH39" s="692"/>
      <c r="AI39" s="692"/>
      <c r="AJ39" s="693"/>
      <c r="AK39" s="691"/>
      <c r="AL39" s="692"/>
      <c r="AM39" s="692"/>
      <c r="AN39" s="692"/>
      <c r="AO39" s="692"/>
      <c r="AP39" s="692"/>
      <c r="AQ39" s="693"/>
      <c r="AR39" s="691"/>
      <c r="AS39" s="692"/>
      <c r="AT39" s="692"/>
      <c r="AU39" s="692"/>
      <c r="AV39" s="692"/>
      <c r="AW39" s="692"/>
      <c r="AX39" s="693"/>
      <c r="AY39" s="691"/>
      <c r="AZ39" s="692"/>
      <c r="BA39" s="694"/>
      <c r="BB39" s="1787"/>
      <c r="BC39" s="1788"/>
      <c r="BD39" s="1842"/>
      <c r="BE39" s="1843"/>
      <c r="BF39" s="1844"/>
      <c r="BG39" s="1845"/>
      <c r="BH39" s="1845"/>
      <c r="BI39" s="1845"/>
      <c r="BJ39" s="1846"/>
    </row>
    <row r="40" spans="2:62" ht="20.25" customHeight="1" x14ac:dyDescent="0.2">
      <c r="B40" s="1771"/>
      <c r="C40" s="1774"/>
      <c r="D40" s="1775"/>
      <c r="E40" s="678"/>
      <c r="F40" s="679">
        <f>C39</f>
        <v>0</v>
      </c>
      <c r="G40" s="678"/>
      <c r="H40" s="679">
        <f>I39</f>
        <v>0</v>
      </c>
      <c r="I40" s="1778"/>
      <c r="J40" s="1779"/>
      <c r="K40" s="1782"/>
      <c r="L40" s="1783"/>
      <c r="M40" s="1783"/>
      <c r="N40" s="1775"/>
      <c r="O40" s="1784"/>
      <c r="P40" s="1785"/>
      <c r="Q40" s="1785"/>
      <c r="R40" s="1785"/>
      <c r="S40" s="1786"/>
      <c r="T40" s="695" t="s">
        <v>1080</v>
      </c>
      <c r="U40" s="696"/>
      <c r="V40" s="697"/>
      <c r="W40" s="683" t="str">
        <f>IF(W39="","",VLOOKUP(W39,'6-2シフト記号表（従来型・ユニット型共通）'!$C$6:$L$47,10,FALSE))</f>
        <v/>
      </c>
      <c r="X40" s="684" t="str">
        <f>IF(X39="","",VLOOKUP(X39,'6-2シフト記号表（従来型・ユニット型共通）'!$C$6:$L$47,10,FALSE))</f>
        <v/>
      </c>
      <c r="Y40" s="684" t="str">
        <f>IF(Y39="","",VLOOKUP(Y39,'6-2シフト記号表（従来型・ユニット型共通）'!$C$6:$L$47,10,FALSE))</f>
        <v/>
      </c>
      <c r="Z40" s="684" t="str">
        <f>IF(Z39="","",VLOOKUP(Z39,'6-2シフト記号表（従来型・ユニット型共通）'!$C$6:$L$47,10,FALSE))</f>
        <v/>
      </c>
      <c r="AA40" s="684" t="str">
        <f>IF(AA39="","",VLOOKUP(AA39,'6-2シフト記号表（従来型・ユニット型共通）'!$C$6:$L$47,10,FALSE))</f>
        <v/>
      </c>
      <c r="AB40" s="684" t="str">
        <f>IF(AB39="","",VLOOKUP(AB39,'6-2シフト記号表（従来型・ユニット型共通）'!$C$6:$L$47,10,FALSE))</f>
        <v/>
      </c>
      <c r="AC40" s="685" t="str">
        <f>IF(AC39="","",VLOOKUP(AC39,'6-2シフト記号表（従来型・ユニット型共通）'!$C$6:$L$47,10,FALSE))</f>
        <v/>
      </c>
      <c r="AD40" s="683" t="str">
        <f>IF(AD39="","",VLOOKUP(AD39,'6-2シフト記号表（従来型・ユニット型共通）'!$C$6:$L$47,10,FALSE))</f>
        <v/>
      </c>
      <c r="AE40" s="684" t="str">
        <f>IF(AE39="","",VLOOKUP(AE39,'6-2シフト記号表（従来型・ユニット型共通）'!$C$6:$L$47,10,FALSE))</f>
        <v/>
      </c>
      <c r="AF40" s="684" t="str">
        <f>IF(AF39="","",VLOOKUP(AF39,'6-2シフト記号表（従来型・ユニット型共通）'!$C$6:$L$47,10,FALSE))</f>
        <v/>
      </c>
      <c r="AG40" s="684" t="str">
        <f>IF(AG39="","",VLOOKUP(AG39,'6-2シフト記号表（従来型・ユニット型共通）'!$C$6:$L$47,10,FALSE))</f>
        <v/>
      </c>
      <c r="AH40" s="684" t="str">
        <f>IF(AH39="","",VLOOKUP(AH39,'6-2シフト記号表（従来型・ユニット型共通）'!$C$6:$L$47,10,FALSE))</f>
        <v/>
      </c>
      <c r="AI40" s="684" t="str">
        <f>IF(AI39="","",VLOOKUP(AI39,'6-2シフト記号表（従来型・ユニット型共通）'!$C$6:$L$47,10,FALSE))</f>
        <v/>
      </c>
      <c r="AJ40" s="685" t="str">
        <f>IF(AJ39="","",VLOOKUP(AJ39,'6-2シフト記号表（従来型・ユニット型共通）'!$C$6:$L$47,10,FALSE))</f>
        <v/>
      </c>
      <c r="AK40" s="683" t="str">
        <f>IF(AK39="","",VLOOKUP(AK39,'6-2シフト記号表（従来型・ユニット型共通）'!$C$6:$L$47,10,FALSE))</f>
        <v/>
      </c>
      <c r="AL40" s="684" t="str">
        <f>IF(AL39="","",VLOOKUP(AL39,'6-2シフト記号表（従来型・ユニット型共通）'!$C$6:$L$47,10,FALSE))</f>
        <v/>
      </c>
      <c r="AM40" s="684" t="str">
        <f>IF(AM39="","",VLOOKUP(AM39,'6-2シフト記号表（従来型・ユニット型共通）'!$C$6:$L$47,10,FALSE))</f>
        <v/>
      </c>
      <c r="AN40" s="684" t="str">
        <f>IF(AN39="","",VLOOKUP(AN39,'6-2シフト記号表（従来型・ユニット型共通）'!$C$6:$L$47,10,FALSE))</f>
        <v/>
      </c>
      <c r="AO40" s="684" t="str">
        <f>IF(AO39="","",VLOOKUP(AO39,'6-2シフト記号表（従来型・ユニット型共通）'!$C$6:$L$47,10,FALSE))</f>
        <v/>
      </c>
      <c r="AP40" s="684" t="str">
        <f>IF(AP39="","",VLOOKUP(AP39,'6-2シフト記号表（従来型・ユニット型共通）'!$C$6:$L$47,10,FALSE))</f>
        <v/>
      </c>
      <c r="AQ40" s="685" t="str">
        <f>IF(AQ39="","",VLOOKUP(AQ39,'6-2シフト記号表（従来型・ユニット型共通）'!$C$6:$L$47,10,FALSE))</f>
        <v/>
      </c>
      <c r="AR40" s="683" t="str">
        <f>IF(AR39="","",VLOOKUP(AR39,'6-2シフト記号表（従来型・ユニット型共通）'!$C$6:$L$47,10,FALSE))</f>
        <v/>
      </c>
      <c r="AS40" s="684" t="str">
        <f>IF(AS39="","",VLOOKUP(AS39,'6-2シフト記号表（従来型・ユニット型共通）'!$C$6:$L$47,10,FALSE))</f>
        <v/>
      </c>
      <c r="AT40" s="684" t="str">
        <f>IF(AT39="","",VLOOKUP(AT39,'6-2シフト記号表（従来型・ユニット型共通）'!$C$6:$L$47,10,FALSE))</f>
        <v/>
      </c>
      <c r="AU40" s="684" t="str">
        <f>IF(AU39="","",VLOOKUP(AU39,'6-2シフト記号表（従来型・ユニット型共通）'!$C$6:$L$47,10,FALSE))</f>
        <v/>
      </c>
      <c r="AV40" s="684" t="str">
        <f>IF(AV39="","",VLOOKUP(AV39,'6-2シフト記号表（従来型・ユニット型共通）'!$C$6:$L$47,10,FALSE))</f>
        <v/>
      </c>
      <c r="AW40" s="684" t="str">
        <f>IF(AW39="","",VLOOKUP(AW39,'6-2シフト記号表（従来型・ユニット型共通）'!$C$6:$L$47,10,FALSE))</f>
        <v/>
      </c>
      <c r="AX40" s="685" t="str">
        <f>IF(AX39="","",VLOOKUP(AX39,'6-2シフト記号表（従来型・ユニット型共通）'!$C$6:$L$47,10,FALSE))</f>
        <v/>
      </c>
      <c r="AY40" s="683" t="str">
        <f>IF(AY39="","",VLOOKUP(AY39,'6-2シフト記号表（従来型・ユニット型共通）'!$C$6:$L$47,10,FALSE))</f>
        <v/>
      </c>
      <c r="AZ40" s="684" t="str">
        <f>IF(AZ39="","",VLOOKUP(AZ39,'6-2シフト記号表（従来型・ユニット型共通）'!$C$6:$L$47,10,FALSE))</f>
        <v/>
      </c>
      <c r="BA40" s="684" t="str">
        <f>IF(BA39="","",VLOOKUP(BA39,'6-2シフト記号表（従来型・ユニット型共通）'!$C$6:$L$47,10,FALSE))</f>
        <v/>
      </c>
      <c r="BB40" s="1814">
        <f>IF($BE$3="４週",SUM(W40:AX40),IF($BE$3="暦月",SUM(W40:BA40),""))</f>
        <v>0</v>
      </c>
      <c r="BC40" s="1815"/>
      <c r="BD40" s="1816">
        <f>IF($BE$3="４週",BB40/4,IF($BE$3="暦月",(BB40/($BE$8/7)),""))</f>
        <v>0</v>
      </c>
      <c r="BE40" s="1815"/>
      <c r="BF40" s="1811"/>
      <c r="BG40" s="1812"/>
      <c r="BH40" s="1812"/>
      <c r="BI40" s="1812"/>
      <c r="BJ40" s="1813"/>
    </row>
    <row r="41" spans="2:62" ht="20.25" customHeight="1" x14ac:dyDescent="0.2">
      <c r="B41" s="1770">
        <f>B39+1</f>
        <v>13</v>
      </c>
      <c r="C41" s="1772"/>
      <c r="D41" s="1773"/>
      <c r="E41" s="678"/>
      <c r="F41" s="679"/>
      <c r="G41" s="678"/>
      <c r="H41" s="679"/>
      <c r="I41" s="1776"/>
      <c r="J41" s="1777"/>
      <c r="K41" s="1780"/>
      <c r="L41" s="1781"/>
      <c r="M41" s="1781"/>
      <c r="N41" s="1773"/>
      <c r="O41" s="1784"/>
      <c r="P41" s="1785"/>
      <c r="Q41" s="1785"/>
      <c r="R41" s="1785"/>
      <c r="S41" s="1786"/>
      <c r="T41" s="698" t="s">
        <v>1079</v>
      </c>
      <c r="V41" s="699"/>
      <c r="W41" s="691"/>
      <c r="X41" s="692"/>
      <c r="Y41" s="692"/>
      <c r="Z41" s="692"/>
      <c r="AA41" s="692"/>
      <c r="AB41" s="692"/>
      <c r="AC41" s="693"/>
      <c r="AD41" s="691"/>
      <c r="AE41" s="692"/>
      <c r="AF41" s="692"/>
      <c r="AG41" s="692"/>
      <c r="AH41" s="692"/>
      <c r="AI41" s="692"/>
      <c r="AJ41" s="693"/>
      <c r="AK41" s="691"/>
      <c r="AL41" s="692"/>
      <c r="AM41" s="692"/>
      <c r="AN41" s="692"/>
      <c r="AO41" s="692"/>
      <c r="AP41" s="692"/>
      <c r="AQ41" s="693"/>
      <c r="AR41" s="691"/>
      <c r="AS41" s="692"/>
      <c r="AT41" s="692"/>
      <c r="AU41" s="692"/>
      <c r="AV41" s="692"/>
      <c r="AW41" s="692"/>
      <c r="AX41" s="693"/>
      <c r="AY41" s="691"/>
      <c r="AZ41" s="692"/>
      <c r="BA41" s="694"/>
      <c r="BB41" s="1787"/>
      <c r="BC41" s="1788"/>
      <c r="BD41" s="1842"/>
      <c r="BE41" s="1843"/>
      <c r="BF41" s="1844"/>
      <c r="BG41" s="1845"/>
      <c r="BH41" s="1845"/>
      <c r="BI41" s="1845"/>
      <c r="BJ41" s="1846"/>
    </row>
    <row r="42" spans="2:62" ht="20.25" customHeight="1" x14ac:dyDescent="0.2">
      <c r="B42" s="1771"/>
      <c r="C42" s="1774"/>
      <c r="D42" s="1775"/>
      <c r="E42" s="678"/>
      <c r="F42" s="679">
        <f>C41</f>
        <v>0</v>
      </c>
      <c r="G42" s="678"/>
      <c r="H42" s="679">
        <f>I41</f>
        <v>0</v>
      </c>
      <c r="I42" s="1778"/>
      <c r="J42" s="1779"/>
      <c r="K42" s="1782"/>
      <c r="L42" s="1783"/>
      <c r="M42" s="1783"/>
      <c r="N42" s="1775"/>
      <c r="O42" s="1784"/>
      <c r="P42" s="1785"/>
      <c r="Q42" s="1785"/>
      <c r="R42" s="1785"/>
      <c r="S42" s="1786"/>
      <c r="T42" s="695" t="s">
        <v>1080</v>
      </c>
      <c r="U42" s="696"/>
      <c r="V42" s="697"/>
      <c r="W42" s="683" t="str">
        <f>IF(W41="","",VLOOKUP(W41,'6-2シフト記号表（従来型・ユニット型共通）'!$C$6:$L$47,10,FALSE))</f>
        <v/>
      </c>
      <c r="X42" s="684" t="str">
        <f>IF(X41="","",VLOOKUP(X41,'6-2シフト記号表（従来型・ユニット型共通）'!$C$6:$L$47,10,FALSE))</f>
        <v/>
      </c>
      <c r="Y42" s="684" t="str">
        <f>IF(Y41="","",VLOOKUP(Y41,'6-2シフト記号表（従来型・ユニット型共通）'!$C$6:$L$47,10,FALSE))</f>
        <v/>
      </c>
      <c r="Z42" s="684" t="str">
        <f>IF(Z41="","",VLOOKUP(Z41,'6-2シフト記号表（従来型・ユニット型共通）'!$C$6:$L$47,10,FALSE))</f>
        <v/>
      </c>
      <c r="AA42" s="684" t="str">
        <f>IF(AA41="","",VLOOKUP(AA41,'6-2シフト記号表（従来型・ユニット型共通）'!$C$6:$L$47,10,FALSE))</f>
        <v/>
      </c>
      <c r="AB42" s="684" t="str">
        <f>IF(AB41="","",VLOOKUP(AB41,'6-2シフト記号表（従来型・ユニット型共通）'!$C$6:$L$47,10,FALSE))</f>
        <v/>
      </c>
      <c r="AC42" s="685" t="str">
        <f>IF(AC41="","",VLOOKUP(AC41,'6-2シフト記号表（従来型・ユニット型共通）'!$C$6:$L$47,10,FALSE))</f>
        <v/>
      </c>
      <c r="AD42" s="683" t="str">
        <f>IF(AD41="","",VLOOKUP(AD41,'6-2シフト記号表（従来型・ユニット型共通）'!$C$6:$L$47,10,FALSE))</f>
        <v/>
      </c>
      <c r="AE42" s="684" t="str">
        <f>IF(AE41="","",VLOOKUP(AE41,'6-2シフト記号表（従来型・ユニット型共通）'!$C$6:$L$47,10,FALSE))</f>
        <v/>
      </c>
      <c r="AF42" s="684" t="str">
        <f>IF(AF41="","",VLOOKUP(AF41,'6-2シフト記号表（従来型・ユニット型共通）'!$C$6:$L$47,10,FALSE))</f>
        <v/>
      </c>
      <c r="AG42" s="684" t="str">
        <f>IF(AG41="","",VLOOKUP(AG41,'6-2シフト記号表（従来型・ユニット型共通）'!$C$6:$L$47,10,FALSE))</f>
        <v/>
      </c>
      <c r="AH42" s="684" t="str">
        <f>IF(AH41="","",VLOOKUP(AH41,'6-2シフト記号表（従来型・ユニット型共通）'!$C$6:$L$47,10,FALSE))</f>
        <v/>
      </c>
      <c r="AI42" s="684" t="str">
        <f>IF(AI41="","",VLOOKUP(AI41,'6-2シフト記号表（従来型・ユニット型共通）'!$C$6:$L$47,10,FALSE))</f>
        <v/>
      </c>
      <c r="AJ42" s="685" t="str">
        <f>IF(AJ41="","",VLOOKUP(AJ41,'6-2シフト記号表（従来型・ユニット型共通）'!$C$6:$L$47,10,FALSE))</f>
        <v/>
      </c>
      <c r="AK42" s="683" t="str">
        <f>IF(AK41="","",VLOOKUP(AK41,'6-2シフト記号表（従来型・ユニット型共通）'!$C$6:$L$47,10,FALSE))</f>
        <v/>
      </c>
      <c r="AL42" s="684" t="str">
        <f>IF(AL41="","",VLOOKUP(AL41,'6-2シフト記号表（従来型・ユニット型共通）'!$C$6:$L$47,10,FALSE))</f>
        <v/>
      </c>
      <c r="AM42" s="684" t="str">
        <f>IF(AM41="","",VLOOKUP(AM41,'6-2シフト記号表（従来型・ユニット型共通）'!$C$6:$L$47,10,FALSE))</f>
        <v/>
      </c>
      <c r="AN42" s="684" t="str">
        <f>IF(AN41="","",VLOOKUP(AN41,'6-2シフト記号表（従来型・ユニット型共通）'!$C$6:$L$47,10,FALSE))</f>
        <v/>
      </c>
      <c r="AO42" s="684" t="str">
        <f>IF(AO41="","",VLOOKUP(AO41,'6-2シフト記号表（従来型・ユニット型共通）'!$C$6:$L$47,10,FALSE))</f>
        <v/>
      </c>
      <c r="AP42" s="684" t="str">
        <f>IF(AP41="","",VLOOKUP(AP41,'6-2シフト記号表（従来型・ユニット型共通）'!$C$6:$L$47,10,FALSE))</f>
        <v/>
      </c>
      <c r="AQ42" s="685" t="str">
        <f>IF(AQ41="","",VLOOKUP(AQ41,'6-2シフト記号表（従来型・ユニット型共通）'!$C$6:$L$47,10,FALSE))</f>
        <v/>
      </c>
      <c r="AR42" s="683" t="str">
        <f>IF(AR41="","",VLOOKUP(AR41,'6-2シフト記号表（従来型・ユニット型共通）'!$C$6:$L$47,10,FALSE))</f>
        <v/>
      </c>
      <c r="AS42" s="684" t="str">
        <f>IF(AS41="","",VLOOKUP(AS41,'6-2シフト記号表（従来型・ユニット型共通）'!$C$6:$L$47,10,FALSE))</f>
        <v/>
      </c>
      <c r="AT42" s="684" t="str">
        <f>IF(AT41="","",VLOOKUP(AT41,'6-2シフト記号表（従来型・ユニット型共通）'!$C$6:$L$47,10,FALSE))</f>
        <v/>
      </c>
      <c r="AU42" s="684" t="str">
        <f>IF(AU41="","",VLOOKUP(AU41,'6-2シフト記号表（従来型・ユニット型共通）'!$C$6:$L$47,10,FALSE))</f>
        <v/>
      </c>
      <c r="AV42" s="684" t="str">
        <f>IF(AV41="","",VLOOKUP(AV41,'6-2シフト記号表（従来型・ユニット型共通）'!$C$6:$L$47,10,FALSE))</f>
        <v/>
      </c>
      <c r="AW42" s="684" t="str">
        <f>IF(AW41="","",VLOOKUP(AW41,'6-2シフト記号表（従来型・ユニット型共通）'!$C$6:$L$47,10,FALSE))</f>
        <v/>
      </c>
      <c r="AX42" s="685" t="str">
        <f>IF(AX41="","",VLOOKUP(AX41,'6-2シフト記号表（従来型・ユニット型共通）'!$C$6:$L$47,10,FALSE))</f>
        <v/>
      </c>
      <c r="AY42" s="683" t="str">
        <f>IF(AY41="","",VLOOKUP(AY41,'6-2シフト記号表（従来型・ユニット型共通）'!$C$6:$L$47,10,FALSE))</f>
        <v/>
      </c>
      <c r="AZ42" s="684" t="str">
        <f>IF(AZ41="","",VLOOKUP(AZ41,'6-2シフト記号表（従来型・ユニット型共通）'!$C$6:$L$47,10,FALSE))</f>
        <v/>
      </c>
      <c r="BA42" s="684" t="str">
        <f>IF(BA41="","",VLOOKUP(BA41,'6-2シフト記号表（従来型・ユニット型共通）'!$C$6:$L$47,10,FALSE))</f>
        <v/>
      </c>
      <c r="BB42" s="1814">
        <f>IF($BE$3="４週",SUM(W42:AX42),IF($BE$3="暦月",SUM(W42:BA42),""))</f>
        <v>0</v>
      </c>
      <c r="BC42" s="1815"/>
      <c r="BD42" s="1816">
        <f>IF($BE$3="４週",BB42/4,IF($BE$3="暦月",(BB42/($BE$8/7)),""))</f>
        <v>0</v>
      </c>
      <c r="BE42" s="1815"/>
      <c r="BF42" s="1811"/>
      <c r="BG42" s="1812"/>
      <c r="BH42" s="1812"/>
      <c r="BI42" s="1812"/>
      <c r="BJ42" s="1813"/>
    </row>
    <row r="43" spans="2:62" ht="20.25" customHeight="1" x14ac:dyDescent="0.2">
      <c r="B43" s="1770">
        <f>B41+1</f>
        <v>14</v>
      </c>
      <c r="C43" s="1772"/>
      <c r="D43" s="1773"/>
      <c r="E43" s="678"/>
      <c r="F43" s="679"/>
      <c r="G43" s="678"/>
      <c r="H43" s="679"/>
      <c r="I43" s="1776"/>
      <c r="J43" s="1777"/>
      <c r="K43" s="1780"/>
      <c r="L43" s="1781"/>
      <c r="M43" s="1781"/>
      <c r="N43" s="1773"/>
      <c r="O43" s="1784"/>
      <c r="P43" s="1785"/>
      <c r="Q43" s="1785"/>
      <c r="R43" s="1785"/>
      <c r="S43" s="1786"/>
      <c r="T43" s="698" t="s">
        <v>1079</v>
      </c>
      <c r="V43" s="699"/>
      <c r="W43" s="691"/>
      <c r="X43" s="692"/>
      <c r="Y43" s="692"/>
      <c r="Z43" s="692"/>
      <c r="AA43" s="692"/>
      <c r="AB43" s="692"/>
      <c r="AC43" s="693"/>
      <c r="AD43" s="691"/>
      <c r="AE43" s="692"/>
      <c r="AF43" s="692"/>
      <c r="AG43" s="692"/>
      <c r="AH43" s="692"/>
      <c r="AI43" s="692"/>
      <c r="AJ43" s="693"/>
      <c r="AK43" s="691"/>
      <c r="AL43" s="692"/>
      <c r="AM43" s="692"/>
      <c r="AN43" s="692"/>
      <c r="AO43" s="692"/>
      <c r="AP43" s="692"/>
      <c r="AQ43" s="693"/>
      <c r="AR43" s="691"/>
      <c r="AS43" s="692"/>
      <c r="AT43" s="692"/>
      <c r="AU43" s="692"/>
      <c r="AV43" s="692"/>
      <c r="AW43" s="692"/>
      <c r="AX43" s="693"/>
      <c r="AY43" s="691"/>
      <c r="AZ43" s="692"/>
      <c r="BA43" s="694"/>
      <c r="BB43" s="1787"/>
      <c r="BC43" s="1788"/>
      <c r="BD43" s="1842"/>
      <c r="BE43" s="1843"/>
      <c r="BF43" s="1844"/>
      <c r="BG43" s="1845"/>
      <c r="BH43" s="1845"/>
      <c r="BI43" s="1845"/>
      <c r="BJ43" s="1846"/>
    </row>
    <row r="44" spans="2:62" ht="20.25" customHeight="1" x14ac:dyDescent="0.2">
      <c r="B44" s="1771"/>
      <c r="C44" s="1774"/>
      <c r="D44" s="1775"/>
      <c r="E44" s="678"/>
      <c r="F44" s="679">
        <f>C43</f>
        <v>0</v>
      </c>
      <c r="G44" s="678"/>
      <c r="H44" s="679">
        <f>I43</f>
        <v>0</v>
      </c>
      <c r="I44" s="1778"/>
      <c r="J44" s="1779"/>
      <c r="K44" s="1782"/>
      <c r="L44" s="1783"/>
      <c r="M44" s="1783"/>
      <c r="N44" s="1775"/>
      <c r="O44" s="1784"/>
      <c r="P44" s="1785"/>
      <c r="Q44" s="1785"/>
      <c r="R44" s="1785"/>
      <c r="S44" s="1786"/>
      <c r="T44" s="695" t="s">
        <v>1080</v>
      </c>
      <c r="U44" s="696"/>
      <c r="V44" s="697"/>
      <c r="W44" s="683" t="str">
        <f>IF(W43="","",VLOOKUP(W43,'6-2シフト記号表（従来型・ユニット型共通）'!$C$6:$L$47,10,FALSE))</f>
        <v/>
      </c>
      <c r="X44" s="684" t="str">
        <f>IF(X43="","",VLOOKUP(X43,'6-2シフト記号表（従来型・ユニット型共通）'!$C$6:$L$47,10,FALSE))</f>
        <v/>
      </c>
      <c r="Y44" s="684" t="str">
        <f>IF(Y43="","",VLOOKUP(Y43,'6-2シフト記号表（従来型・ユニット型共通）'!$C$6:$L$47,10,FALSE))</f>
        <v/>
      </c>
      <c r="Z44" s="684" t="str">
        <f>IF(Z43="","",VLOOKUP(Z43,'6-2シフト記号表（従来型・ユニット型共通）'!$C$6:$L$47,10,FALSE))</f>
        <v/>
      </c>
      <c r="AA44" s="684" t="str">
        <f>IF(AA43="","",VLOOKUP(AA43,'6-2シフト記号表（従来型・ユニット型共通）'!$C$6:$L$47,10,FALSE))</f>
        <v/>
      </c>
      <c r="AB44" s="684" t="str">
        <f>IF(AB43="","",VLOOKUP(AB43,'6-2シフト記号表（従来型・ユニット型共通）'!$C$6:$L$47,10,FALSE))</f>
        <v/>
      </c>
      <c r="AC44" s="685" t="str">
        <f>IF(AC43="","",VLOOKUP(AC43,'6-2シフト記号表（従来型・ユニット型共通）'!$C$6:$L$47,10,FALSE))</f>
        <v/>
      </c>
      <c r="AD44" s="683" t="str">
        <f>IF(AD43="","",VLOOKUP(AD43,'6-2シフト記号表（従来型・ユニット型共通）'!$C$6:$L$47,10,FALSE))</f>
        <v/>
      </c>
      <c r="AE44" s="684" t="str">
        <f>IF(AE43="","",VLOOKUP(AE43,'6-2シフト記号表（従来型・ユニット型共通）'!$C$6:$L$47,10,FALSE))</f>
        <v/>
      </c>
      <c r="AF44" s="684" t="str">
        <f>IF(AF43="","",VLOOKUP(AF43,'6-2シフト記号表（従来型・ユニット型共通）'!$C$6:$L$47,10,FALSE))</f>
        <v/>
      </c>
      <c r="AG44" s="684" t="str">
        <f>IF(AG43="","",VLOOKUP(AG43,'6-2シフト記号表（従来型・ユニット型共通）'!$C$6:$L$47,10,FALSE))</f>
        <v/>
      </c>
      <c r="AH44" s="684" t="str">
        <f>IF(AH43="","",VLOOKUP(AH43,'6-2シフト記号表（従来型・ユニット型共通）'!$C$6:$L$47,10,FALSE))</f>
        <v/>
      </c>
      <c r="AI44" s="684" t="str">
        <f>IF(AI43="","",VLOOKUP(AI43,'6-2シフト記号表（従来型・ユニット型共通）'!$C$6:$L$47,10,FALSE))</f>
        <v/>
      </c>
      <c r="AJ44" s="685" t="str">
        <f>IF(AJ43="","",VLOOKUP(AJ43,'6-2シフト記号表（従来型・ユニット型共通）'!$C$6:$L$47,10,FALSE))</f>
        <v/>
      </c>
      <c r="AK44" s="683" t="str">
        <f>IF(AK43="","",VLOOKUP(AK43,'6-2シフト記号表（従来型・ユニット型共通）'!$C$6:$L$47,10,FALSE))</f>
        <v/>
      </c>
      <c r="AL44" s="684" t="str">
        <f>IF(AL43="","",VLOOKUP(AL43,'6-2シフト記号表（従来型・ユニット型共通）'!$C$6:$L$47,10,FALSE))</f>
        <v/>
      </c>
      <c r="AM44" s="684" t="str">
        <f>IF(AM43="","",VLOOKUP(AM43,'6-2シフト記号表（従来型・ユニット型共通）'!$C$6:$L$47,10,FALSE))</f>
        <v/>
      </c>
      <c r="AN44" s="684" t="str">
        <f>IF(AN43="","",VLOOKUP(AN43,'6-2シフト記号表（従来型・ユニット型共通）'!$C$6:$L$47,10,FALSE))</f>
        <v/>
      </c>
      <c r="AO44" s="684" t="str">
        <f>IF(AO43="","",VLOOKUP(AO43,'6-2シフト記号表（従来型・ユニット型共通）'!$C$6:$L$47,10,FALSE))</f>
        <v/>
      </c>
      <c r="AP44" s="684" t="str">
        <f>IF(AP43="","",VLOOKUP(AP43,'6-2シフト記号表（従来型・ユニット型共通）'!$C$6:$L$47,10,FALSE))</f>
        <v/>
      </c>
      <c r="AQ44" s="685" t="str">
        <f>IF(AQ43="","",VLOOKUP(AQ43,'6-2シフト記号表（従来型・ユニット型共通）'!$C$6:$L$47,10,FALSE))</f>
        <v/>
      </c>
      <c r="AR44" s="683" t="str">
        <f>IF(AR43="","",VLOOKUP(AR43,'6-2シフト記号表（従来型・ユニット型共通）'!$C$6:$L$47,10,FALSE))</f>
        <v/>
      </c>
      <c r="AS44" s="684" t="str">
        <f>IF(AS43="","",VLOOKUP(AS43,'6-2シフト記号表（従来型・ユニット型共通）'!$C$6:$L$47,10,FALSE))</f>
        <v/>
      </c>
      <c r="AT44" s="684" t="str">
        <f>IF(AT43="","",VLOOKUP(AT43,'6-2シフト記号表（従来型・ユニット型共通）'!$C$6:$L$47,10,FALSE))</f>
        <v/>
      </c>
      <c r="AU44" s="684" t="str">
        <f>IF(AU43="","",VLOOKUP(AU43,'6-2シフト記号表（従来型・ユニット型共通）'!$C$6:$L$47,10,FALSE))</f>
        <v/>
      </c>
      <c r="AV44" s="684" t="str">
        <f>IF(AV43="","",VLOOKUP(AV43,'6-2シフト記号表（従来型・ユニット型共通）'!$C$6:$L$47,10,FALSE))</f>
        <v/>
      </c>
      <c r="AW44" s="684" t="str">
        <f>IF(AW43="","",VLOOKUP(AW43,'6-2シフト記号表（従来型・ユニット型共通）'!$C$6:$L$47,10,FALSE))</f>
        <v/>
      </c>
      <c r="AX44" s="685" t="str">
        <f>IF(AX43="","",VLOOKUP(AX43,'6-2シフト記号表（従来型・ユニット型共通）'!$C$6:$L$47,10,FALSE))</f>
        <v/>
      </c>
      <c r="AY44" s="683" t="str">
        <f>IF(AY43="","",VLOOKUP(AY43,'6-2シフト記号表（従来型・ユニット型共通）'!$C$6:$L$47,10,FALSE))</f>
        <v/>
      </c>
      <c r="AZ44" s="684" t="str">
        <f>IF(AZ43="","",VLOOKUP(AZ43,'6-2シフト記号表（従来型・ユニット型共通）'!$C$6:$L$47,10,FALSE))</f>
        <v/>
      </c>
      <c r="BA44" s="684" t="str">
        <f>IF(BA43="","",VLOOKUP(BA43,'6-2シフト記号表（従来型・ユニット型共通）'!$C$6:$L$47,10,FALSE))</f>
        <v/>
      </c>
      <c r="BB44" s="1814">
        <f>IF($BE$3="４週",SUM(W44:AX44),IF($BE$3="暦月",SUM(W44:BA44),""))</f>
        <v>0</v>
      </c>
      <c r="BC44" s="1815"/>
      <c r="BD44" s="1816">
        <f>IF($BE$3="４週",BB44/4,IF($BE$3="暦月",(BB44/($BE$8/7)),""))</f>
        <v>0</v>
      </c>
      <c r="BE44" s="1815"/>
      <c r="BF44" s="1811"/>
      <c r="BG44" s="1812"/>
      <c r="BH44" s="1812"/>
      <c r="BI44" s="1812"/>
      <c r="BJ44" s="1813"/>
    </row>
    <row r="45" spans="2:62" ht="20.25" customHeight="1" x14ac:dyDescent="0.2">
      <c r="B45" s="1770">
        <f>B43+1</f>
        <v>15</v>
      </c>
      <c r="C45" s="1772"/>
      <c r="D45" s="1773"/>
      <c r="E45" s="678"/>
      <c r="F45" s="679"/>
      <c r="G45" s="678"/>
      <c r="H45" s="679"/>
      <c r="I45" s="1776"/>
      <c r="J45" s="1777"/>
      <c r="K45" s="1780"/>
      <c r="L45" s="1781"/>
      <c r="M45" s="1781"/>
      <c r="N45" s="1773"/>
      <c r="O45" s="1784"/>
      <c r="P45" s="1785"/>
      <c r="Q45" s="1785"/>
      <c r="R45" s="1785"/>
      <c r="S45" s="1786"/>
      <c r="T45" s="698" t="s">
        <v>1079</v>
      </c>
      <c r="V45" s="699"/>
      <c r="W45" s="691"/>
      <c r="X45" s="692"/>
      <c r="Y45" s="692"/>
      <c r="Z45" s="692"/>
      <c r="AA45" s="692"/>
      <c r="AB45" s="692"/>
      <c r="AC45" s="693"/>
      <c r="AD45" s="691"/>
      <c r="AE45" s="692"/>
      <c r="AF45" s="692"/>
      <c r="AG45" s="692"/>
      <c r="AH45" s="692"/>
      <c r="AI45" s="692"/>
      <c r="AJ45" s="693"/>
      <c r="AK45" s="691"/>
      <c r="AL45" s="692"/>
      <c r="AM45" s="692"/>
      <c r="AN45" s="692"/>
      <c r="AO45" s="692"/>
      <c r="AP45" s="692"/>
      <c r="AQ45" s="693"/>
      <c r="AR45" s="691"/>
      <c r="AS45" s="692"/>
      <c r="AT45" s="692"/>
      <c r="AU45" s="692"/>
      <c r="AV45" s="692"/>
      <c r="AW45" s="692"/>
      <c r="AX45" s="693"/>
      <c r="AY45" s="691"/>
      <c r="AZ45" s="692"/>
      <c r="BA45" s="694"/>
      <c r="BB45" s="1787"/>
      <c r="BC45" s="1788"/>
      <c r="BD45" s="1842"/>
      <c r="BE45" s="1843"/>
      <c r="BF45" s="1844"/>
      <c r="BG45" s="1845"/>
      <c r="BH45" s="1845"/>
      <c r="BI45" s="1845"/>
      <c r="BJ45" s="1846"/>
    </row>
    <row r="46" spans="2:62" ht="20.25" customHeight="1" x14ac:dyDescent="0.2">
      <c r="B46" s="1771"/>
      <c r="C46" s="1774"/>
      <c r="D46" s="1775"/>
      <c r="E46" s="678"/>
      <c r="F46" s="679">
        <f>C45</f>
        <v>0</v>
      </c>
      <c r="G46" s="678"/>
      <c r="H46" s="679">
        <f>I45</f>
        <v>0</v>
      </c>
      <c r="I46" s="1778"/>
      <c r="J46" s="1779"/>
      <c r="K46" s="1782"/>
      <c r="L46" s="1783"/>
      <c r="M46" s="1783"/>
      <c r="N46" s="1775"/>
      <c r="O46" s="1784"/>
      <c r="P46" s="1785"/>
      <c r="Q46" s="1785"/>
      <c r="R46" s="1785"/>
      <c r="S46" s="1786"/>
      <c r="T46" s="695" t="s">
        <v>1080</v>
      </c>
      <c r="U46" s="696"/>
      <c r="V46" s="697"/>
      <c r="W46" s="683" t="str">
        <f>IF(W45="","",VLOOKUP(W45,'6-2シフト記号表（従来型・ユニット型共通）'!$C$6:$L$47,10,FALSE))</f>
        <v/>
      </c>
      <c r="X46" s="684" t="str">
        <f>IF(X45="","",VLOOKUP(X45,'6-2シフト記号表（従来型・ユニット型共通）'!$C$6:$L$47,10,FALSE))</f>
        <v/>
      </c>
      <c r="Y46" s="684" t="str">
        <f>IF(Y45="","",VLOOKUP(Y45,'6-2シフト記号表（従来型・ユニット型共通）'!$C$6:$L$47,10,FALSE))</f>
        <v/>
      </c>
      <c r="Z46" s="684" t="str">
        <f>IF(Z45="","",VLOOKUP(Z45,'6-2シフト記号表（従来型・ユニット型共通）'!$C$6:$L$47,10,FALSE))</f>
        <v/>
      </c>
      <c r="AA46" s="684" t="str">
        <f>IF(AA45="","",VLOOKUP(AA45,'6-2シフト記号表（従来型・ユニット型共通）'!$C$6:$L$47,10,FALSE))</f>
        <v/>
      </c>
      <c r="AB46" s="684" t="str">
        <f>IF(AB45="","",VLOOKUP(AB45,'6-2シフト記号表（従来型・ユニット型共通）'!$C$6:$L$47,10,FALSE))</f>
        <v/>
      </c>
      <c r="AC46" s="685" t="str">
        <f>IF(AC45="","",VLOOKUP(AC45,'6-2シフト記号表（従来型・ユニット型共通）'!$C$6:$L$47,10,FALSE))</f>
        <v/>
      </c>
      <c r="AD46" s="683" t="str">
        <f>IF(AD45="","",VLOOKUP(AD45,'6-2シフト記号表（従来型・ユニット型共通）'!$C$6:$L$47,10,FALSE))</f>
        <v/>
      </c>
      <c r="AE46" s="684" t="str">
        <f>IF(AE45="","",VLOOKUP(AE45,'6-2シフト記号表（従来型・ユニット型共通）'!$C$6:$L$47,10,FALSE))</f>
        <v/>
      </c>
      <c r="AF46" s="684" t="str">
        <f>IF(AF45="","",VLOOKUP(AF45,'6-2シフト記号表（従来型・ユニット型共通）'!$C$6:$L$47,10,FALSE))</f>
        <v/>
      </c>
      <c r="AG46" s="684" t="str">
        <f>IF(AG45="","",VLOOKUP(AG45,'6-2シフト記号表（従来型・ユニット型共通）'!$C$6:$L$47,10,FALSE))</f>
        <v/>
      </c>
      <c r="AH46" s="684" t="str">
        <f>IF(AH45="","",VLOOKUP(AH45,'6-2シフト記号表（従来型・ユニット型共通）'!$C$6:$L$47,10,FALSE))</f>
        <v/>
      </c>
      <c r="AI46" s="684" t="str">
        <f>IF(AI45="","",VLOOKUP(AI45,'6-2シフト記号表（従来型・ユニット型共通）'!$C$6:$L$47,10,FALSE))</f>
        <v/>
      </c>
      <c r="AJ46" s="685" t="str">
        <f>IF(AJ45="","",VLOOKUP(AJ45,'6-2シフト記号表（従来型・ユニット型共通）'!$C$6:$L$47,10,FALSE))</f>
        <v/>
      </c>
      <c r="AK46" s="683" t="str">
        <f>IF(AK45="","",VLOOKUP(AK45,'6-2シフト記号表（従来型・ユニット型共通）'!$C$6:$L$47,10,FALSE))</f>
        <v/>
      </c>
      <c r="AL46" s="684" t="str">
        <f>IF(AL45="","",VLOOKUP(AL45,'6-2シフト記号表（従来型・ユニット型共通）'!$C$6:$L$47,10,FALSE))</f>
        <v/>
      </c>
      <c r="AM46" s="684" t="str">
        <f>IF(AM45="","",VLOOKUP(AM45,'6-2シフト記号表（従来型・ユニット型共通）'!$C$6:$L$47,10,FALSE))</f>
        <v/>
      </c>
      <c r="AN46" s="684" t="str">
        <f>IF(AN45="","",VLOOKUP(AN45,'6-2シフト記号表（従来型・ユニット型共通）'!$C$6:$L$47,10,FALSE))</f>
        <v/>
      </c>
      <c r="AO46" s="684" t="str">
        <f>IF(AO45="","",VLOOKUP(AO45,'6-2シフト記号表（従来型・ユニット型共通）'!$C$6:$L$47,10,FALSE))</f>
        <v/>
      </c>
      <c r="AP46" s="684" t="str">
        <f>IF(AP45="","",VLOOKUP(AP45,'6-2シフト記号表（従来型・ユニット型共通）'!$C$6:$L$47,10,FALSE))</f>
        <v/>
      </c>
      <c r="AQ46" s="685" t="str">
        <f>IF(AQ45="","",VLOOKUP(AQ45,'6-2シフト記号表（従来型・ユニット型共通）'!$C$6:$L$47,10,FALSE))</f>
        <v/>
      </c>
      <c r="AR46" s="683" t="str">
        <f>IF(AR45="","",VLOOKUP(AR45,'6-2シフト記号表（従来型・ユニット型共通）'!$C$6:$L$47,10,FALSE))</f>
        <v/>
      </c>
      <c r="AS46" s="684" t="str">
        <f>IF(AS45="","",VLOOKUP(AS45,'6-2シフト記号表（従来型・ユニット型共通）'!$C$6:$L$47,10,FALSE))</f>
        <v/>
      </c>
      <c r="AT46" s="684" t="str">
        <f>IF(AT45="","",VLOOKUP(AT45,'6-2シフト記号表（従来型・ユニット型共通）'!$C$6:$L$47,10,FALSE))</f>
        <v/>
      </c>
      <c r="AU46" s="684" t="str">
        <f>IF(AU45="","",VLOOKUP(AU45,'6-2シフト記号表（従来型・ユニット型共通）'!$C$6:$L$47,10,FALSE))</f>
        <v/>
      </c>
      <c r="AV46" s="684" t="str">
        <f>IF(AV45="","",VLOOKUP(AV45,'6-2シフト記号表（従来型・ユニット型共通）'!$C$6:$L$47,10,FALSE))</f>
        <v/>
      </c>
      <c r="AW46" s="684" t="str">
        <f>IF(AW45="","",VLOOKUP(AW45,'6-2シフト記号表（従来型・ユニット型共通）'!$C$6:$L$47,10,FALSE))</f>
        <v/>
      </c>
      <c r="AX46" s="685" t="str">
        <f>IF(AX45="","",VLOOKUP(AX45,'6-2シフト記号表（従来型・ユニット型共通）'!$C$6:$L$47,10,FALSE))</f>
        <v/>
      </c>
      <c r="AY46" s="683" t="str">
        <f>IF(AY45="","",VLOOKUP(AY45,'6-2シフト記号表（従来型・ユニット型共通）'!$C$6:$L$47,10,FALSE))</f>
        <v/>
      </c>
      <c r="AZ46" s="684" t="str">
        <f>IF(AZ45="","",VLOOKUP(AZ45,'6-2シフト記号表（従来型・ユニット型共通）'!$C$6:$L$47,10,FALSE))</f>
        <v/>
      </c>
      <c r="BA46" s="684" t="str">
        <f>IF(BA45="","",VLOOKUP(BA45,'6-2シフト記号表（従来型・ユニット型共通）'!$C$6:$L$47,10,FALSE))</f>
        <v/>
      </c>
      <c r="BB46" s="1814">
        <f>IF($BE$3="４週",SUM(W46:AX46),IF($BE$3="暦月",SUM(W46:BA46),""))</f>
        <v>0</v>
      </c>
      <c r="BC46" s="1815"/>
      <c r="BD46" s="1816">
        <f>IF($BE$3="４週",BB46/4,IF($BE$3="暦月",(BB46/($BE$8/7)),""))</f>
        <v>0</v>
      </c>
      <c r="BE46" s="1815"/>
      <c r="BF46" s="1811"/>
      <c r="BG46" s="1812"/>
      <c r="BH46" s="1812"/>
      <c r="BI46" s="1812"/>
      <c r="BJ46" s="1813"/>
    </row>
    <row r="47" spans="2:62" ht="20.25" customHeight="1" x14ac:dyDescent="0.2">
      <c r="B47" s="1770">
        <f>B45+1</f>
        <v>16</v>
      </c>
      <c r="C47" s="1772"/>
      <c r="D47" s="1773"/>
      <c r="E47" s="678"/>
      <c r="F47" s="679"/>
      <c r="G47" s="678"/>
      <c r="H47" s="679"/>
      <c r="I47" s="1776"/>
      <c r="J47" s="1777"/>
      <c r="K47" s="1780"/>
      <c r="L47" s="1781"/>
      <c r="M47" s="1781"/>
      <c r="N47" s="1773"/>
      <c r="O47" s="1784"/>
      <c r="P47" s="1785"/>
      <c r="Q47" s="1785"/>
      <c r="R47" s="1785"/>
      <c r="S47" s="1786"/>
      <c r="T47" s="698" t="s">
        <v>1079</v>
      </c>
      <c r="V47" s="699"/>
      <c r="W47" s="691"/>
      <c r="X47" s="692"/>
      <c r="Y47" s="692"/>
      <c r="Z47" s="692"/>
      <c r="AA47" s="692"/>
      <c r="AB47" s="692"/>
      <c r="AC47" s="693"/>
      <c r="AD47" s="691"/>
      <c r="AE47" s="692"/>
      <c r="AF47" s="692"/>
      <c r="AG47" s="692"/>
      <c r="AH47" s="692"/>
      <c r="AI47" s="692"/>
      <c r="AJ47" s="693"/>
      <c r="AK47" s="691"/>
      <c r="AL47" s="692"/>
      <c r="AM47" s="692"/>
      <c r="AN47" s="692"/>
      <c r="AO47" s="692"/>
      <c r="AP47" s="692"/>
      <c r="AQ47" s="693"/>
      <c r="AR47" s="691"/>
      <c r="AS47" s="692"/>
      <c r="AT47" s="692"/>
      <c r="AU47" s="692"/>
      <c r="AV47" s="692"/>
      <c r="AW47" s="692"/>
      <c r="AX47" s="693"/>
      <c r="AY47" s="691"/>
      <c r="AZ47" s="692"/>
      <c r="BA47" s="694"/>
      <c r="BB47" s="1787"/>
      <c r="BC47" s="1788"/>
      <c r="BD47" s="1842"/>
      <c r="BE47" s="1843"/>
      <c r="BF47" s="1844"/>
      <c r="BG47" s="1845"/>
      <c r="BH47" s="1845"/>
      <c r="BI47" s="1845"/>
      <c r="BJ47" s="1846"/>
    </row>
    <row r="48" spans="2:62" ht="20.25" customHeight="1" x14ac:dyDescent="0.2">
      <c r="B48" s="1771"/>
      <c r="C48" s="1774"/>
      <c r="D48" s="1775"/>
      <c r="E48" s="678"/>
      <c r="F48" s="679">
        <f>C47</f>
        <v>0</v>
      </c>
      <c r="G48" s="678"/>
      <c r="H48" s="679">
        <f>I47</f>
        <v>0</v>
      </c>
      <c r="I48" s="1778"/>
      <c r="J48" s="1779"/>
      <c r="K48" s="1782"/>
      <c r="L48" s="1783"/>
      <c r="M48" s="1783"/>
      <c r="N48" s="1775"/>
      <c r="O48" s="1784"/>
      <c r="P48" s="1785"/>
      <c r="Q48" s="1785"/>
      <c r="R48" s="1785"/>
      <c r="S48" s="1786"/>
      <c r="T48" s="695" t="s">
        <v>1080</v>
      </c>
      <c r="U48" s="696"/>
      <c r="V48" s="697"/>
      <c r="W48" s="683" t="str">
        <f>IF(W47="","",VLOOKUP(W47,'6-2シフト記号表（従来型・ユニット型共通）'!$C$6:$L$47,10,FALSE))</f>
        <v/>
      </c>
      <c r="X48" s="684" t="str">
        <f>IF(X47="","",VLOOKUP(X47,'6-2シフト記号表（従来型・ユニット型共通）'!$C$6:$L$47,10,FALSE))</f>
        <v/>
      </c>
      <c r="Y48" s="684" t="str">
        <f>IF(Y47="","",VLOOKUP(Y47,'6-2シフト記号表（従来型・ユニット型共通）'!$C$6:$L$47,10,FALSE))</f>
        <v/>
      </c>
      <c r="Z48" s="684" t="str">
        <f>IF(Z47="","",VLOOKUP(Z47,'6-2シフト記号表（従来型・ユニット型共通）'!$C$6:$L$47,10,FALSE))</f>
        <v/>
      </c>
      <c r="AA48" s="684" t="str">
        <f>IF(AA47="","",VLOOKUP(AA47,'6-2シフト記号表（従来型・ユニット型共通）'!$C$6:$L$47,10,FALSE))</f>
        <v/>
      </c>
      <c r="AB48" s="684" t="str">
        <f>IF(AB47="","",VLOOKUP(AB47,'6-2シフト記号表（従来型・ユニット型共通）'!$C$6:$L$47,10,FALSE))</f>
        <v/>
      </c>
      <c r="AC48" s="685" t="str">
        <f>IF(AC47="","",VLOOKUP(AC47,'6-2シフト記号表（従来型・ユニット型共通）'!$C$6:$L$47,10,FALSE))</f>
        <v/>
      </c>
      <c r="AD48" s="683" t="str">
        <f>IF(AD47="","",VLOOKUP(AD47,'6-2シフト記号表（従来型・ユニット型共通）'!$C$6:$L$47,10,FALSE))</f>
        <v/>
      </c>
      <c r="AE48" s="684" t="str">
        <f>IF(AE47="","",VLOOKUP(AE47,'6-2シフト記号表（従来型・ユニット型共通）'!$C$6:$L$47,10,FALSE))</f>
        <v/>
      </c>
      <c r="AF48" s="684" t="str">
        <f>IF(AF47="","",VLOOKUP(AF47,'6-2シフト記号表（従来型・ユニット型共通）'!$C$6:$L$47,10,FALSE))</f>
        <v/>
      </c>
      <c r="AG48" s="684" t="str">
        <f>IF(AG47="","",VLOOKUP(AG47,'6-2シフト記号表（従来型・ユニット型共通）'!$C$6:$L$47,10,FALSE))</f>
        <v/>
      </c>
      <c r="AH48" s="684" t="str">
        <f>IF(AH47="","",VLOOKUP(AH47,'6-2シフト記号表（従来型・ユニット型共通）'!$C$6:$L$47,10,FALSE))</f>
        <v/>
      </c>
      <c r="AI48" s="684" t="str">
        <f>IF(AI47="","",VLOOKUP(AI47,'6-2シフト記号表（従来型・ユニット型共通）'!$C$6:$L$47,10,FALSE))</f>
        <v/>
      </c>
      <c r="AJ48" s="685" t="str">
        <f>IF(AJ47="","",VLOOKUP(AJ47,'6-2シフト記号表（従来型・ユニット型共通）'!$C$6:$L$47,10,FALSE))</f>
        <v/>
      </c>
      <c r="AK48" s="683" t="str">
        <f>IF(AK47="","",VLOOKUP(AK47,'6-2シフト記号表（従来型・ユニット型共通）'!$C$6:$L$47,10,FALSE))</f>
        <v/>
      </c>
      <c r="AL48" s="684" t="str">
        <f>IF(AL47="","",VLOOKUP(AL47,'6-2シフト記号表（従来型・ユニット型共通）'!$C$6:$L$47,10,FALSE))</f>
        <v/>
      </c>
      <c r="AM48" s="684" t="str">
        <f>IF(AM47="","",VLOOKUP(AM47,'6-2シフト記号表（従来型・ユニット型共通）'!$C$6:$L$47,10,FALSE))</f>
        <v/>
      </c>
      <c r="AN48" s="684" t="str">
        <f>IF(AN47="","",VLOOKUP(AN47,'6-2シフト記号表（従来型・ユニット型共通）'!$C$6:$L$47,10,FALSE))</f>
        <v/>
      </c>
      <c r="AO48" s="684" t="str">
        <f>IF(AO47="","",VLOOKUP(AO47,'6-2シフト記号表（従来型・ユニット型共通）'!$C$6:$L$47,10,FALSE))</f>
        <v/>
      </c>
      <c r="AP48" s="684" t="str">
        <f>IF(AP47="","",VLOOKUP(AP47,'6-2シフト記号表（従来型・ユニット型共通）'!$C$6:$L$47,10,FALSE))</f>
        <v/>
      </c>
      <c r="AQ48" s="685" t="str">
        <f>IF(AQ47="","",VLOOKUP(AQ47,'6-2シフト記号表（従来型・ユニット型共通）'!$C$6:$L$47,10,FALSE))</f>
        <v/>
      </c>
      <c r="AR48" s="683" t="str">
        <f>IF(AR47="","",VLOOKUP(AR47,'6-2シフト記号表（従来型・ユニット型共通）'!$C$6:$L$47,10,FALSE))</f>
        <v/>
      </c>
      <c r="AS48" s="684" t="str">
        <f>IF(AS47="","",VLOOKUP(AS47,'6-2シフト記号表（従来型・ユニット型共通）'!$C$6:$L$47,10,FALSE))</f>
        <v/>
      </c>
      <c r="AT48" s="684" t="str">
        <f>IF(AT47="","",VLOOKUP(AT47,'6-2シフト記号表（従来型・ユニット型共通）'!$C$6:$L$47,10,FALSE))</f>
        <v/>
      </c>
      <c r="AU48" s="684" t="str">
        <f>IF(AU47="","",VLOOKUP(AU47,'6-2シフト記号表（従来型・ユニット型共通）'!$C$6:$L$47,10,FALSE))</f>
        <v/>
      </c>
      <c r="AV48" s="684" t="str">
        <f>IF(AV47="","",VLOOKUP(AV47,'6-2シフト記号表（従来型・ユニット型共通）'!$C$6:$L$47,10,FALSE))</f>
        <v/>
      </c>
      <c r="AW48" s="684" t="str">
        <f>IF(AW47="","",VLOOKUP(AW47,'6-2シフト記号表（従来型・ユニット型共通）'!$C$6:$L$47,10,FALSE))</f>
        <v/>
      </c>
      <c r="AX48" s="685" t="str">
        <f>IF(AX47="","",VLOOKUP(AX47,'6-2シフト記号表（従来型・ユニット型共通）'!$C$6:$L$47,10,FALSE))</f>
        <v/>
      </c>
      <c r="AY48" s="683" t="str">
        <f>IF(AY47="","",VLOOKUP(AY47,'6-2シフト記号表（従来型・ユニット型共通）'!$C$6:$L$47,10,FALSE))</f>
        <v/>
      </c>
      <c r="AZ48" s="684" t="str">
        <f>IF(AZ47="","",VLOOKUP(AZ47,'6-2シフト記号表（従来型・ユニット型共通）'!$C$6:$L$47,10,FALSE))</f>
        <v/>
      </c>
      <c r="BA48" s="684" t="str">
        <f>IF(BA47="","",VLOOKUP(BA47,'6-2シフト記号表（従来型・ユニット型共通）'!$C$6:$L$47,10,FALSE))</f>
        <v/>
      </c>
      <c r="BB48" s="1814">
        <f>IF($BE$3="４週",SUM(W48:AX48),IF($BE$3="暦月",SUM(W48:BA48),""))</f>
        <v>0</v>
      </c>
      <c r="BC48" s="1815"/>
      <c r="BD48" s="1816">
        <f>IF($BE$3="４週",BB48/4,IF($BE$3="暦月",(BB48/($BE$8/7)),""))</f>
        <v>0</v>
      </c>
      <c r="BE48" s="1815"/>
      <c r="BF48" s="1811"/>
      <c r="BG48" s="1812"/>
      <c r="BH48" s="1812"/>
      <c r="BI48" s="1812"/>
      <c r="BJ48" s="1813"/>
    </row>
    <row r="49" spans="2:62" ht="20.25" customHeight="1" x14ac:dyDescent="0.2">
      <c r="B49" s="1770">
        <f>B47+1</f>
        <v>17</v>
      </c>
      <c r="C49" s="1772"/>
      <c r="D49" s="1773"/>
      <c r="E49" s="678"/>
      <c r="F49" s="679"/>
      <c r="G49" s="678"/>
      <c r="H49" s="679"/>
      <c r="I49" s="1776"/>
      <c r="J49" s="1777"/>
      <c r="K49" s="1780"/>
      <c r="L49" s="1781"/>
      <c r="M49" s="1781"/>
      <c r="N49" s="1773"/>
      <c r="O49" s="1784"/>
      <c r="P49" s="1785"/>
      <c r="Q49" s="1785"/>
      <c r="R49" s="1785"/>
      <c r="S49" s="1786"/>
      <c r="T49" s="698" t="s">
        <v>1079</v>
      </c>
      <c r="V49" s="699"/>
      <c r="W49" s="691"/>
      <c r="X49" s="692"/>
      <c r="Y49" s="692"/>
      <c r="Z49" s="692"/>
      <c r="AA49" s="692"/>
      <c r="AB49" s="692"/>
      <c r="AC49" s="693"/>
      <c r="AD49" s="691"/>
      <c r="AE49" s="692"/>
      <c r="AF49" s="692"/>
      <c r="AG49" s="692"/>
      <c r="AH49" s="692"/>
      <c r="AI49" s="692"/>
      <c r="AJ49" s="693"/>
      <c r="AK49" s="691"/>
      <c r="AL49" s="692"/>
      <c r="AM49" s="692"/>
      <c r="AN49" s="692"/>
      <c r="AO49" s="692"/>
      <c r="AP49" s="692"/>
      <c r="AQ49" s="693"/>
      <c r="AR49" s="691"/>
      <c r="AS49" s="692"/>
      <c r="AT49" s="692"/>
      <c r="AU49" s="692"/>
      <c r="AV49" s="692"/>
      <c r="AW49" s="692"/>
      <c r="AX49" s="693"/>
      <c r="AY49" s="691"/>
      <c r="AZ49" s="692"/>
      <c r="BA49" s="694"/>
      <c r="BB49" s="1787"/>
      <c r="BC49" s="1788"/>
      <c r="BD49" s="1842"/>
      <c r="BE49" s="1843"/>
      <c r="BF49" s="1844"/>
      <c r="BG49" s="1845"/>
      <c r="BH49" s="1845"/>
      <c r="BI49" s="1845"/>
      <c r="BJ49" s="1846"/>
    </row>
    <row r="50" spans="2:62" ht="20.25" customHeight="1" x14ac:dyDescent="0.2">
      <c r="B50" s="1771"/>
      <c r="C50" s="1774"/>
      <c r="D50" s="1775"/>
      <c r="E50" s="678"/>
      <c r="F50" s="679">
        <f>C49</f>
        <v>0</v>
      </c>
      <c r="G50" s="678"/>
      <c r="H50" s="679">
        <f>I49</f>
        <v>0</v>
      </c>
      <c r="I50" s="1778"/>
      <c r="J50" s="1779"/>
      <c r="K50" s="1782"/>
      <c r="L50" s="1783"/>
      <c r="M50" s="1783"/>
      <c r="N50" s="1775"/>
      <c r="O50" s="1784"/>
      <c r="P50" s="1785"/>
      <c r="Q50" s="1785"/>
      <c r="R50" s="1785"/>
      <c r="S50" s="1786"/>
      <c r="T50" s="695" t="s">
        <v>1080</v>
      </c>
      <c r="U50" s="696"/>
      <c r="V50" s="697"/>
      <c r="W50" s="683" t="str">
        <f>IF(W49="","",VLOOKUP(W49,'6-2シフト記号表（従来型・ユニット型共通）'!$C$6:$L$47,10,FALSE))</f>
        <v/>
      </c>
      <c r="X50" s="684" t="str">
        <f>IF(X49="","",VLOOKUP(X49,'6-2シフト記号表（従来型・ユニット型共通）'!$C$6:$L$47,10,FALSE))</f>
        <v/>
      </c>
      <c r="Y50" s="684" t="str">
        <f>IF(Y49="","",VLOOKUP(Y49,'6-2シフト記号表（従来型・ユニット型共通）'!$C$6:$L$47,10,FALSE))</f>
        <v/>
      </c>
      <c r="Z50" s="684" t="str">
        <f>IF(Z49="","",VLOOKUP(Z49,'6-2シフト記号表（従来型・ユニット型共通）'!$C$6:$L$47,10,FALSE))</f>
        <v/>
      </c>
      <c r="AA50" s="684" t="str">
        <f>IF(AA49="","",VLOOKUP(AA49,'6-2シフト記号表（従来型・ユニット型共通）'!$C$6:$L$47,10,FALSE))</f>
        <v/>
      </c>
      <c r="AB50" s="684" t="str">
        <f>IF(AB49="","",VLOOKUP(AB49,'6-2シフト記号表（従来型・ユニット型共通）'!$C$6:$L$47,10,FALSE))</f>
        <v/>
      </c>
      <c r="AC50" s="685" t="str">
        <f>IF(AC49="","",VLOOKUP(AC49,'6-2シフト記号表（従来型・ユニット型共通）'!$C$6:$L$47,10,FALSE))</f>
        <v/>
      </c>
      <c r="AD50" s="683" t="str">
        <f>IF(AD49="","",VLOOKUP(AD49,'6-2シフト記号表（従来型・ユニット型共通）'!$C$6:$L$47,10,FALSE))</f>
        <v/>
      </c>
      <c r="AE50" s="684" t="str">
        <f>IF(AE49="","",VLOOKUP(AE49,'6-2シフト記号表（従来型・ユニット型共通）'!$C$6:$L$47,10,FALSE))</f>
        <v/>
      </c>
      <c r="AF50" s="684" t="str">
        <f>IF(AF49="","",VLOOKUP(AF49,'6-2シフト記号表（従来型・ユニット型共通）'!$C$6:$L$47,10,FALSE))</f>
        <v/>
      </c>
      <c r="AG50" s="684" t="str">
        <f>IF(AG49="","",VLOOKUP(AG49,'6-2シフト記号表（従来型・ユニット型共通）'!$C$6:$L$47,10,FALSE))</f>
        <v/>
      </c>
      <c r="AH50" s="684" t="str">
        <f>IF(AH49="","",VLOOKUP(AH49,'6-2シフト記号表（従来型・ユニット型共通）'!$C$6:$L$47,10,FALSE))</f>
        <v/>
      </c>
      <c r="AI50" s="684" t="str">
        <f>IF(AI49="","",VLOOKUP(AI49,'6-2シフト記号表（従来型・ユニット型共通）'!$C$6:$L$47,10,FALSE))</f>
        <v/>
      </c>
      <c r="AJ50" s="685" t="str">
        <f>IF(AJ49="","",VLOOKUP(AJ49,'6-2シフト記号表（従来型・ユニット型共通）'!$C$6:$L$47,10,FALSE))</f>
        <v/>
      </c>
      <c r="AK50" s="683" t="str">
        <f>IF(AK49="","",VLOOKUP(AK49,'6-2シフト記号表（従来型・ユニット型共通）'!$C$6:$L$47,10,FALSE))</f>
        <v/>
      </c>
      <c r="AL50" s="684" t="str">
        <f>IF(AL49="","",VLOOKUP(AL49,'6-2シフト記号表（従来型・ユニット型共通）'!$C$6:$L$47,10,FALSE))</f>
        <v/>
      </c>
      <c r="AM50" s="684" t="str">
        <f>IF(AM49="","",VLOOKUP(AM49,'6-2シフト記号表（従来型・ユニット型共通）'!$C$6:$L$47,10,FALSE))</f>
        <v/>
      </c>
      <c r="AN50" s="684" t="str">
        <f>IF(AN49="","",VLOOKUP(AN49,'6-2シフト記号表（従来型・ユニット型共通）'!$C$6:$L$47,10,FALSE))</f>
        <v/>
      </c>
      <c r="AO50" s="684" t="str">
        <f>IF(AO49="","",VLOOKUP(AO49,'6-2シフト記号表（従来型・ユニット型共通）'!$C$6:$L$47,10,FALSE))</f>
        <v/>
      </c>
      <c r="AP50" s="684" t="str">
        <f>IF(AP49="","",VLOOKUP(AP49,'6-2シフト記号表（従来型・ユニット型共通）'!$C$6:$L$47,10,FALSE))</f>
        <v/>
      </c>
      <c r="AQ50" s="685" t="str">
        <f>IF(AQ49="","",VLOOKUP(AQ49,'6-2シフト記号表（従来型・ユニット型共通）'!$C$6:$L$47,10,FALSE))</f>
        <v/>
      </c>
      <c r="AR50" s="683" t="str">
        <f>IF(AR49="","",VLOOKUP(AR49,'6-2シフト記号表（従来型・ユニット型共通）'!$C$6:$L$47,10,FALSE))</f>
        <v/>
      </c>
      <c r="AS50" s="684" t="str">
        <f>IF(AS49="","",VLOOKUP(AS49,'6-2シフト記号表（従来型・ユニット型共通）'!$C$6:$L$47,10,FALSE))</f>
        <v/>
      </c>
      <c r="AT50" s="684" t="str">
        <f>IF(AT49="","",VLOOKUP(AT49,'6-2シフト記号表（従来型・ユニット型共通）'!$C$6:$L$47,10,FALSE))</f>
        <v/>
      </c>
      <c r="AU50" s="684" t="str">
        <f>IF(AU49="","",VLOOKUP(AU49,'6-2シフト記号表（従来型・ユニット型共通）'!$C$6:$L$47,10,FALSE))</f>
        <v/>
      </c>
      <c r="AV50" s="684" t="str">
        <f>IF(AV49="","",VLOOKUP(AV49,'6-2シフト記号表（従来型・ユニット型共通）'!$C$6:$L$47,10,FALSE))</f>
        <v/>
      </c>
      <c r="AW50" s="684" t="str">
        <f>IF(AW49="","",VLOOKUP(AW49,'6-2シフト記号表（従来型・ユニット型共通）'!$C$6:$L$47,10,FALSE))</f>
        <v/>
      </c>
      <c r="AX50" s="685" t="str">
        <f>IF(AX49="","",VLOOKUP(AX49,'6-2シフト記号表（従来型・ユニット型共通）'!$C$6:$L$47,10,FALSE))</f>
        <v/>
      </c>
      <c r="AY50" s="683" t="str">
        <f>IF(AY49="","",VLOOKUP(AY49,'6-2シフト記号表（従来型・ユニット型共通）'!$C$6:$L$47,10,FALSE))</f>
        <v/>
      </c>
      <c r="AZ50" s="684" t="str">
        <f>IF(AZ49="","",VLOOKUP(AZ49,'6-2シフト記号表（従来型・ユニット型共通）'!$C$6:$L$47,10,FALSE))</f>
        <v/>
      </c>
      <c r="BA50" s="684" t="str">
        <f>IF(BA49="","",VLOOKUP(BA49,'6-2シフト記号表（従来型・ユニット型共通）'!$C$6:$L$47,10,FALSE))</f>
        <v/>
      </c>
      <c r="BB50" s="1814">
        <f>IF($BE$3="４週",SUM(W50:AX50),IF($BE$3="暦月",SUM(W50:BA50),""))</f>
        <v>0</v>
      </c>
      <c r="BC50" s="1815"/>
      <c r="BD50" s="1816">
        <f>IF($BE$3="４週",BB50/4,IF($BE$3="暦月",(BB50/($BE$8/7)),""))</f>
        <v>0</v>
      </c>
      <c r="BE50" s="1815"/>
      <c r="BF50" s="1811"/>
      <c r="BG50" s="1812"/>
      <c r="BH50" s="1812"/>
      <c r="BI50" s="1812"/>
      <c r="BJ50" s="1813"/>
    </row>
    <row r="51" spans="2:62" ht="20.25" customHeight="1" x14ac:dyDescent="0.2">
      <c r="B51" s="1770">
        <f>B49+1</f>
        <v>18</v>
      </c>
      <c r="C51" s="1772"/>
      <c r="D51" s="1773"/>
      <c r="E51" s="678"/>
      <c r="F51" s="679"/>
      <c r="G51" s="678"/>
      <c r="H51" s="679"/>
      <c r="I51" s="1776"/>
      <c r="J51" s="1777"/>
      <c r="K51" s="1780"/>
      <c r="L51" s="1781"/>
      <c r="M51" s="1781"/>
      <c r="N51" s="1773"/>
      <c r="O51" s="1784"/>
      <c r="P51" s="1785"/>
      <c r="Q51" s="1785"/>
      <c r="R51" s="1785"/>
      <c r="S51" s="1786"/>
      <c r="T51" s="698" t="s">
        <v>1079</v>
      </c>
      <c r="V51" s="699"/>
      <c r="W51" s="691"/>
      <c r="X51" s="692"/>
      <c r="Y51" s="692"/>
      <c r="Z51" s="692"/>
      <c r="AA51" s="692"/>
      <c r="AB51" s="692"/>
      <c r="AC51" s="693"/>
      <c r="AD51" s="691"/>
      <c r="AE51" s="692"/>
      <c r="AF51" s="692"/>
      <c r="AG51" s="692"/>
      <c r="AH51" s="692"/>
      <c r="AI51" s="692"/>
      <c r="AJ51" s="693"/>
      <c r="AK51" s="691"/>
      <c r="AL51" s="692"/>
      <c r="AM51" s="692"/>
      <c r="AN51" s="692"/>
      <c r="AO51" s="692"/>
      <c r="AP51" s="692"/>
      <c r="AQ51" s="693"/>
      <c r="AR51" s="691"/>
      <c r="AS51" s="692"/>
      <c r="AT51" s="692"/>
      <c r="AU51" s="692"/>
      <c r="AV51" s="692"/>
      <c r="AW51" s="692"/>
      <c r="AX51" s="693"/>
      <c r="AY51" s="691"/>
      <c r="AZ51" s="692"/>
      <c r="BA51" s="694"/>
      <c r="BB51" s="1787"/>
      <c r="BC51" s="1788"/>
      <c r="BD51" s="1842"/>
      <c r="BE51" s="1843"/>
      <c r="BF51" s="1844"/>
      <c r="BG51" s="1845"/>
      <c r="BH51" s="1845"/>
      <c r="BI51" s="1845"/>
      <c r="BJ51" s="1846"/>
    </row>
    <row r="52" spans="2:62" ht="20.25" customHeight="1" x14ac:dyDescent="0.2">
      <c r="B52" s="1771"/>
      <c r="C52" s="1774"/>
      <c r="D52" s="1775"/>
      <c r="E52" s="678"/>
      <c r="F52" s="679">
        <f>C51</f>
        <v>0</v>
      </c>
      <c r="G52" s="678"/>
      <c r="H52" s="679">
        <f>I51</f>
        <v>0</v>
      </c>
      <c r="I52" s="1778"/>
      <c r="J52" s="1779"/>
      <c r="K52" s="1782"/>
      <c r="L52" s="1783"/>
      <c r="M52" s="1783"/>
      <c r="N52" s="1775"/>
      <c r="O52" s="1784"/>
      <c r="P52" s="1785"/>
      <c r="Q52" s="1785"/>
      <c r="R52" s="1785"/>
      <c r="S52" s="1786"/>
      <c r="T52" s="695" t="s">
        <v>1080</v>
      </c>
      <c r="U52" s="696"/>
      <c r="V52" s="697"/>
      <c r="W52" s="683" t="str">
        <f>IF(W51="","",VLOOKUP(W51,'6-2シフト記号表（従来型・ユニット型共通）'!$C$6:$L$47,10,FALSE))</f>
        <v/>
      </c>
      <c r="X52" s="684" t="str">
        <f>IF(X51="","",VLOOKUP(X51,'6-2シフト記号表（従来型・ユニット型共通）'!$C$6:$L$47,10,FALSE))</f>
        <v/>
      </c>
      <c r="Y52" s="684" t="str">
        <f>IF(Y51="","",VLOOKUP(Y51,'6-2シフト記号表（従来型・ユニット型共通）'!$C$6:$L$47,10,FALSE))</f>
        <v/>
      </c>
      <c r="Z52" s="684" t="str">
        <f>IF(Z51="","",VLOOKUP(Z51,'6-2シフト記号表（従来型・ユニット型共通）'!$C$6:$L$47,10,FALSE))</f>
        <v/>
      </c>
      <c r="AA52" s="684" t="str">
        <f>IF(AA51="","",VLOOKUP(AA51,'6-2シフト記号表（従来型・ユニット型共通）'!$C$6:$L$47,10,FALSE))</f>
        <v/>
      </c>
      <c r="AB52" s="684" t="str">
        <f>IF(AB51="","",VLOOKUP(AB51,'6-2シフト記号表（従来型・ユニット型共通）'!$C$6:$L$47,10,FALSE))</f>
        <v/>
      </c>
      <c r="AC52" s="685" t="str">
        <f>IF(AC51="","",VLOOKUP(AC51,'6-2シフト記号表（従来型・ユニット型共通）'!$C$6:$L$47,10,FALSE))</f>
        <v/>
      </c>
      <c r="AD52" s="683" t="str">
        <f>IF(AD51="","",VLOOKUP(AD51,'6-2シフト記号表（従来型・ユニット型共通）'!$C$6:$L$47,10,FALSE))</f>
        <v/>
      </c>
      <c r="AE52" s="684" t="str">
        <f>IF(AE51="","",VLOOKUP(AE51,'6-2シフト記号表（従来型・ユニット型共通）'!$C$6:$L$47,10,FALSE))</f>
        <v/>
      </c>
      <c r="AF52" s="684" t="str">
        <f>IF(AF51="","",VLOOKUP(AF51,'6-2シフト記号表（従来型・ユニット型共通）'!$C$6:$L$47,10,FALSE))</f>
        <v/>
      </c>
      <c r="AG52" s="684" t="str">
        <f>IF(AG51="","",VLOOKUP(AG51,'6-2シフト記号表（従来型・ユニット型共通）'!$C$6:$L$47,10,FALSE))</f>
        <v/>
      </c>
      <c r="AH52" s="684" t="str">
        <f>IF(AH51="","",VLOOKUP(AH51,'6-2シフト記号表（従来型・ユニット型共通）'!$C$6:$L$47,10,FALSE))</f>
        <v/>
      </c>
      <c r="AI52" s="684" t="str">
        <f>IF(AI51="","",VLOOKUP(AI51,'6-2シフト記号表（従来型・ユニット型共通）'!$C$6:$L$47,10,FALSE))</f>
        <v/>
      </c>
      <c r="AJ52" s="685" t="str">
        <f>IF(AJ51="","",VLOOKUP(AJ51,'6-2シフト記号表（従来型・ユニット型共通）'!$C$6:$L$47,10,FALSE))</f>
        <v/>
      </c>
      <c r="AK52" s="683" t="str">
        <f>IF(AK51="","",VLOOKUP(AK51,'6-2シフト記号表（従来型・ユニット型共通）'!$C$6:$L$47,10,FALSE))</f>
        <v/>
      </c>
      <c r="AL52" s="684" t="str">
        <f>IF(AL51="","",VLOOKUP(AL51,'6-2シフト記号表（従来型・ユニット型共通）'!$C$6:$L$47,10,FALSE))</f>
        <v/>
      </c>
      <c r="AM52" s="684" t="str">
        <f>IF(AM51="","",VLOOKUP(AM51,'6-2シフト記号表（従来型・ユニット型共通）'!$C$6:$L$47,10,FALSE))</f>
        <v/>
      </c>
      <c r="AN52" s="684" t="str">
        <f>IF(AN51="","",VLOOKUP(AN51,'6-2シフト記号表（従来型・ユニット型共通）'!$C$6:$L$47,10,FALSE))</f>
        <v/>
      </c>
      <c r="AO52" s="684" t="str">
        <f>IF(AO51="","",VLOOKUP(AO51,'6-2シフト記号表（従来型・ユニット型共通）'!$C$6:$L$47,10,FALSE))</f>
        <v/>
      </c>
      <c r="AP52" s="684" t="str">
        <f>IF(AP51="","",VLOOKUP(AP51,'6-2シフト記号表（従来型・ユニット型共通）'!$C$6:$L$47,10,FALSE))</f>
        <v/>
      </c>
      <c r="AQ52" s="685" t="str">
        <f>IF(AQ51="","",VLOOKUP(AQ51,'6-2シフト記号表（従来型・ユニット型共通）'!$C$6:$L$47,10,FALSE))</f>
        <v/>
      </c>
      <c r="AR52" s="683" t="str">
        <f>IF(AR51="","",VLOOKUP(AR51,'6-2シフト記号表（従来型・ユニット型共通）'!$C$6:$L$47,10,FALSE))</f>
        <v/>
      </c>
      <c r="AS52" s="684" t="str">
        <f>IF(AS51="","",VLOOKUP(AS51,'6-2シフト記号表（従来型・ユニット型共通）'!$C$6:$L$47,10,FALSE))</f>
        <v/>
      </c>
      <c r="AT52" s="684" t="str">
        <f>IF(AT51="","",VLOOKUP(AT51,'6-2シフト記号表（従来型・ユニット型共通）'!$C$6:$L$47,10,FALSE))</f>
        <v/>
      </c>
      <c r="AU52" s="684" t="str">
        <f>IF(AU51="","",VLOOKUP(AU51,'6-2シフト記号表（従来型・ユニット型共通）'!$C$6:$L$47,10,FALSE))</f>
        <v/>
      </c>
      <c r="AV52" s="684" t="str">
        <f>IF(AV51="","",VLOOKUP(AV51,'6-2シフト記号表（従来型・ユニット型共通）'!$C$6:$L$47,10,FALSE))</f>
        <v/>
      </c>
      <c r="AW52" s="684" t="str">
        <f>IF(AW51="","",VLOOKUP(AW51,'6-2シフト記号表（従来型・ユニット型共通）'!$C$6:$L$47,10,FALSE))</f>
        <v/>
      </c>
      <c r="AX52" s="685" t="str">
        <f>IF(AX51="","",VLOOKUP(AX51,'6-2シフト記号表（従来型・ユニット型共通）'!$C$6:$L$47,10,FALSE))</f>
        <v/>
      </c>
      <c r="AY52" s="683" t="str">
        <f>IF(AY51="","",VLOOKUP(AY51,'6-2シフト記号表（従来型・ユニット型共通）'!$C$6:$L$47,10,FALSE))</f>
        <v/>
      </c>
      <c r="AZ52" s="684" t="str">
        <f>IF(AZ51="","",VLOOKUP(AZ51,'6-2シフト記号表（従来型・ユニット型共通）'!$C$6:$L$47,10,FALSE))</f>
        <v/>
      </c>
      <c r="BA52" s="684" t="str">
        <f>IF(BA51="","",VLOOKUP(BA51,'6-2シフト記号表（従来型・ユニット型共通）'!$C$6:$L$47,10,FALSE))</f>
        <v/>
      </c>
      <c r="BB52" s="1814">
        <f>IF($BE$3="４週",SUM(W52:AX52),IF($BE$3="暦月",SUM(W52:BA52),""))</f>
        <v>0</v>
      </c>
      <c r="BC52" s="1815"/>
      <c r="BD52" s="1816">
        <f>IF($BE$3="４週",BB52/4,IF($BE$3="暦月",(BB52/($BE$8/7)),""))</f>
        <v>0</v>
      </c>
      <c r="BE52" s="1815"/>
      <c r="BF52" s="1811"/>
      <c r="BG52" s="1812"/>
      <c r="BH52" s="1812"/>
      <c r="BI52" s="1812"/>
      <c r="BJ52" s="1813"/>
    </row>
    <row r="53" spans="2:62" ht="20.25" customHeight="1" x14ac:dyDescent="0.2">
      <c r="B53" s="1770">
        <f>B51+1</f>
        <v>19</v>
      </c>
      <c r="C53" s="1772"/>
      <c r="D53" s="1773"/>
      <c r="E53" s="686"/>
      <c r="F53" s="687"/>
      <c r="G53" s="686"/>
      <c r="H53" s="687"/>
      <c r="I53" s="1776"/>
      <c r="J53" s="1777"/>
      <c r="K53" s="1780"/>
      <c r="L53" s="1781"/>
      <c r="M53" s="1781"/>
      <c r="N53" s="1773"/>
      <c r="O53" s="1784"/>
      <c r="P53" s="1785"/>
      <c r="Q53" s="1785"/>
      <c r="R53" s="1785"/>
      <c r="S53" s="1786"/>
      <c r="T53" s="688" t="s">
        <v>1079</v>
      </c>
      <c r="U53" s="689"/>
      <c r="V53" s="690"/>
      <c r="W53" s="691"/>
      <c r="X53" s="692"/>
      <c r="Y53" s="692"/>
      <c r="Z53" s="692"/>
      <c r="AA53" s="692"/>
      <c r="AB53" s="692"/>
      <c r="AC53" s="693"/>
      <c r="AD53" s="691"/>
      <c r="AE53" s="692"/>
      <c r="AF53" s="692"/>
      <c r="AG53" s="692"/>
      <c r="AH53" s="692"/>
      <c r="AI53" s="692"/>
      <c r="AJ53" s="693"/>
      <c r="AK53" s="691"/>
      <c r="AL53" s="692"/>
      <c r="AM53" s="692"/>
      <c r="AN53" s="692"/>
      <c r="AO53" s="692"/>
      <c r="AP53" s="692"/>
      <c r="AQ53" s="693"/>
      <c r="AR53" s="691"/>
      <c r="AS53" s="692"/>
      <c r="AT53" s="692"/>
      <c r="AU53" s="692"/>
      <c r="AV53" s="692"/>
      <c r="AW53" s="692"/>
      <c r="AX53" s="693"/>
      <c r="AY53" s="691"/>
      <c r="AZ53" s="692"/>
      <c r="BA53" s="694"/>
      <c r="BB53" s="1787"/>
      <c r="BC53" s="1788"/>
      <c r="BD53" s="1842"/>
      <c r="BE53" s="1843"/>
      <c r="BF53" s="1844"/>
      <c r="BG53" s="1845"/>
      <c r="BH53" s="1845"/>
      <c r="BI53" s="1845"/>
      <c r="BJ53" s="1846"/>
    </row>
    <row r="54" spans="2:62" ht="20.25" customHeight="1" x14ac:dyDescent="0.2">
      <c r="B54" s="1771"/>
      <c r="C54" s="1774"/>
      <c r="D54" s="1775"/>
      <c r="E54" s="678"/>
      <c r="F54" s="679">
        <f>C53</f>
        <v>0</v>
      </c>
      <c r="G54" s="678"/>
      <c r="H54" s="679">
        <f>I53</f>
        <v>0</v>
      </c>
      <c r="I54" s="1778"/>
      <c r="J54" s="1779"/>
      <c r="K54" s="1782"/>
      <c r="L54" s="1783"/>
      <c r="M54" s="1783"/>
      <c r="N54" s="1775"/>
      <c r="O54" s="1784"/>
      <c r="P54" s="1785"/>
      <c r="Q54" s="1785"/>
      <c r="R54" s="1785"/>
      <c r="S54" s="1786"/>
      <c r="T54" s="695" t="s">
        <v>1080</v>
      </c>
      <c r="U54" s="681"/>
      <c r="V54" s="682"/>
      <c r="W54" s="683" t="str">
        <f>IF(W53="","",VLOOKUP(W53,'6-2シフト記号表（従来型・ユニット型共通）'!$C$6:$L$47,10,FALSE))</f>
        <v/>
      </c>
      <c r="X54" s="684" t="str">
        <f>IF(X53="","",VLOOKUP(X53,'6-2シフト記号表（従来型・ユニット型共通）'!$C$6:$L$47,10,FALSE))</f>
        <v/>
      </c>
      <c r="Y54" s="684" t="str">
        <f>IF(Y53="","",VLOOKUP(Y53,'6-2シフト記号表（従来型・ユニット型共通）'!$C$6:$L$47,10,FALSE))</f>
        <v/>
      </c>
      <c r="Z54" s="684" t="str">
        <f>IF(Z53="","",VLOOKUP(Z53,'6-2シフト記号表（従来型・ユニット型共通）'!$C$6:$L$47,10,FALSE))</f>
        <v/>
      </c>
      <c r="AA54" s="684" t="str">
        <f>IF(AA53="","",VLOOKUP(AA53,'6-2シフト記号表（従来型・ユニット型共通）'!$C$6:$L$47,10,FALSE))</f>
        <v/>
      </c>
      <c r="AB54" s="684" t="str">
        <f>IF(AB53="","",VLOOKUP(AB53,'6-2シフト記号表（従来型・ユニット型共通）'!$C$6:$L$47,10,FALSE))</f>
        <v/>
      </c>
      <c r="AC54" s="685" t="str">
        <f>IF(AC53="","",VLOOKUP(AC53,'6-2シフト記号表（従来型・ユニット型共通）'!$C$6:$L$47,10,FALSE))</f>
        <v/>
      </c>
      <c r="AD54" s="683" t="str">
        <f>IF(AD53="","",VLOOKUP(AD53,'6-2シフト記号表（従来型・ユニット型共通）'!$C$6:$L$47,10,FALSE))</f>
        <v/>
      </c>
      <c r="AE54" s="684" t="str">
        <f>IF(AE53="","",VLOOKUP(AE53,'6-2シフト記号表（従来型・ユニット型共通）'!$C$6:$L$47,10,FALSE))</f>
        <v/>
      </c>
      <c r="AF54" s="684" t="str">
        <f>IF(AF53="","",VLOOKUP(AF53,'6-2シフト記号表（従来型・ユニット型共通）'!$C$6:$L$47,10,FALSE))</f>
        <v/>
      </c>
      <c r="AG54" s="684" t="str">
        <f>IF(AG53="","",VLOOKUP(AG53,'6-2シフト記号表（従来型・ユニット型共通）'!$C$6:$L$47,10,FALSE))</f>
        <v/>
      </c>
      <c r="AH54" s="684" t="str">
        <f>IF(AH53="","",VLOOKUP(AH53,'6-2シフト記号表（従来型・ユニット型共通）'!$C$6:$L$47,10,FALSE))</f>
        <v/>
      </c>
      <c r="AI54" s="684" t="str">
        <f>IF(AI53="","",VLOOKUP(AI53,'6-2シフト記号表（従来型・ユニット型共通）'!$C$6:$L$47,10,FALSE))</f>
        <v/>
      </c>
      <c r="AJ54" s="685" t="str">
        <f>IF(AJ53="","",VLOOKUP(AJ53,'6-2シフト記号表（従来型・ユニット型共通）'!$C$6:$L$47,10,FALSE))</f>
        <v/>
      </c>
      <c r="AK54" s="683" t="str">
        <f>IF(AK53="","",VLOOKUP(AK53,'6-2シフト記号表（従来型・ユニット型共通）'!$C$6:$L$47,10,FALSE))</f>
        <v/>
      </c>
      <c r="AL54" s="684" t="str">
        <f>IF(AL53="","",VLOOKUP(AL53,'6-2シフト記号表（従来型・ユニット型共通）'!$C$6:$L$47,10,FALSE))</f>
        <v/>
      </c>
      <c r="AM54" s="684" t="str">
        <f>IF(AM53="","",VLOOKUP(AM53,'6-2シフト記号表（従来型・ユニット型共通）'!$C$6:$L$47,10,FALSE))</f>
        <v/>
      </c>
      <c r="AN54" s="684" t="str">
        <f>IF(AN53="","",VLOOKUP(AN53,'6-2シフト記号表（従来型・ユニット型共通）'!$C$6:$L$47,10,FALSE))</f>
        <v/>
      </c>
      <c r="AO54" s="684" t="str">
        <f>IF(AO53="","",VLOOKUP(AO53,'6-2シフト記号表（従来型・ユニット型共通）'!$C$6:$L$47,10,FALSE))</f>
        <v/>
      </c>
      <c r="AP54" s="684" t="str">
        <f>IF(AP53="","",VLOOKUP(AP53,'6-2シフト記号表（従来型・ユニット型共通）'!$C$6:$L$47,10,FALSE))</f>
        <v/>
      </c>
      <c r="AQ54" s="685" t="str">
        <f>IF(AQ53="","",VLOOKUP(AQ53,'6-2シフト記号表（従来型・ユニット型共通）'!$C$6:$L$47,10,FALSE))</f>
        <v/>
      </c>
      <c r="AR54" s="683" t="str">
        <f>IF(AR53="","",VLOOKUP(AR53,'6-2シフト記号表（従来型・ユニット型共通）'!$C$6:$L$47,10,FALSE))</f>
        <v/>
      </c>
      <c r="AS54" s="684" t="str">
        <f>IF(AS53="","",VLOOKUP(AS53,'6-2シフト記号表（従来型・ユニット型共通）'!$C$6:$L$47,10,FALSE))</f>
        <v/>
      </c>
      <c r="AT54" s="684" t="str">
        <f>IF(AT53="","",VLOOKUP(AT53,'6-2シフト記号表（従来型・ユニット型共通）'!$C$6:$L$47,10,FALSE))</f>
        <v/>
      </c>
      <c r="AU54" s="684" t="str">
        <f>IF(AU53="","",VLOOKUP(AU53,'6-2シフト記号表（従来型・ユニット型共通）'!$C$6:$L$47,10,FALSE))</f>
        <v/>
      </c>
      <c r="AV54" s="684" t="str">
        <f>IF(AV53="","",VLOOKUP(AV53,'6-2シフト記号表（従来型・ユニット型共通）'!$C$6:$L$47,10,FALSE))</f>
        <v/>
      </c>
      <c r="AW54" s="684" t="str">
        <f>IF(AW53="","",VLOOKUP(AW53,'6-2シフト記号表（従来型・ユニット型共通）'!$C$6:$L$47,10,FALSE))</f>
        <v/>
      </c>
      <c r="AX54" s="685" t="str">
        <f>IF(AX53="","",VLOOKUP(AX53,'6-2シフト記号表（従来型・ユニット型共通）'!$C$6:$L$47,10,FALSE))</f>
        <v/>
      </c>
      <c r="AY54" s="683" t="str">
        <f>IF(AY53="","",VLOOKUP(AY53,'6-2シフト記号表（従来型・ユニット型共通）'!$C$6:$L$47,10,FALSE))</f>
        <v/>
      </c>
      <c r="AZ54" s="684" t="str">
        <f>IF(AZ53="","",VLOOKUP(AZ53,'6-2シフト記号表（従来型・ユニット型共通）'!$C$6:$L$47,10,FALSE))</f>
        <v/>
      </c>
      <c r="BA54" s="684" t="str">
        <f>IF(BA53="","",VLOOKUP(BA53,'6-2シフト記号表（従来型・ユニット型共通）'!$C$6:$L$47,10,FALSE))</f>
        <v/>
      </c>
      <c r="BB54" s="1814">
        <f>IF($BE$3="４週",SUM(W54:AX54),IF($BE$3="暦月",SUM(W54:BA54),""))</f>
        <v>0</v>
      </c>
      <c r="BC54" s="1815"/>
      <c r="BD54" s="1816">
        <f>IF($BE$3="４週",BB54/4,IF($BE$3="暦月",(BB54/($BE$8/7)),""))</f>
        <v>0</v>
      </c>
      <c r="BE54" s="1815"/>
      <c r="BF54" s="1811"/>
      <c r="BG54" s="1812"/>
      <c r="BH54" s="1812"/>
      <c r="BI54" s="1812"/>
      <c r="BJ54" s="1813"/>
    </row>
    <row r="55" spans="2:62" ht="20.25" customHeight="1" x14ac:dyDescent="0.2">
      <c r="B55" s="1770">
        <f>B53+1</f>
        <v>20</v>
      </c>
      <c r="C55" s="1772"/>
      <c r="D55" s="1773"/>
      <c r="E55" s="686"/>
      <c r="F55" s="687"/>
      <c r="G55" s="686"/>
      <c r="H55" s="687"/>
      <c r="I55" s="1776"/>
      <c r="J55" s="1777"/>
      <c r="K55" s="1780"/>
      <c r="L55" s="1781"/>
      <c r="M55" s="1781"/>
      <c r="N55" s="1773"/>
      <c r="O55" s="1784"/>
      <c r="P55" s="1785"/>
      <c r="Q55" s="1785"/>
      <c r="R55" s="1785"/>
      <c r="S55" s="1786"/>
      <c r="T55" s="688" t="s">
        <v>1079</v>
      </c>
      <c r="U55" s="689"/>
      <c r="V55" s="690"/>
      <c r="W55" s="691"/>
      <c r="X55" s="692"/>
      <c r="Y55" s="692"/>
      <c r="Z55" s="692"/>
      <c r="AA55" s="692"/>
      <c r="AB55" s="692"/>
      <c r="AC55" s="693"/>
      <c r="AD55" s="691"/>
      <c r="AE55" s="692"/>
      <c r="AF55" s="692"/>
      <c r="AG55" s="692"/>
      <c r="AH55" s="692"/>
      <c r="AI55" s="692"/>
      <c r="AJ55" s="693"/>
      <c r="AK55" s="691"/>
      <c r="AL55" s="692"/>
      <c r="AM55" s="692"/>
      <c r="AN55" s="692"/>
      <c r="AO55" s="692"/>
      <c r="AP55" s="692"/>
      <c r="AQ55" s="693"/>
      <c r="AR55" s="691"/>
      <c r="AS55" s="692"/>
      <c r="AT55" s="692"/>
      <c r="AU55" s="692"/>
      <c r="AV55" s="692"/>
      <c r="AW55" s="692"/>
      <c r="AX55" s="693"/>
      <c r="AY55" s="691"/>
      <c r="AZ55" s="692"/>
      <c r="BA55" s="694"/>
      <c r="BB55" s="1787"/>
      <c r="BC55" s="1788"/>
      <c r="BD55" s="1842"/>
      <c r="BE55" s="1843"/>
      <c r="BF55" s="1844"/>
      <c r="BG55" s="1845"/>
      <c r="BH55" s="1845"/>
      <c r="BI55" s="1845"/>
      <c r="BJ55" s="1846"/>
    </row>
    <row r="56" spans="2:62" ht="20.25" customHeight="1" x14ac:dyDescent="0.2">
      <c r="B56" s="1771"/>
      <c r="C56" s="1774"/>
      <c r="D56" s="1775"/>
      <c r="E56" s="678"/>
      <c r="F56" s="679">
        <f>C55</f>
        <v>0</v>
      </c>
      <c r="G56" s="678"/>
      <c r="H56" s="679">
        <f>I55</f>
        <v>0</v>
      </c>
      <c r="I56" s="1778"/>
      <c r="J56" s="1779"/>
      <c r="K56" s="1782"/>
      <c r="L56" s="1783"/>
      <c r="M56" s="1783"/>
      <c r="N56" s="1775"/>
      <c r="O56" s="1784"/>
      <c r="P56" s="1785"/>
      <c r="Q56" s="1785"/>
      <c r="R56" s="1785"/>
      <c r="S56" s="1786"/>
      <c r="T56" s="695" t="s">
        <v>1080</v>
      </c>
      <c r="U56" s="696"/>
      <c r="V56" s="697"/>
      <c r="W56" s="683" t="str">
        <f>IF(W55="","",VLOOKUP(W55,'6-2シフト記号表（従来型・ユニット型共通）'!$C$6:$L$47,10,FALSE))</f>
        <v/>
      </c>
      <c r="X56" s="684" t="str">
        <f>IF(X55="","",VLOOKUP(X55,'6-2シフト記号表（従来型・ユニット型共通）'!$C$6:$L$47,10,FALSE))</f>
        <v/>
      </c>
      <c r="Y56" s="684" t="str">
        <f>IF(Y55="","",VLOOKUP(Y55,'6-2シフト記号表（従来型・ユニット型共通）'!$C$6:$L$47,10,FALSE))</f>
        <v/>
      </c>
      <c r="Z56" s="684" t="str">
        <f>IF(Z55="","",VLOOKUP(Z55,'6-2シフト記号表（従来型・ユニット型共通）'!$C$6:$L$47,10,FALSE))</f>
        <v/>
      </c>
      <c r="AA56" s="684" t="str">
        <f>IF(AA55="","",VLOOKUP(AA55,'6-2シフト記号表（従来型・ユニット型共通）'!$C$6:$L$47,10,FALSE))</f>
        <v/>
      </c>
      <c r="AB56" s="684" t="str">
        <f>IF(AB55="","",VLOOKUP(AB55,'6-2シフト記号表（従来型・ユニット型共通）'!$C$6:$L$47,10,FALSE))</f>
        <v/>
      </c>
      <c r="AC56" s="685" t="str">
        <f>IF(AC55="","",VLOOKUP(AC55,'6-2シフト記号表（従来型・ユニット型共通）'!$C$6:$L$47,10,FALSE))</f>
        <v/>
      </c>
      <c r="AD56" s="683" t="str">
        <f>IF(AD55="","",VLOOKUP(AD55,'6-2シフト記号表（従来型・ユニット型共通）'!$C$6:$L$47,10,FALSE))</f>
        <v/>
      </c>
      <c r="AE56" s="684" t="str">
        <f>IF(AE55="","",VLOOKUP(AE55,'6-2シフト記号表（従来型・ユニット型共通）'!$C$6:$L$47,10,FALSE))</f>
        <v/>
      </c>
      <c r="AF56" s="684" t="str">
        <f>IF(AF55="","",VLOOKUP(AF55,'6-2シフト記号表（従来型・ユニット型共通）'!$C$6:$L$47,10,FALSE))</f>
        <v/>
      </c>
      <c r="AG56" s="684" t="str">
        <f>IF(AG55="","",VLOOKUP(AG55,'6-2シフト記号表（従来型・ユニット型共通）'!$C$6:$L$47,10,FALSE))</f>
        <v/>
      </c>
      <c r="AH56" s="684" t="str">
        <f>IF(AH55="","",VLOOKUP(AH55,'6-2シフト記号表（従来型・ユニット型共通）'!$C$6:$L$47,10,FALSE))</f>
        <v/>
      </c>
      <c r="AI56" s="684" t="str">
        <f>IF(AI55="","",VLOOKUP(AI55,'6-2シフト記号表（従来型・ユニット型共通）'!$C$6:$L$47,10,FALSE))</f>
        <v/>
      </c>
      <c r="AJ56" s="685" t="str">
        <f>IF(AJ55="","",VLOOKUP(AJ55,'6-2シフト記号表（従来型・ユニット型共通）'!$C$6:$L$47,10,FALSE))</f>
        <v/>
      </c>
      <c r="AK56" s="683" t="str">
        <f>IF(AK55="","",VLOOKUP(AK55,'6-2シフト記号表（従来型・ユニット型共通）'!$C$6:$L$47,10,FALSE))</f>
        <v/>
      </c>
      <c r="AL56" s="684" t="str">
        <f>IF(AL55="","",VLOOKUP(AL55,'6-2シフト記号表（従来型・ユニット型共通）'!$C$6:$L$47,10,FALSE))</f>
        <v/>
      </c>
      <c r="AM56" s="684" t="str">
        <f>IF(AM55="","",VLOOKUP(AM55,'6-2シフト記号表（従来型・ユニット型共通）'!$C$6:$L$47,10,FALSE))</f>
        <v/>
      </c>
      <c r="AN56" s="684" t="str">
        <f>IF(AN55="","",VLOOKUP(AN55,'6-2シフト記号表（従来型・ユニット型共通）'!$C$6:$L$47,10,FALSE))</f>
        <v/>
      </c>
      <c r="AO56" s="684" t="str">
        <f>IF(AO55="","",VLOOKUP(AO55,'6-2シフト記号表（従来型・ユニット型共通）'!$C$6:$L$47,10,FALSE))</f>
        <v/>
      </c>
      <c r="AP56" s="684" t="str">
        <f>IF(AP55="","",VLOOKUP(AP55,'6-2シフト記号表（従来型・ユニット型共通）'!$C$6:$L$47,10,FALSE))</f>
        <v/>
      </c>
      <c r="AQ56" s="685" t="str">
        <f>IF(AQ55="","",VLOOKUP(AQ55,'6-2シフト記号表（従来型・ユニット型共通）'!$C$6:$L$47,10,FALSE))</f>
        <v/>
      </c>
      <c r="AR56" s="683" t="str">
        <f>IF(AR55="","",VLOOKUP(AR55,'6-2シフト記号表（従来型・ユニット型共通）'!$C$6:$L$47,10,FALSE))</f>
        <v/>
      </c>
      <c r="AS56" s="684" t="str">
        <f>IF(AS55="","",VLOOKUP(AS55,'6-2シフト記号表（従来型・ユニット型共通）'!$C$6:$L$47,10,FALSE))</f>
        <v/>
      </c>
      <c r="AT56" s="684" t="str">
        <f>IF(AT55="","",VLOOKUP(AT55,'6-2シフト記号表（従来型・ユニット型共通）'!$C$6:$L$47,10,FALSE))</f>
        <v/>
      </c>
      <c r="AU56" s="684" t="str">
        <f>IF(AU55="","",VLOOKUP(AU55,'6-2シフト記号表（従来型・ユニット型共通）'!$C$6:$L$47,10,FALSE))</f>
        <v/>
      </c>
      <c r="AV56" s="684" t="str">
        <f>IF(AV55="","",VLOOKUP(AV55,'6-2シフト記号表（従来型・ユニット型共通）'!$C$6:$L$47,10,FALSE))</f>
        <v/>
      </c>
      <c r="AW56" s="684" t="str">
        <f>IF(AW55="","",VLOOKUP(AW55,'6-2シフト記号表（従来型・ユニット型共通）'!$C$6:$L$47,10,FALSE))</f>
        <v/>
      </c>
      <c r="AX56" s="685" t="str">
        <f>IF(AX55="","",VLOOKUP(AX55,'6-2シフト記号表（従来型・ユニット型共通）'!$C$6:$L$47,10,FALSE))</f>
        <v/>
      </c>
      <c r="AY56" s="683" t="str">
        <f>IF(AY55="","",VLOOKUP(AY55,'6-2シフト記号表（従来型・ユニット型共通）'!$C$6:$L$47,10,FALSE))</f>
        <v/>
      </c>
      <c r="AZ56" s="684" t="str">
        <f>IF(AZ55="","",VLOOKUP(AZ55,'6-2シフト記号表（従来型・ユニット型共通）'!$C$6:$L$47,10,FALSE))</f>
        <v/>
      </c>
      <c r="BA56" s="684" t="str">
        <f>IF(BA55="","",VLOOKUP(BA55,'6-2シフト記号表（従来型・ユニット型共通）'!$C$6:$L$47,10,FALSE))</f>
        <v/>
      </c>
      <c r="BB56" s="1814">
        <f>IF($BE$3="４週",SUM(W56:AX56),IF($BE$3="暦月",SUM(W56:BA56),""))</f>
        <v>0</v>
      </c>
      <c r="BC56" s="1815"/>
      <c r="BD56" s="1816">
        <f>IF($BE$3="４週",BB56/4,IF($BE$3="暦月",(BB56/($BE$8/7)),""))</f>
        <v>0</v>
      </c>
      <c r="BE56" s="1815"/>
      <c r="BF56" s="1811"/>
      <c r="BG56" s="1812"/>
      <c r="BH56" s="1812"/>
      <c r="BI56" s="1812"/>
      <c r="BJ56" s="1813"/>
    </row>
    <row r="57" spans="2:62" ht="20.25" customHeight="1" x14ac:dyDescent="0.2">
      <c r="B57" s="1770">
        <f>B55+1</f>
        <v>21</v>
      </c>
      <c r="C57" s="1772"/>
      <c r="D57" s="1773"/>
      <c r="E57" s="678"/>
      <c r="F57" s="679"/>
      <c r="G57" s="678"/>
      <c r="H57" s="679"/>
      <c r="I57" s="1776"/>
      <c r="J57" s="1777"/>
      <c r="K57" s="1780"/>
      <c r="L57" s="1781"/>
      <c r="M57" s="1781"/>
      <c r="N57" s="1773"/>
      <c r="O57" s="1784"/>
      <c r="P57" s="1785"/>
      <c r="Q57" s="1785"/>
      <c r="R57" s="1785"/>
      <c r="S57" s="1786"/>
      <c r="T57" s="698" t="s">
        <v>1079</v>
      </c>
      <c r="V57" s="699"/>
      <c r="W57" s="691"/>
      <c r="X57" s="692"/>
      <c r="Y57" s="692"/>
      <c r="Z57" s="692"/>
      <c r="AA57" s="692"/>
      <c r="AB57" s="692"/>
      <c r="AC57" s="693"/>
      <c r="AD57" s="691"/>
      <c r="AE57" s="692"/>
      <c r="AF57" s="692"/>
      <c r="AG57" s="692"/>
      <c r="AH57" s="692"/>
      <c r="AI57" s="692"/>
      <c r="AJ57" s="693"/>
      <c r="AK57" s="691"/>
      <c r="AL57" s="692"/>
      <c r="AM57" s="692"/>
      <c r="AN57" s="692"/>
      <c r="AO57" s="692"/>
      <c r="AP57" s="692"/>
      <c r="AQ57" s="693"/>
      <c r="AR57" s="691"/>
      <c r="AS57" s="692"/>
      <c r="AT57" s="692"/>
      <c r="AU57" s="692"/>
      <c r="AV57" s="692"/>
      <c r="AW57" s="692"/>
      <c r="AX57" s="693"/>
      <c r="AY57" s="691"/>
      <c r="AZ57" s="692"/>
      <c r="BA57" s="694"/>
      <c r="BB57" s="1787"/>
      <c r="BC57" s="1788"/>
      <c r="BD57" s="1842"/>
      <c r="BE57" s="1843"/>
      <c r="BF57" s="1844"/>
      <c r="BG57" s="1845"/>
      <c r="BH57" s="1845"/>
      <c r="BI57" s="1845"/>
      <c r="BJ57" s="1846"/>
    </row>
    <row r="58" spans="2:62" ht="20.25" customHeight="1" x14ac:dyDescent="0.2">
      <c r="B58" s="1771"/>
      <c r="C58" s="1774"/>
      <c r="D58" s="1775"/>
      <c r="E58" s="678"/>
      <c r="F58" s="679">
        <f>C57</f>
        <v>0</v>
      </c>
      <c r="G58" s="678"/>
      <c r="H58" s="679">
        <f>I57</f>
        <v>0</v>
      </c>
      <c r="I58" s="1778"/>
      <c r="J58" s="1779"/>
      <c r="K58" s="1782"/>
      <c r="L58" s="1783"/>
      <c r="M58" s="1783"/>
      <c r="N58" s="1775"/>
      <c r="O58" s="1784"/>
      <c r="P58" s="1785"/>
      <c r="Q58" s="1785"/>
      <c r="R58" s="1785"/>
      <c r="S58" s="1786"/>
      <c r="T58" s="695" t="s">
        <v>1080</v>
      </c>
      <c r="U58" s="696"/>
      <c r="V58" s="697"/>
      <c r="W58" s="683" t="str">
        <f>IF(W57="","",VLOOKUP(W57,'6-2シフト記号表（従来型・ユニット型共通）'!$C$6:$L$47,10,FALSE))</f>
        <v/>
      </c>
      <c r="X58" s="684" t="str">
        <f>IF(X57="","",VLOOKUP(X57,'6-2シフト記号表（従来型・ユニット型共通）'!$C$6:$L$47,10,FALSE))</f>
        <v/>
      </c>
      <c r="Y58" s="684" t="str">
        <f>IF(Y57="","",VLOOKUP(Y57,'6-2シフト記号表（従来型・ユニット型共通）'!$C$6:$L$47,10,FALSE))</f>
        <v/>
      </c>
      <c r="Z58" s="684" t="str">
        <f>IF(Z57="","",VLOOKUP(Z57,'6-2シフト記号表（従来型・ユニット型共通）'!$C$6:$L$47,10,FALSE))</f>
        <v/>
      </c>
      <c r="AA58" s="684" t="str">
        <f>IF(AA57="","",VLOOKUP(AA57,'6-2シフト記号表（従来型・ユニット型共通）'!$C$6:$L$47,10,FALSE))</f>
        <v/>
      </c>
      <c r="AB58" s="684" t="str">
        <f>IF(AB57="","",VLOOKUP(AB57,'6-2シフト記号表（従来型・ユニット型共通）'!$C$6:$L$47,10,FALSE))</f>
        <v/>
      </c>
      <c r="AC58" s="685" t="str">
        <f>IF(AC57="","",VLOOKUP(AC57,'6-2シフト記号表（従来型・ユニット型共通）'!$C$6:$L$47,10,FALSE))</f>
        <v/>
      </c>
      <c r="AD58" s="683" t="str">
        <f>IF(AD57="","",VLOOKUP(AD57,'6-2シフト記号表（従来型・ユニット型共通）'!$C$6:$L$47,10,FALSE))</f>
        <v/>
      </c>
      <c r="AE58" s="684" t="str">
        <f>IF(AE57="","",VLOOKUP(AE57,'6-2シフト記号表（従来型・ユニット型共通）'!$C$6:$L$47,10,FALSE))</f>
        <v/>
      </c>
      <c r="AF58" s="684" t="str">
        <f>IF(AF57="","",VLOOKUP(AF57,'6-2シフト記号表（従来型・ユニット型共通）'!$C$6:$L$47,10,FALSE))</f>
        <v/>
      </c>
      <c r="AG58" s="684" t="str">
        <f>IF(AG57="","",VLOOKUP(AG57,'6-2シフト記号表（従来型・ユニット型共通）'!$C$6:$L$47,10,FALSE))</f>
        <v/>
      </c>
      <c r="AH58" s="684" t="str">
        <f>IF(AH57="","",VLOOKUP(AH57,'6-2シフト記号表（従来型・ユニット型共通）'!$C$6:$L$47,10,FALSE))</f>
        <v/>
      </c>
      <c r="AI58" s="684" t="str">
        <f>IF(AI57="","",VLOOKUP(AI57,'6-2シフト記号表（従来型・ユニット型共通）'!$C$6:$L$47,10,FALSE))</f>
        <v/>
      </c>
      <c r="AJ58" s="685" t="str">
        <f>IF(AJ57="","",VLOOKUP(AJ57,'6-2シフト記号表（従来型・ユニット型共通）'!$C$6:$L$47,10,FALSE))</f>
        <v/>
      </c>
      <c r="AK58" s="683" t="str">
        <f>IF(AK57="","",VLOOKUP(AK57,'6-2シフト記号表（従来型・ユニット型共通）'!$C$6:$L$47,10,FALSE))</f>
        <v/>
      </c>
      <c r="AL58" s="684" t="str">
        <f>IF(AL57="","",VLOOKUP(AL57,'6-2シフト記号表（従来型・ユニット型共通）'!$C$6:$L$47,10,FALSE))</f>
        <v/>
      </c>
      <c r="AM58" s="684" t="str">
        <f>IF(AM57="","",VLOOKUP(AM57,'6-2シフト記号表（従来型・ユニット型共通）'!$C$6:$L$47,10,FALSE))</f>
        <v/>
      </c>
      <c r="AN58" s="684" t="str">
        <f>IF(AN57="","",VLOOKUP(AN57,'6-2シフト記号表（従来型・ユニット型共通）'!$C$6:$L$47,10,FALSE))</f>
        <v/>
      </c>
      <c r="AO58" s="684" t="str">
        <f>IF(AO57="","",VLOOKUP(AO57,'6-2シフト記号表（従来型・ユニット型共通）'!$C$6:$L$47,10,FALSE))</f>
        <v/>
      </c>
      <c r="AP58" s="684" t="str">
        <f>IF(AP57="","",VLOOKUP(AP57,'6-2シフト記号表（従来型・ユニット型共通）'!$C$6:$L$47,10,FALSE))</f>
        <v/>
      </c>
      <c r="AQ58" s="685" t="str">
        <f>IF(AQ57="","",VLOOKUP(AQ57,'6-2シフト記号表（従来型・ユニット型共通）'!$C$6:$L$47,10,FALSE))</f>
        <v/>
      </c>
      <c r="AR58" s="683" t="str">
        <f>IF(AR57="","",VLOOKUP(AR57,'6-2シフト記号表（従来型・ユニット型共通）'!$C$6:$L$47,10,FALSE))</f>
        <v/>
      </c>
      <c r="AS58" s="684" t="str">
        <f>IF(AS57="","",VLOOKUP(AS57,'6-2シフト記号表（従来型・ユニット型共通）'!$C$6:$L$47,10,FALSE))</f>
        <v/>
      </c>
      <c r="AT58" s="684" t="str">
        <f>IF(AT57="","",VLOOKUP(AT57,'6-2シフト記号表（従来型・ユニット型共通）'!$C$6:$L$47,10,FALSE))</f>
        <v/>
      </c>
      <c r="AU58" s="684" t="str">
        <f>IF(AU57="","",VLOOKUP(AU57,'6-2シフト記号表（従来型・ユニット型共通）'!$C$6:$L$47,10,FALSE))</f>
        <v/>
      </c>
      <c r="AV58" s="684" t="str">
        <f>IF(AV57="","",VLOOKUP(AV57,'6-2シフト記号表（従来型・ユニット型共通）'!$C$6:$L$47,10,FALSE))</f>
        <v/>
      </c>
      <c r="AW58" s="684" t="str">
        <f>IF(AW57="","",VLOOKUP(AW57,'6-2シフト記号表（従来型・ユニット型共通）'!$C$6:$L$47,10,FALSE))</f>
        <v/>
      </c>
      <c r="AX58" s="685" t="str">
        <f>IF(AX57="","",VLOOKUP(AX57,'6-2シフト記号表（従来型・ユニット型共通）'!$C$6:$L$47,10,FALSE))</f>
        <v/>
      </c>
      <c r="AY58" s="683" t="str">
        <f>IF(AY57="","",VLOOKUP(AY57,'6-2シフト記号表（従来型・ユニット型共通）'!$C$6:$L$47,10,FALSE))</f>
        <v/>
      </c>
      <c r="AZ58" s="684" t="str">
        <f>IF(AZ57="","",VLOOKUP(AZ57,'6-2シフト記号表（従来型・ユニット型共通）'!$C$6:$L$47,10,FALSE))</f>
        <v/>
      </c>
      <c r="BA58" s="684" t="str">
        <f>IF(BA57="","",VLOOKUP(BA57,'6-2シフト記号表（従来型・ユニット型共通）'!$C$6:$L$47,10,FALSE))</f>
        <v/>
      </c>
      <c r="BB58" s="1814">
        <f>IF($BE$3="４週",SUM(W58:AX58),IF($BE$3="暦月",SUM(W58:BA58),""))</f>
        <v>0</v>
      </c>
      <c r="BC58" s="1815"/>
      <c r="BD58" s="1816">
        <f>IF($BE$3="４週",BB58/4,IF($BE$3="暦月",(BB58/($BE$8/7)),""))</f>
        <v>0</v>
      </c>
      <c r="BE58" s="1815"/>
      <c r="BF58" s="1811"/>
      <c r="BG58" s="1812"/>
      <c r="BH58" s="1812"/>
      <c r="BI58" s="1812"/>
      <c r="BJ58" s="1813"/>
    </row>
    <row r="59" spans="2:62" ht="20.25" customHeight="1" x14ac:dyDescent="0.2">
      <c r="B59" s="1770">
        <f>B57+1</f>
        <v>22</v>
      </c>
      <c r="C59" s="1772"/>
      <c r="D59" s="1773"/>
      <c r="E59" s="678"/>
      <c r="F59" s="679"/>
      <c r="G59" s="678"/>
      <c r="H59" s="679"/>
      <c r="I59" s="1776"/>
      <c r="J59" s="1777"/>
      <c r="K59" s="1780"/>
      <c r="L59" s="1781"/>
      <c r="M59" s="1781"/>
      <c r="N59" s="1773"/>
      <c r="O59" s="1784"/>
      <c r="P59" s="1785"/>
      <c r="Q59" s="1785"/>
      <c r="R59" s="1785"/>
      <c r="S59" s="1786"/>
      <c r="T59" s="698" t="s">
        <v>1079</v>
      </c>
      <c r="V59" s="699"/>
      <c r="W59" s="691"/>
      <c r="X59" s="692"/>
      <c r="Y59" s="692"/>
      <c r="Z59" s="692"/>
      <c r="AA59" s="692"/>
      <c r="AB59" s="692"/>
      <c r="AC59" s="693"/>
      <c r="AD59" s="691"/>
      <c r="AE59" s="692"/>
      <c r="AF59" s="692"/>
      <c r="AG59" s="692"/>
      <c r="AH59" s="692"/>
      <c r="AI59" s="692"/>
      <c r="AJ59" s="693"/>
      <c r="AK59" s="691"/>
      <c r="AL59" s="692"/>
      <c r="AM59" s="692"/>
      <c r="AN59" s="692"/>
      <c r="AO59" s="692"/>
      <c r="AP59" s="692"/>
      <c r="AQ59" s="693"/>
      <c r="AR59" s="691"/>
      <c r="AS59" s="692"/>
      <c r="AT59" s="692"/>
      <c r="AU59" s="692"/>
      <c r="AV59" s="692"/>
      <c r="AW59" s="692"/>
      <c r="AX59" s="693"/>
      <c r="AY59" s="691"/>
      <c r="AZ59" s="692"/>
      <c r="BA59" s="694"/>
      <c r="BB59" s="1787"/>
      <c r="BC59" s="1788"/>
      <c r="BD59" s="1842"/>
      <c r="BE59" s="1843"/>
      <c r="BF59" s="1844"/>
      <c r="BG59" s="1845"/>
      <c r="BH59" s="1845"/>
      <c r="BI59" s="1845"/>
      <c r="BJ59" s="1846"/>
    </row>
    <row r="60" spans="2:62" ht="20.25" customHeight="1" x14ac:dyDescent="0.2">
      <c r="B60" s="1771"/>
      <c r="C60" s="1774"/>
      <c r="D60" s="1775"/>
      <c r="E60" s="678"/>
      <c r="F60" s="679">
        <f>C59</f>
        <v>0</v>
      </c>
      <c r="G60" s="678"/>
      <c r="H60" s="679">
        <f>I59</f>
        <v>0</v>
      </c>
      <c r="I60" s="1778"/>
      <c r="J60" s="1779"/>
      <c r="K60" s="1782"/>
      <c r="L60" s="1783"/>
      <c r="M60" s="1783"/>
      <c r="N60" s="1775"/>
      <c r="O60" s="1784"/>
      <c r="P60" s="1785"/>
      <c r="Q60" s="1785"/>
      <c r="R60" s="1785"/>
      <c r="S60" s="1786"/>
      <c r="T60" s="695" t="s">
        <v>1080</v>
      </c>
      <c r="U60" s="696"/>
      <c r="V60" s="697"/>
      <c r="W60" s="683" t="str">
        <f>IF(W59="","",VLOOKUP(W59,'6-2シフト記号表（従来型・ユニット型共通）'!$C$6:$L$47,10,FALSE))</f>
        <v/>
      </c>
      <c r="X60" s="684" t="str">
        <f>IF(X59="","",VLOOKUP(X59,'6-2シフト記号表（従来型・ユニット型共通）'!$C$6:$L$47,10,FALSE))</f>
        <v/>
      </c>
      <c r="Y60" s="684" t="str">
        <f>IF(Y59="","",VLOOKUP(Y59,'6-2シフト記号表（従来型・ユニット型共通）'!$C$6:$L$47,10,FALSE))</f>
        <v/>
      </c>
      <c r="Z60" s="684" t="str">
        <f>IF(Z59="","",VLOOKUP(Z59,'6-2シフト記号表（従来型・ユニット型共通）'!$C$6:$L$47,10,FALSE))</f>
        <v/>
      </c>
      <c r="AA60" s="684" t="str">
        <f>IF(AA59="","",VLOOKUP(AA59,'6-2シフト記号表（従来型・ユニット型共通）'!$C$6:$L$47,10,FALSE))</f>
        <v/>
      </c>
      <c r="AB60" s="684" t="str">
        <f>IF(AB59="","",VLOOKUP(AB59,'6-2シフト記号表（従来型・ユニット型共通）'!$C$6:$L$47,10,FALSE))</f>
        <v/>
      </c>
      <c r="AC60" s="685" t="str">
        <f>IF(AC59="","",VLOOKUP(AC59,'6-2シフト記号表（従来型・ユニット型共通）'!$C$6:$L$47,10,FALSE))</f>
        <v/>
      </c>
      <c r="AD60" s="683" t="str">
        <f>IF(AD59="","",VLOOKUP(AD59,'6-2シフト記号表（従来型・ユニット型共通）'!$C$6:$L$47,10,FALSE))</f>
        <v/>
      </c>
      <c r="AE60" s="684" t="str">
        <f>IF(AE59="","",VLOOKUP(AE59,'6-2シフト記号表（従来型・ユニット型共通）'!$C$6:$L$47,10,FALSE))</f>
        <v/>
      </c>
      <c r="AF60" s="684" t="str">
        <f>IF(AF59="","",VLOOKUP(AF59,'6-2シフト記号表（従来型・ユニット型共通）'!$C$6:$L$47,10,FALSE))</f>
        <v/>
      </c>
      <c r="AG60" s="684" t="str">
        <f>IF(AG59="","",VLOOKUP(AG59,'6-2シフト記号表（従来型・ユニット型共通）'!$C$6:$L$47,10,FALSE))</f>
        <v/>
      </c>
      <c r="AH60" s="684" t="str">
        <f>IF(AH59="","",VLOOKUP(AH59,'6-2シフト記号表（従来型・ユニット型共通）'!$C$6:$L$47,10,FALSE))</f>
        <v/>
      </c>
      <c r="AI60" s="684" t="str">
        <f>IF(AI59="","",VLOOKUP(AI59,'6-2シフト記号表（従来型・ユニット型共通）'!$C$6:$L$47,10,FALSE))</f>
        <v/>
      </c>
      <c r="AJ60" s="685" t="str">
        <f>IF(AJ59="","",VLOOKUP(AJ59,'6-2シフト記号表（従来型・ユニット型共通）'!$C$6:$L$47,10,FALSE))</f>
        <v/>
      </c>
      <c r="AK60" s="683" t="str">
        <f>IF(AK59="","",VLOOKUP(AK59,'6-2シフト記号表（従来型・ユニット型共通）'!$C$6:$L$47,10,FALSE))</f>
        <v/>
      </c>
      <c r="AL60" s="684" t="str">
        <f>IF(AL59="","",VLOOKUP(AL59,'6-2シフト記号表（従来型・ユニット型共通）'!$C$6:$L$47,10,FALSE))</f>
        <v/>
      </c>
      <c r="AM60" s="684" t="str">
        <f>IF(AM59="","",VLOOKUP(AM59,'6-2シフト記号表（従来型・ユニット型共通）'!$C$6:$L$47,10,FALSE))</f>
        <v/>
      </c>
      <c r="AN60" s="684" t="str">
        <f>IF(AN59="","",VLOOKUP(AN59,'6-2シフト記号表（従来型・ユニット型共通）'!$C$6:$L$47,10,FALSE))</f>
        <v/>
      </c>
      <c r="AO60" s="684" t="str">
        <f>IF(AO59="","",VLOOKUP(AO59,'6-2シフト記号表（従来型・ユニット型共通）'!$C$6:$L$47,10,FALSE))</f>
        <v/>
      </c>
      <c r="AP60" s="684" t="str">
        <f>IF(AP59="","",VLOOKUP(AP59,'6-2シフト記号表（従来型・ユニット型共通）'!$C$6:$L$47,10,FALSE))</f>
        <v/>
      </c>
      <c r="AQ60" s="685" t="str">
        <f>IF(AQ59="","",VLOOKUP(AQ59,'6-2シフト記号表（従来型・ユニット型共通）'!$C$6:$L$47,10,FALSE))</f>
        <v/>
      </c>
      <c r="AR60" s="683" t="str">
        <f>IF(AR59="","",VLOOKUP(AR59,'6-2シフト記号表（従来型・ユニット型共通）'!$C$6:$L$47,10,FALSE))</f>
        <v/>
      </c>
      <c r="AS60" s="684" t="str">
        <f>IF(AS59="","",VLOOKUP(AS59,'6-2シフト記号表（従来型・ユニット型共通）'!$C$6:$L$47,10,FALSE))</f>
        <v/>
      </c>
      <c r="AT60" s="684" t="str">
        <f>IF(AT59="","",VLOOKUP(AT59,'6-2シフト記号表（従来型・ユニット型共通）'!$C$6:$L$47,10,FALSE))</f>
        <v/>
      </c>
      <c r="AU60" s="684" t="str">
        <f>IF(AU59="","",VLOOKUP(AU59,'6-2シフト記号表（従来型・ユニット型共通）'!$C$6:$L$47,10,FALSE))</f>
        <v/>
      </c>
      <c r="AV60" s="684" t="str">
        <f>IF(AV59="","",VLOOKUP(AV59,'6-2シフト記号表（従来型・ユニット型共通）'!$C$6:$L$47,10,FALSE))</f>
        <v/>
      </c>
      <c r="AW60" s="684" t="str">
        <f>IF(AW59="","",VLOOKUP(AW59,'6-2シフト記号表（従来型・ユニット型共通）'!$C$6:$L$47,10,FALSE))</f>
        <v/>
      </c>
      <c r="AX60" s="685" t="str">
        <f>IF(AX59="","",VLOOKUP(AX59,'6-2シフト記号表（従来型・ユニット型共通）'!$C$6:$L$47,10,FALSE))</f>
        <v/>
      </c>
      <c r="AY60" s="683" t="str">
        <f>IF(AY59="","",VLOOKUP(AY59,'6-2シフト記号表（従来型・ユニット型共通）'!$C$6:$L$47,10,FALSE))</f>
        <v/>
      </c>
      <c r="AZ60" s="684" t="str">
        <f>IF(AZ59="","",VLOOKUP(AZ59,'6-2シフト記号表（従来型・ユニット型共通）'!$C$6:$L$47,10,FALSE))</f>
        <v/>
      </c>
      <c r="BA60" s="684" t="str">
        <f>IF(BA59="","",VLOOKUP(BA59,'6-2シフト記号表（従来型・ユニット型共通）'!$C$6:$L$47,10,FALSE))</f>
        <v/>
      </c>
      <c r="BB60" s="1814">
        <f>IF($BE$3="４週",SUM(W60:AX60),IF($BE$3="暦月",SUM(W60:BA60),""))</f>
        <v>0</v>
      </c>
      <c r="BC60" s="1815"/>
      <c r="BD60" s="1816">
        <f>IF($BE$3="４週",BB60/4,IF($BE$3="暦月",(BB60/($BE$8/7)),""))</f>
        <v>0</v>
      </c>
      <c r="BE60" s="1815"/>
      <c r="BF60" s="1811"/>
      <c r="BG60" s="1812"/>
      <c r="BH60" s="1812"/>
      <c r="BI60" s="1812"/>
      <c r="BJ60" s="1813"/>
    </row>
    <row r="61" spans="2:62" ht="20.25" customHeight="1" x14ac:dyDescent="0.2">
      <c r="B61" s="1770">
        <f>B59+1</f>
        <v>23</v>
      </c>
      <c r="C61" s="1772"/>
      <c r="D61" s="1773"/>
      <c r="E61" s="678"/>
      <c r="F61" s="679"/>
      <c r="G61" s="678"/>
      <c r="H61" s="679"/>
      <c r="I61" s="1776"/>
      <c r="J61" s="1777"/>
      <c r="K61" s="1780"/>
      <c r="L61" s="1781"/>
      <c r="M61" s="1781"/>
      <c r="N61" s="1773"/>
      <c r="O61" s="1784"/>
      <c r="P61" s="1785"/>
      <c r="Q61" s="1785"/>
      <c r="R61" s="1785"/>
      <c r="S61" s="1786"/>
      <c r="T61" s="698" t="s">
        <v>1079</v>
      </c>
      <c r="V61" s="699"/>
      <c r="W61" s="691"/>
      <c r="X61" s="692"/>
      <c r="Y61" s="692"/>
      <c r="Z61" s="692"/>
      <c r="AA61" s="692"/>
      <c r="AB61" s="692"/>
      <c r="AC61" s="693"/>
      <c r="AD61" s="691"/>
      <c r="AE61" s="692"/>
      <c r="AF61" s="692"/>
      <c r="AG61" s="692"/>
      <c r="AH61" s="692"/>
      <c r="AI61" s="692"/>
      <c r="AJ61" s="693"/>
      <c r="AK61" s="691"/>
      <c r="AL61" s="692"/>
      <c r="AM61" s="692"/>
      <c r="AN61" s="692"/>
      <c r="AO61" s="692"/>
      <c r="AP61" s="692"/>
      <c r="AQ61" s="693"/>
      <c r="AR61" s="691"/>
      <c r="AS61" s="692"/>
      <c r="AT61" s="692"/>
      <c r="AU61" s="692"/>
      <c r="AV61" s="692"/>
      <c r="AW61" s="692"/>
      <c r="AX61" s="693"/>
      <c r="AY61" s="691"/>
      <c r="AZ61" s="692"/>
      <c r="BA61" s="694"/>
      <c r="BB61" s="1787"/>
      <c r="BC61" s="1788"/>
      <c r="BD61" s="1842"/>
      <c r="BE61" s="1843"/>
      <c r="BF61" s="1844"/>
      <c r="BG61" s="1845"/>
      <c r="BH61" s="1845"/>
      <c r="BI61" s="1845"/>
      <c r="BJ61" s="1846"/>
    </row>
    <row r="62" spans="2:62" ht="20.25" customHeight="1" x14ac:dyDescent="0.2">
      <c r="B62" s="1771"/>
      <c r="C62" s="1774"/>
      <c r="D62" s="1775"/>
      <c r="E62" s="678"/>
      <c r="F62" s="679">
        <f>C61</f>
        <v>0</v>
      </c>
      <c r="G62" s="678"/>
      <c r="H62" s="679">
        <f>I61</f>
        <v>0</v>
      </c>
      <c r="I62" s="1778"/>
      <c r="J62" s="1779"/>
      <c r="K62" s="1782"/>
      <c r="L62" s="1783"/>
      <c r="M62" s="1783"/>
      <c r="N62" s="1775"/>
      <c r="O62" s="1784"/>
      <c r="P62" s="1785"/>
      <c r="Q62" s="1785"/>
      <c r="R62" s="1785"/>
      <c r="S62" s="1786"/>
      <c r="T62" s="695" t="s">
        <v>1080</v>
      </c>
      <c r="U62" s="696"/>
      <c r="V62" s="697"/>
      <c r="W62" s="683" t="str">
        <f>IF(W61="","",VLOOKUP(W61,'6-2シフト記号表（従来型・ユニット型共通）'!$C$6:$L$47,10,FALSE))</f>
        <v/>
      </c>
      <c r="X62" s="684" t="str">
        <f>IF(X61="","",VLOOKUP(X61,'6-2シフト記号表（従来型・ユニット型共通）'!$C$6:$L$47,10,FALSE))</f>
        <v/>
      </c>
      <c r="Y62" s="684" t="str">
        <f>IF(Y61="","",VLOOKUP(Y61,'6-2シフト記号表（従来型・ユニット型共通）'!$C$6:$L$47,10,FALSE))</f>
        <v/>
      </c>
      <c r="Z62" s="684" t="str">
        <f>IF(Z61="","",VLOOKUP(Z61,'6-2シフト記号表（従来型・ユニット型共通）'!$C$6:$L$47,10,FALSE))</f>
        <v/>
      </c>
      <c r="AA62" s="684" t="str">
        <f>IF(AA61="","",VLOOKUP(AA61,'6-2シフト記号表（従来型・ユニット型共通）'!$C$6:$L$47,10,FALSE))</f>
        <v/>
      </c>
      <c r="AB62" s="684" t="str">
        <f>IF(AB61="","",VLOOKUP(AB61,'6-2シフト記号表（従来型・ユニット型共通）'!$C$6:$L$47,10,FALSE))</f>
        <v/>
      </c>
      <c r="AC62" s="685" t="str">
        <f>IF(AC61="","",VLOOKUP(AC61,'6-2シフト記号表（従来型・ユニット型共通）'!$C$6:$L$47,10,FALSE))</f>
        <v/>
      </c>
      <c r="AD62" s="683" t="str">
        <f>IF(AD61="","",VLOOKUP(AD61,'6-2シフト記号表（従来型・ユニット型共通）'!$C$6:$L$47,10,FALSE))</f>
        <v/>
      </c>
      <c r="AE62" s="684" t="str">
        <f>IF(AE61="","",VLOOKUP(AE61,'6-2シフト記号表（従来型・ユニット型共通）'!$C$6:$L$47,10,FALSE))</f>
        <v/>
      </c>
      <c r="AF62" s="684" t="str">
        <f>IF(AF61="","",VLOOKUP(AF61,'6-2シフト記号表（従来型・ユニット型共通）'!$C$6:$L$47,10,FALSE))</f>
        <v/>
      </c>
      <c r="AG62" s="684" t="str">
        <f>IF(AG61="","",VLOOKUP(AG61,'6-2シフト記号表（従来型・ユニット型共通）'!$C$6:$L$47,10,FALSE))</f>
        <v/>
      </c>
      <c r="AH62" s="684" t="str">
        <f>IF(AH61="","",VLOOKUP(AH61,'6-2シフト記号表（従来型・ユニット型共通）'!$C$6:$L$47,10,FALSE))</f>
        <v/>
      </c>
      <c r="AI62" s="684" t="str">
        <f>IF(AI61="","",VLOOKUP(AI61,'6-2シフト記号表（従来型・ユニット型共通）'!$C$6:$L$47,10,FALSE))</f>
        <v/>
      </c>
      <c r="AJ62" s="685" t="str">
        <f>IF(AJ61="","",VLOOKUP(AJ61,'6-2シフト記号表（従来型・ユニット型共通）'!$C$6:$L$47,10,FALSE))</f>
        <v/>
      </c>
      <c r="AK62" s="683" t="str">
        <f>IF(AK61="","",VLOOKUP(AK61,'6-2シフト記号表（従来型・ユニット型共通）'!$C$6:$L$47,10,FALSE))</f>
        <v/>
      </c>
      <c r="AL62" s="684" t="str">
        <f>IF(AL61="","",VLOOKUP(AL61,'6-2シフト記号表（従来型・ユニット型共通）'!$C$6:$L$47,10,FALSE))</f>
        <v/>
      </c>
      <c r="AM62" s="684" t="str">
        <f>IF(AM61="","",VLOOKUP(AM61,'6-2シフト記号表（従来型・ユニット型共通）'!$C$6:$L$47,10,FALSE))</f>
        <v/>
      </c>
      <c r="AN62" s="684" t="str">
        <f>IF(AN61="","",VLOOKUP(AN61,'6-2シフト記号表（従来型・ユニット型共通）'!$C$6:$L$47,10,FALSE))</f>
        <v/>
      </c>
      <c r="AO62" s="684" t="str">
        <f>IF(AO61="","",VLOOKUP(AO61,'6-2シフト記号表（従来型・ユニット型共通）'!$C$6:$L$47,10,FALSE))</f>
        <v/>
      </c>
      <c r="AP62" s="684" t="str">
        <f>IF(AP61="","",VLOOKUP(AP61,'6-2シフト記号表（従来型・ユニット型共通）'!$C$6:$L$47,10,FALSE))</f>
        <v/>
      </c>
      <c r="AQ62" s="685" t="str">
        <f>IF(AQ61="","",VLOOKUP(AQ61,'6-2シフト記号表（従来型・ユニット型共通）'!$C$6:$L$47,10,FALSE))</f>
        <v/>
      </c>
      <c r="AR62" s="683" t="str">
        <f>IF(AR61="","",VLOOKUP(AR61,'6-2シフト記号表（従来型・ユニット型共通）'!$C$6:$L$47,10,FALSE))</f>
        <v/>
      </c>
      <c r="AS62" s="684" t="str">
        <f>IF(AS61="","",VLOOKUP(AS61,'6-2シフト記号表（従来型・ユニット型共通）'!$C$6:$L$47,10,FALSE))</f>
        <v/>
      </c>
      <c r="AT62" s="684" t="str">
        <f>IF(AT61="","",VLOOKUP(AT61,'6-2シフト記号表（従来型・ユニット型共通）'!$C$6:$L$47,10,FALSE))</f>
        <v/>
      </c>
      <c r="AU62" s="684" t="str">
        <f>IF(AU61="","",VLOOKUP(AU61,'6-2シフト記号表（従来型・ユニット型共通）'!$C$6:$L$47,10,FALSE))</f>
        <v/>
      </c>
      <c r="AV62" s="684" t="str">
        <f>IF(AV61="","",VLOOKUP(AV61,'6-2シフト記号表（従来型・ユニット型共通）'!$C$6:$L$47,10,FALSE))</f>
        <v/>
      </c>
      <c r="AW62" s="684" t="str">
        <f>IF(AW61="","",VLOOKUP(AW61,'6-2シフト記号表（従来型・ユニット型共通）'!$C$6:$L$47,10,FALSE))</f>
        <v/>
      </c>
      <c r="AX62" s="685" t="str">
        <f>IF(AX61="","",VLOOKUP(AX61,'6-2シフト記号表（従来型・ユニット型共通）'!$C$6:$L$47,10,FALSE))</f>
        <v/>
      </c>
      <c r="AY62" s="683" t="str">
        <f>IF(AY61="","",VLOOKUP(AY61,'6-2シフト記号表（従来型・ユニット型共通）'!$C$6:$L$47,10,FALSE))</f>
        <v/>
      </c>
      <c r="AZ62" s="684" t="str">
        <f>IF(AZ61="","",VLOOKUP(AZ61,'6-2シフト記号表（従来型・ユニット型共通）'!$C$6:$L$47,10,FALSE))</f>
        <v/>
      </c>
      <c r="BA62" s="684" t="str">
        <f>IF(BA61="","",VLOOKUP(BA61,'6-2シフト記号表（従来型・ユニット型共通）'!$C$6:$L$47,10,FALSE))</f>
        <v/>
      </c>
      <c r="BB62" s="1814">
        <f>IF($BE$3="４週",SUM(W62:AX62),IF($BE$3="暦月",SUM(W62:BA62),""))</f>
        <v>0</v>
      </c>
      <c r="BC62" s="1815"/>
      <c r="BD62" s="1816">
        <f>IF($BE$3="４週",BB62/4,IF($BE$3="暦月",(BB62/($BE$8/7)),""))</f>
        <v>0</v>
      </c>
      <c r="BE62" s="1815"/>
      <c r="BF62" s="1811"/>
      <c r="BG62" s="1812"/>
      <c r="BH62" s="1812"/>
      <c r="BI62" s="1812"/>
      <c r="BJ62" s="1813"/>
    </row>
    <row r="63" spans="2:62" ht="20.25" customHeight="1" x14ac:dyDescent="0.2">
      <c r="B63" s="1770">
        <f>B61+1</f>
        <v>24</v>
      </c>
      <c r="C63" s="1772"/>
      <c r="D63" s="1773"/>
      <c r="E63" s="678"/>
      <c r="F63" s="679"/>
      <c r="G63" s="678"/>
      <c r="H63" s="679"/>
      <c r="I63" s="1776"/>
      <c r="J63" s="1777"/>
      <c r="K63" s="1780"/>
      <c r="L63" s="1781"/>
      <c r="M63" s="1781"/>
      <c r="N63" s="1773"/>
      <c r="O63" s="1784"/>
      <c r="P63" s="1785"/>
      <c r="Q63" s="1785"/>
      <c r="R63" s="1785"/>
      <c r="S63" s="1786"/>
      <c r="T63" s="698" t="s">
        <v>1079</v>
      </c>
      <c r="V63" s="699"/>
      <c r="W63" s="691"/>
      <c r="X63" s="692"/>
      <c r="Y63" s="692"/>
      <c r="Z63" s="692"/>
      <c r="AA63" s="692"/>
      <c r="AB63" s="692"/>
      <c r="AC63" s="693"/>
      <c r="AD63" s="691"/>
      <c r="AE63" s="692"/>
      <c r="AF63" s="692"/>
      <c r="AG63" s="692"/>
      <c r="AH63" s="692"/>
      <c r="AI63" s="692"/>
      <c r="AJ63" s="693"/>
      <c r="AK63" s="691"/>
      <c r="AL63" s="692"/>
      <c r="AM63" s="692"/>
      <c r="AN63" s="692"/>
      <c r="AO63" s="692"/>
      <c r="AP63" s="692"/>
      <c r="AQ63" s="693"/>
      <c r="AR63" s="691"/>
      <c r="AS63" s="692"/>
      <c r="AT63" s="692"/>
      <c r="AU63" s="692"/>
      <c r="AV63" s="692"/>
      <c r="AW63" s="692"/>
      <c r="AX63" s="693"/>
      <c r="AY63" s="691"/>
      <c r="AZ63" s="692"/>
      <c r="BA63" s="694"/>
      <c r="BB63" s="1787"/>
      <c r="BC63" s="1788"/>
      <c r="BD63" s="1842"/>
      <c r="BE63" s="1843"/>
      <c r="BF63" s="1844"/>
      <c r="BG63" s="1845"/>
      <c r="BH63" s="1845"/>
      <c r="BI63" s="1845"/>
      <c r="BJ63" s="1846"/>
    </row>
    <row r="64" spans="2:62" ht="20.25" customHeight="1" x14ac:dyDescent="0.2">
      <c r="B64" s="1771"/>
      <c r="C64" s="1774"/>
      <c r="D64" s="1775"/>
      <c r="E64" s="678"/>
      <c r="F64" s="679">
        <f>C63</f>
        <v>0</v>
      </c>
      <c r="G64" s="678"/>
      <c r="H64" s="679">
        <f>I63</f>
        <v>0</v>
      </c>
      <c r="I64" s="1778"/>
      <c r="J64" s="1779"/>
      <c r="K64" s="1782"/>
      <c r="L64" s="1783"/>
      <c r="M64" s="1783"/>
      <c r="N64" s="1775"/>
      <c r="O64" s="1784"/>
      <c r="P64" s="1785"/>
      <c r="Q64" s="1785"/>
      <c r="R64" s="1785"/>
      <c r="S64" s="1786"/>
      <c r="T64" s="695" t="s">
        <v>1080</v>
      </c>
      <c r="U64" s="696"/>
      <c r="V64" s="697"/>
      <c r="W64" s="683" t="str">
        <f>IF(W63="","",VLOOKUP(W63,'6-2シフト記号表（従来型・ユニット型共通）'!$C$6:$L$47,10,FALSE))</f>
        <v/>
      </c>
      <c r="X64" s="684" t="str">
        <f>IF(X63="","",VLOOKUP(X63,'6-2シフト記号表（従来型・ユニット型共通）'!$C$6:$L$47,10,FALSE))</f>
        <v/>
      </c>
      <c r="Y64" s="684" t="str">
        <f>IF(Y63="","",VLOOKUP(Y63,'6-2シフト記号表（従来型・ユニット型共通）'!$C$6:$L$47,10,FALSE))</f>
        <v/>
      </c>
      <c r="Z64" s="684" t="str">
        <f>IF(Z63="","",VLOOKUP(Z63,'6-2シフト記号表（従来型・ユニット型共通）'!$C$6:$L$47,10,FALSE))</f>
        <v/>
      </c>
      <c r="AA64" s="684" t="str">
        <f>IF(AA63="","",VLOOKUP(AA63,'6-2シフト記号表（従来型・ユニット型共通）'!$C$6:$L$47,10,FALSE))</f>
        <v/>
      </c>
      <c r="AB64" s="684" t="str">
        <f>IF(AB63="","",VLOOKUP(AB63,'6-2シフト記号表（従来型・ユニット型共通）'!$C$6:$L$47,10,FALSE))</f>
        <v/>
      </c>
      <c r="AC64" s="685" t="str">
        <f>IF(AC63="","",VLOOKUP(AC63,'6-2シフト記号表（従来型・ユニット型共通）'!$C$6:$L$47,10,FALSE))</f>
        <v/>
      </c>
      <c r="AD64" s="683" t="str">
        <f>IF(AD63="","",VLOOKUP(AD63,'6-2シフト記号表（従来型・ユニット型共通）'!$C$6:$L$47,10,FALSE))</f>
        <v/>
      </c>
      <c r="AE64" s="684" t="str">
        <f>IF(AE63="","",VLOOKUP(AE63,'6-2シフト記号表（従来型・ユニット型共通）'!$C$6:$L$47,10,FALSE))</f>
        <v/>
      </c>
      <c r="AF64" s="684" t="str">
        <f>IF(AF63="","",VLOOKUP(AF63,'6-2シフト記号表（従来型・ユニット型共通）'!$C$6:$L$47,10,FALSE))</f>
        <v/>
      </c>
      <c r="AG64" s="684" t="str">
        <f>IF(AG63="","",VLOOKUP(AG63,'6-2シフト記号表（従来型・ユニット型共通）'!$C$6:$L$47,10,FALSE))</f>
        <v/>
      </c>
      <c r="AH64" s="684" t="str">
        <f>IF(AH63="","",VLOOKUP(AH63,'6-2シフト記号表（従来型・ユニット型共通）'!$C$6:$L$47,10,FALSE))</f>
        <v/>
      </c>
      <c r="AI64" s="684" t="str">
        <f>IF(AI63="","",VLOOKUP(AI63,'6-2シフト記号表（従来型・ユニット型共通）'!$C$6:$L$47,10,FALSE))</f>
        <v/>
      </c>
      <c r="AJ64" s="685" t="str">
        <f>IF(AJ63="","",VLOOKUP(AJ63,'6-2シフト記号表（従来型・ユニット型共通）'!$C$6:$L$47,10,FALSE))</f>
        <v/>
      </c>
      <c r="AK64" s="683" t="str">
        <f>IF(AK63="","",VLOOKUP(AK63,'6-2シフト記号表（従来型・ユニット型共通）'!$C$6:$L$47,10,FALSE))</f>
        <v/>
      </c>
      <c r="AL64" s="684" t="str">
        <f>IF(AL63="","",VLOOKUP(AL63,'6-2シフト記号表（従来型・ユニット型共通）'!$C$6:$L$47,10,FALSE))</f>
        <v/>
      </c>
      <c r="AM64" s="684" t="str">
        <f>IF(AM63="","",VLOOKUP(AM63,'6-2シフト記号表（従来型・ユニット型共通）'!$C$6:$L$47,10,FALSE))</f>
        <v/>
      </c>
      <c r="AN64" s="684" t="str">
        <f>IF(AN63="","",VLOOKUP(AN63,'6-2シフト記号表（従来型・ユニット型共通）'!$C$6:$L$47,10,FALSE))</f>
        <v/>
      </c>
      <c r="AO64" s="684" t="str">
        <f>IF(AO63="","",VLOOKUP(AO63,'6-2シフト記号表（従来型・ユニット型共通）'!$C$6:$L$47,10,FALSE))</f>
        <v/>
      </c>
      <c r="AP64" s="684" t="str">
        <f>IF(AP63="","",VLOOKUP(AP63,'6-2シフト記号表（従来型・ユニット型共通）'!$C$6:$L$47,10,FALSE))</f>
        <v/>
      </c>
      <c r="AQ64" s="685" t="str">
        <f>IF(AQ63="","",VLOOKUP(AQ63,'6-2シフト記号表（従来型・ユニット型共通）'!$C$6:$L$47,10,FALSE))</f>
        <v/>
      </c>
      <c r="AR64" s="683" t="str">
        <f>IF(AR63="","",VLOOKUP(AR63,'6-2シフト記号表（従来型・ユニット型共通）'!$C$6:$L$47,10,FALSE))</f>
        <v/>
      </c>
      <c r="AS64" s="684" t="str">
        <f>IF(AS63="","",VLOOKUP(AS63,'6-2シフト記号表（従来型・ユニット型共通）'!$C$6:$L$47,10,FALSE))</f>
        <v/>
      </c>
      <c r="AT64" s="684" t="str">
        <f>IF(AT63="","",VLOOKUP(AT63,'6-2シフト記号表（従来型・ユニット型共通）'!$C$6:$L$47,10,FALSE))</f>
        <v/>
      </c>
      <c r="AU64" s="684" t="str">
        <f>IF(AU63="","",VLOOKUP(AU63,'6-2シフト記号表（従来型・ユニット型共通）'!$C$6:$L$47,10,FALSE))</f>
        <v/>
      </c>
      <c r="AV64" s="684" t="str">
        <f>IF(AV63="","",VLOOKUP(AV63,'6-2シフト記号表（従来型・ユニット型共通）'!$C$6:$L$47,10,FALSE))</f>
        <v/>
      </c>
      <c r="AW64" s="684" t="str">
        <f>IF(AW63="","",VLOOKUP(AW63,'6-2シフト記号表（従来型・ユニット型共通）'!$C$6:$L$47,10,FALSE))</f>
        <v/>
      </c>
      <c r="AX64" s="685" t="str">
        <f>IF(AX63="","",VLOOKUP(AX63,'6-2シフト記号表（従来型・ユニット型共通）'!$C$6:$L$47,10,FALSE))</f>
        <v/>
      </c>
      <c r="AY64" s="683" t="str">
        <f>IF(AY63="","",VLOOKUP(AY63,'6-2シフト記号表（従来型・ユニット型共通）'!$C$6:$L$47,10,FALSE))</f>
        <v/>
      </c>
      <c r="AZ64" s="684" t="str">
        <f>IF(AZ63="","",VLOOKUP(AZ63,'6-2シフト記号表（従来型・ユニット型共通）'!$C$6:$L$47,10,FALSE))</f>
        <v/>
      </c>
      <c r="BA64" s="684" t="str">
        <f>IF(BA63="","",VLOOKUP(BA63,'6-2シフト記号表（従来型・ユニット型共通）'!$C$6:$L$47,10,FALSE))</f>
        <v/>
      </c>
      <c r="BB64" s="1814">
        <f>IF($BE$3="４週",SUM(W64:AX64),IF($BE$3="暦月",SUM(W64:BA64),""))</f>
        <v>0</v>
      </c>
      <c r="BC64" s="1815"/>
      <c r="BD64" s="1816">
        <f>IF($BE$3="４週",BB64/4,IF($BE$3="暦月",(BB64/($BE$8/7)),""))</f>
        <v>0</v>
      </c>
      <c r="BE64" s="1815"/>
      <c r="BF64" s="1811"/>
      <c r="BG64" s="1812"/>
      <c r="BH64" s="1812"/>
      <c r="BI64" s="1812"/>
      <c r="BJ64" s="1813"/>
    </row>
    <row r="65" spans="2:62" ht="20.25" customHeight="1" x14ac:dyDescent="0.2">
      <c r="B65" s="1770">
        <f>B63+1</f>
        <v>25</v>
      </c>
      <c r="C65" s="1772"/>
      <c r="D65" s="1773"/>
      <c r="E65" s="678"/>
      <c r="F65" s="679"/>
      <c r="G65" s="678"/>
      <c r="H65" s="679"/>
      <c r="I65" s="1776"/>
      <c r="J65" s="1777"/>
      <c r="K65" s="1780"/>
      <c r="L65" s="1781"/>
      <c r="M65" s="1781"/>
      <c r="N65" s="1773"/>
      <c r="O65" s="1784"/>
      <c r="P65" s="1785"/>
      <c r="Q65" s="1785"/>
      <c r="R65" s="1785"/>
      <c r="S65" s="1786"/>
      <c r="T65" s="698" t="s">
        <v>1079</v>
      </c>
      <c r="V65" s="699"/>
      <c r="W65" s="691"/>
      <c r="X65" s="692"/>
      <c r="Y65" s="692"/>
      <c r="Z65" s="692"/>
      <c r="AA65" s="692"/>
      <c r="AB65" s="692"/>
      <c r="AC65" s="693"/>
      <c r="AD65" s="691"/>
      <c r="AE65" s="692"/>
      <c r="AF65" s="692"/>
      <c r="AG65" s="692"/>
      <c r="AH65" s="692"/>
      <c r="AI65" s="692"/>
      <c r="AJ65" s="693"/>
      <c r="AK65" s="691"/>
      <c r="AL65" s="692"/>
      <c r="AM65" s="692"/>
      <c r="AN65" s="692"/>
      <c r="AO65" s="692"/>
      <c r="AP65" s="692"/>
      <c r="AQ65" s="693"/>
      <c r="AR65" s="691"/>
      <c r="AS65" s="692"/>
      <c r="AT65" s="692"/>
      <c r="AU65" s="692"/>
      <c r="AV65" s="692"/>
      <c r="AW65" s="692"/>
      <c r="AX65" s="693"/>
      <c r="AY65" s="691"/>
      <c r="AZ65" s="692"/>
      <c r="BA65" s="694"/>
      <c r="BB65" s="1787"/>
      <c r="BC65" s="1788"/>
      <c r="BD65" s="1842"/>
      <c r="BE65" s="1843"/>
      <c r="BF65" s="1844"/>
      <c r="BG65" s="1845"/>
      <c r="BH65" s="1845"/>
      <c r="BI65" s="1845"/>
      <c r="BJ65" s="1846"/>
    </row>
    <row r="66" spans="2:62" ht="20.25" customHeight="1" x14ac:dyDescent="0.2">
      <c r="B66" s="1771"/>
      <c r="C66" s="1774"/>
      <c r="D66" s="1775"/>
      <c r="E66" s="678"/>
      <c r="F66" s="679">
        <f>C65</f>
        <v>0</v>
      </c>
      <c r="G66" s="678"/>
      <c r="H66" s="679">
        <f>I65</f>
        <v>0</v>
      </c>
      <c r="I66" s="1778"/>
      <c r="J66" s="1779"/>
      <c r="K66" s="1782"/>
      <c r="L66" s="1783"/>
      <c r="M66" s="1783"/>
      <c r="N66" s="1775"/>
      <c r="O66" s="1784"/>
      <c r="P66" s="1785"/>
      <c r="Q66" s="1785"/>
      <c r="R66" s="1785"/>
      <c r="S66" s="1786"/>
      <c r="T66" s="695" t="s">
        <v>1080</v>
      </c>
      <c r="U66" s="696"/>
      <c r="V66" s="697"/>
      <c r="W66" s="683" t="str">
        <f>IF(W65="","",VLOOKUP(W65,'6-2シフト記号表（従来型・ユニット型共通）'!$C$6:$L$47,10,FALSE))</f>
        <v/>
      </c>
      <c r="X66" s="684" t="str">
        <f>IF(X65="","",VLOOKUP(X65,'6-2シフト記号表（従来型・ユニット型共通）'!$C$6:$L$47,10,FALSE))</f>
        <v/>
      </c>
      <c r="Y66" s="684" t="str">
        <f>IF(Y65="","",VLOOKUP(Y65,'6-2シフト記号表（従来型・ユニット型共通）'!$C$6:$L$47,10,FALSE))</f>
        <v/>
      </c>
      <c r="Z66" s="684" t="str">
        <f>IF(Z65="","",VLOOKUP(Z65,'6-2シフト記号表（従来型・ユニット型共通）'!$C$6:$L$47,10,FALSE))</f>
        <v/>
      </c>
      <c r="AA66" s="684" t="str">
        <f>IF(AA65="","",VLOOKUP(AA65,'6-2シフト記号表（従来型・ユニット型共通）'!$C$6:$L$47,10,FALSE))</f>
        <v/>
      </c>
      <c r="AB66" s="684" t="str">
        <f>IF(AB65="","",VLOOKUP(AB65,'6-2シフト記号表（従来型・ユニット型共通）'!$C$6:$L$47,10,FALSE))</f>
        <v/>
      </c>
      <c r="AC66" s="685" t="str">
        <f>IF(AC65="","",VLOOKUP(AC65,'6-2シフト記号表（従来型・ユニット型共通）'!$C$6:$L$47,10,FALSE))</f>
        <v/>
      </c>
      <c r="AD66" s="683" t="str">
        <f>IF(AD65="","",VLOOKUP(AD65,'6-2シフト記号表（従来型・ユニット型共通）'!$C$6:$L$47,10,FALSE))</f>
        <v/>
      </c>
      <c r="AE66" s="684" t="str">
        <f>IF(AE65="","",VLOOKUP(AE65,'6-2シフト記号表（従来型・ユニット型共通）'!$C$6:$L$47,10,FALSE))</f>
        <v/>
      </c>
      <c r="AF66" s="684" t="str">
        <f>IF(AF65="","",VLOOKUP(AF65,'6-2シフト記号表（従来型・ユニット型共通）'!$C$6:$L$47,10,FALSE))</f>
        <v/>
      </c>
      <c r="AG66" s="684" t="str">
        <f>IF(AG65="","",VLOOKUP(AG65,'6-2シフト記号表（従来型・ユニット型共通）'!$C$6:$L$47,10,FALSE))</f>
        <v/>
      </c>
      <c r="AH66" s="684" t="str">
        <f>IF(AH65="","",VLOOKUP(AH65,'6-2シフト記号表（従来型・ユニット型共通）'!$C$6:$L$47,10,FALSE))</f>
        <v/>
      </c>
      <c r="AI66" s="684" t="str">
        <f>IF(AI65="","",VLOOKUP(AI65,'6-2シフト記号表（従来型・ユニット型共通）'!$C$6:$L$47,10,FALSE))</f>
        <v/>
      </c>
      <c r="AJ66" s="685" t="str">
        <f>IF(AJ65="","",VLOOKUP(AJ65,'6-2シフト記号表（従来型・ユニット型共通）'!$C$6:$L$47,10,FALSE))</f>
        <v/>
      </c>
      <c r="AK66" s="683" t="str">
        <f>IF(AK65="","",VLOOKUP(AK65,'6-2シフト記号表（従来型・ユニット型共通）'!$C$6:$L$47,10,FALSE))</f>
        <v/>
      </c>
      <c r="AL66" s="684" t="str">
        <f>IF(AL65="","",VLOOKUP(AL65,'6-2シフト記号表（従来型・ユニット型共通）'!$C$6:$L$47,10,FALSE))</f>
        <v/>
      </c>
      <c r="AM66" s="684" t="str">
        <f>IF(AM65="","",VLOOKUP(AM65,'6-2シフト記号表（従来型・ユニット型共通）'!$C$6:$L$47,10,FALSE))</f>
        <v/>
      </c>
      <c r="AN66" s="684" t="str">
        <f>IF(AN65="","",VLOOKUP(AN65,'6-2シフト記号表（従来型・ユニット型共通）'!$C$6:$L$47,10,FALSE))</f>
        <v/>
      </c>
      <c r="AO66" s="684" t="str">
        <f>IF(AO65="","",VLOOKUP(AO65,'6-2シフト記号表（従来型・ユニット型共通）'!$C$6:$L$47,10,FALSE))</f>
        <v/>
      </c>
      <c r="AP66" s="684" t="str">
        <f>IF(AP65="","",VLOOKUP(AP65,'6-2シフト記号表（従来型・ユニット型共通）'!$C$6:$L$47,10,FALSE))</f>
        <v/>
      </c>
      <c r="AQ66" s="685" t="str">
        <f>IF(AQ65="","",VLOOKUP(AQ65,'6-2シフト記号表（従来型・ユニット型共通）'!$C$6:$L$47,10,FALSE))</f>
        <v/>
      </c>
      <c r="AR66" s="683" t="str">
        <f>IF(AR65="","",VLOOKUP(AR65,'6-2シフト記号表（従来型・ユニット型共通）'!$C$6:$L$47,10,FALSE))</f>
        <v/>
      </c>
      <c r="AS66" s="684" t="str">
        <f>IF(AS65="","",VLOOKUP(AS65,'6-2シフト記号表（従来型・ユニット型共通）'!$C$6:$L$47,10,FALSE))</f>
        <v/>
      </c>
      <c r="AT66" s="684" t="str">
        <f>IF(AT65="","",VLOOKUP(AT65,'6-2シフト記号表（従来型・ユニット型共通）'!$C$6:$L$47,10,FALSE))</f>
        <v/>
      </c>
      <c r="AU66" s="684" t="str">
        <f>IF(AU65="","",VLOOKUP(AU65,'6-2シフト記号表（従来型・ユニット型共通）'!$C$6:$L$47,10,FALSE))</f>
        <v/>
      </c>
      <c r="AV66" s="684" t="str">
        <f>IF(AV65="","",VLOOKUP(AV65,'6-2シフト記号表（従来型・ユニット型共通）'!$C$6:$L$47,10,FALSE))</f>
        <v/>
      </c>
      <c r="AW66" s="684" t="str">
        <f>IF(AW65="","",VLOOKUP(AW65,'6-2シフト記号表（従来型・ユニット型共通）'!$C$6:$L$47,10,FALSE))</f>
        <v/>
      </c>
      <c r="AX66" s="685" t="str">
        <f>IF(AX65="","",VLOOKUP(AX65,'6-2シフト記号表（従来型・ユニット型共通）'!$C$6:$L$47,10,FALSE))</f>
        <v/>
      </c>
      <c r="AY66" s="683" t="str">
        <f>IF(AY65="","",VLOOKUP(AY65,'6-2シフト記号表（従来型・ユニット型共通）'!$C$6:$L$47,10,FALSE))</f>
        <v/>
      </c>
      <c r="AZ66" s="684" t="str">
        <f>IF(AZ65="","",VLOOKUP(AZ65,'6-2シフト記号表（従来型・ユニット型共通）'!$C$6:$L$47,10,FALSE))</f>
        <v/>
      </c>
      <c r="BA66" s="684" t="str">
        <f>IF(BA65="","",VLOOKUP(BA65,'6-2シフト記号表（従来型・ユニット型共通）'!$C$6:$L$47,10,FALSE))</f>
        <v/>
      </c>
      <c r="BB66" s="1814">
        <f>IF($BE$3="４週",SUM(W66:AX66),IF($BE$3="暦月",SUM(W66:BA66),""))</f>
        <v>0</v>
      </c>
      <c r="BC66" s="1815"/>
      <c r="BD66" s="1816">
        <f>IF($BE$3="４週",BB66/4,IF($BE$3="暦月",(BB66/($BE$8/7)),""))</f>
        <v>0</v>
      </c>
      <c r="BE66" s="1815"/>
      <c r="BF66" s="1811"/>
      <c r="BG66" s="1812"/>
      <c r="BH66" s="1812"/>
      <c r="BI66" s="1812"/>
      <c r="BJ66" s="1813"/>
    </row>
    <row r="67" spans="2:62" ht="20.25" customHeight="1" x14ac:dyDescent="0.2">
      <c r="B67" s="1770">
        <f>B65+1</f>
        <v>26</v>
      </c>
      <c r="C67" s="1772"/>
      <c r="D67" s="1773"/>
      <c r="E67" s="678"/>
      <c r="F67" s="679"/>
      <c r="G67" s="678"/>
      <c r="H67" s="679"/>
      <c r="I67" s="1776"/>
      <c r="J67" s="1777"/>
      <c r="K67" s="1780"/>
      <c r="L67" s="1781"/>
      <c r="M67" s="1781"/>
      <c r="N67" s="1773"/>
      <c r="O67" s="1784"/>
      <c r="P67" s="1785"/>
      <c r="Q67" s="1785"/>
      <c r="R67" s="1785"/>
      <c r="S67" s="1786"/>
      <c r="T67" s="698" t="s">
        <v>1079</v>
      </c>
      <c r="V67" s="699"/>
      <c r="W67" s="691"/>
      <c r="X67" s="692"/>
      <c r="Y67" s="692"/>
      <c r="Z67" s="692"/>
      <c r="AA67" s="692"/>
      <c r="AB67" s="692"/>
      <c r="AC67" s="693"/>
      <c r="AD67" s="691"/>
      <c r="AE67" s="692"/>
      <c r="AF67" s="692"/>
      <c r="AG67" s="692"/>
      <c r="AH67" s="692"/>
      <c r="AI67" s="692"/>
      <c r="AJ67" s="693"/>
      <c r="AK67" s="691"/>
      <c r="AL67" s="692"/>
      <c r="AM67" s="692"/>
      <c r="AN67" s="692"/>
      <c r="AO67" s="692"/>
      <c r="AP67" s="692"/>
      <c r="AQ67" s="693"/>
      <c r="AR67" s="691"/>
      <c r="AS67" s="692"/>
      <c r="AT67" s="692"/>
      <c r="AU67" s="692"/>
      <c r="AV67" s="692"/>
      <c r="AW67" s="692"/>
      <c r="AX67" s="693"/>
      <c r="AY67" s="691"/>
      <c r="AZ67" s="692"/>
      <c r="BA67" s="694"/>
      <c r="BB67" s="1787"/>
      <c r="BC67" s="1788"/>
      <c r="BD67" s="1842"/>
      <c r="BE67" s="1843"/>
      <c r="BF67" s="1844"/>
      <c r="BG67" s="1845"/>
      <c r="BH67" s="1845"/>
      <c r="BI67" s="1845"/>
      <c r="BJ67" s="1846"/>
    </row>
    <row r="68" spans="2:62" ht="20.25" customHeight="1" x14ac:dyDescent="0.2">
      <c r="B68" s="1771"/>
      <c r="C68" s="1872"/>
      <c r="D68" s="1873"/>
      <c r="E68" s="700"/>
      <c r="F68" s="701">
        <f>C67</f>
        <v>0</v>
      </c>
      <c r="G68" s="700"/>
      <c r="H68" s="701">
        <f>I67</f>
        <v>0</v>
      </c>
      <c r="I68" s="1874"/>
      <c r="J68" s="1875"/>
      <c r="K68" s="1876"/>
      <c r="L68" s="1877"/>
      <c r="M68" s="1877"/>
      <c r="N68" s="1873"/>
      <c r="O68" s="1784"/>
      <c r="P68" s="1785"/>
      <c r="Q68" s="1785"/>
      <c r="R68" s="1785"/>
      <c r="S68" s="1786"/>
      <c r="T68" s="695" t="s">
        <v>1080</v>
      </c>
      <c r="U68" s="696"/>
      <c r="V68" s="697"/>
      <c r="W68" s="683" t="str">
        <f>IF(W67="","",VLOOKUP(W67,'6-2シフト記号表（従来型・ユニット型共通）'!$C$6:$L$47,10,FALSE))</f>
        <v/>
      </c>
      <c r="X68" s="684" t="str">
        <f>IF(X67="","",VLOOKUP(X67,'6-2シフト記号表（従来型・ユニット型共通）'!$C$6:$L$47,10,FALSE))</f>
        <v/>
      </c>
      <c r="Y68" s="684" t="str">
        <f>IF(Y67="","",VLOOKUP(Y67,'6-2シフト記号表（従来型・ユニット型共通）'!$C$6:$L$47,10,FALSE))</f>
        <v/>
      </c>
      <c r="Z68" s="684" t="str">
        <f>IF(Z67="","",VLOOKUP(Z67,'6-2シフト記号表（従来型・ユニット型共通）'!$C$6:$L$47,10,FALSE))</f>
        <v/>
      </c>
      <c r="AA68" s="684" t="str">
        <f>IF(AA67="","",VLOOKUP(AA67,'6-2シフト記号表（従来型・ユニット型共通）'!$C$6:$L$47,10,FALSE))</f>
        <v/>
      </c>
      <c r="AB68" s="684" t="str">
        <f>IF(AB67="","",VLOOKUP(AB67,'6-2シフト記号表（従来型・ユニット型共通）'!$C$6:$L$47,10,FALSE))</f>
        <v/>
      </c>
      <c r="AC68" s="685" t="str">
        <f>IF(AC67="","",VLOOKUP(AC67,'6-2シフト記号表（従来型・ユニット型共通）'!$C$6:$L$47,10,FALSE))</f>
        <v/>
      </c>
      <c r="AD68" s="683" t="str">
        <f>IF(AD67="","",VLOOKUP(AD67,'6-2シフト記号表（従来型・ユニット型共通）'!$C$6:$L$47,10,FALSE))</f>
        <v/>
      </c>
      <c r="AE68" s="684" t="str">
        <f>IF(AE67="","",VLOOKUP(AE67,'6-2シフト記号表（従来型・ユニット型共通）'!$C$6:$L$47,10,FALSE))</f>
        <v/>
      </c>
      <c r="AF68" s="684" t="str">
        <f>IF(AF67="","",VLOOKUP(AF67,'6-2シフト記号表（従来型・ユニット型共通）'!$C$6:$L$47,10,FALSE))</f>
        <v/>
      </c>
      <c r="AG68" s="684" t="str">
        <f>IF(AG67="","",VLOOKUP(AG67,'6-2シフト記号表（従来型・ユニット型共通）'!$C$6:$L$47,10,FALSE))</f>
        <v/>
      </c>
      <c r="AH68" s="684" t="str">
        <f>IF(AH67="","",VLOOKUP(AH67,'6-2シフト記号表（従来型・ユニット型共通）'!$C$6:$L$47,10,FALSE))</f>
        <v/>
      </c>
      <c r="AI68" s="684" t="str">
        <f>IF(AI67="","",VLOOKUP(AI67,'6-2シフト記号表（従来型・ユニット型共通）'!$C$6:$L$47,10,FALSE))</f>
        <v/>
      </c>
      <c r="AJ68" s="685" t="str">
        <f>IF(AJ67="","",VLOOKUP(AJ67,'6-2シフト記号表（従来型・ユニット型共通）'!$C$6:$L$47,10,FALSE))</f>
        <v/>
      </c>
      <c r="AK68" s="683" t="str">
        <f>IF(AK67="","",VLOOKUP(AK67,'6-2シフト記号表（従来型・ユニット型共通）'!$C$6:$L$47,10,FALSE))</f>
        <v/>
      </c>
      <c r="AL68" s="684" t="str">
        <f>IF(AL67="","",VLOOKUP(AL67,'6-2シフト記号表（従来型・ユニット型共通）'!$C$6:$L$47,10,FALSE))</f>
        <v/>
      </c>
      <c r="AM68" s="684" t="str">
        <f>IF(AM67="","",VLOOKUP(AM67,'6-2シフト記号表（従来型・ユニット型共通）'!$C$6:$L$47,10,FALSE))</f>
        <v/>
      </c>
      <c r="AN68" s="684" t="str">
        <f>IF(AN67="","",VLOOKUP(AN67,'6-2シフト記号表（従来型・ユニット型共通）'!$C$6:$L$47,10,FALSE))</f>
        <v/>
      </c>
      <c r="AO68" s="684" t="str">
        <f>IF(AO67="","",VLOOKUP(AO67,'6-2シフト記号表（従来型・ユニット型共通）'!$C$6:$L$47,10,FALSE))</f>
        <v/>
      </c>
      <c r="AP68" s="684" t="str">
        <f>IF(AP67="","",VLOOKUP(AP67,'6-2シフト記号表（従来型・ユニット型共通）'!$C$6:$L$47,10,FALSE))</f>
        <v/>
      </c>
      <c r="AQ68" s="685" t="str">
        <f>IF(AQ67="","",VLOOKUP(AQ67,'6-2シフト記号表（従来型・ユニット型共通）'!$C$6:$L$47,10,FALSE))</f>
        <v/>
      </c>
      <c r="AR68" s="683" t="str">
        <f>IF(AR67="","",VLOOKUP(AR67,'6-2シフト記号表（従来型・ユニット型共通）'!$C$6:$L$47,10,FALSE))</f>
        <v/>
      </c>
      <c r="AS68" s="684" t="str">
        <f>IF(AS67="","",VLOOKUP(AS67,'6-2シフト記号表（従来型・ユニット型共通）'!$C$6:$L$47,10,FALSE))</f>
        <v/>
      </c>
      <c r="AT68" s="684" t="str">
        <f>IF(AT67="","",VLOOKUP(AT67,'6-2シフト記号表（従来型・ユニット型共通）'!$C$6:$L$47,10,FALSE))</f>
        <v/>
      </c>
      <c r="AU68" s="684" t="str">
        <f>IF(AU67="","",VLOOKUP(AU67,'6-2シフト記号表（従来型・ユニット型共通）'!$C$6:$L$47,10,FALSE))</f>
        <v/>
      </c>
      <c r="AV68" s="684" t="str">
        <f>IF(AV67="","",VLOOKUP(AV67,'6-2シフト記号表（従来型・ユニット型共通）'!$C$6:$L$47,10,FALSE))</f>
        <v/>
      </c>
      <c r="AW68" s="684" t="str">
        <f>IF(AW67="","",VLOOKUP(AW67,'6-2シフト記号表（従来型・ユニット型共通）'!$C$6:$L$47,10,FALSE))</f>
        <v/>
      </c>
      <c r="AX68" s="685" t="str">
        <f>IF(AX67="","",VLOOKUP(AX67,'6-2シフト記号表（従来型・ユニット型共通）'!$C$6:$L$47,10,FALSE))</f>
        <v/>
      </c>
      <c r="AY68" s="683" t="str">
        <f>IF(AY67="","",VLOOKUP(AY67,'6-2シフト記号表（従来型・ユニット型共通）'!$C$6:$L$47,10,FALSE))</f>
        <v/>
      </c>
      <c r="AZ68" s="684" t="str">
        <f>IF(AZ67="","",VLOOKUP(AZ67,'6-2シフト記号表（従来型・ユニット型共通）'!$C$6:$L$47,10,FALSE))</f>
        <v/>
      </c>
      <c r="BA68" s="684" t="str">
        <f>IF(BA67="","",VLOOKUP(BA67,'6-2シフト記号表（従来型・ユニット型共通）'!$C$6:$L$47,10,FALSE))</f>
        <v/>
      </c>
      <c r="BB68" s="1868">
        <f>IF($BE$3="４週",SUM(W68:AX68),IF($BE$3="暦月",SUM(W68:BA68),""))</f>
        <v>0</v>
      </c>
      <c r="BC68" s="1869"/>
      <c r="BD68" s="1870">
        <f>IF($BE$3="４週",BB68/4,IF($BE$3="暦月",(BB68/($BE$8/7)),""))</f>
        <v>0</v>
      </c>
      <c r="BE68" s="1869"/>
      <c r="BF68" s="1865"/>
      <c r="BG68" s="1866"/>
      <c r="BH68" s="1866"/>
      <c r="BI68" s="1866"/>
      <c r="BJ68" s="1867"/>
    </row>
    <row r="69" spans="2:62" ht="20.25" customHeight="1" x14ac:dyDescent="0.2">
      <c r="B69" s="1770">
        <f>B67+1</f>
        <v>27</v>
      </c>
      <c r="C69" s="1774"/>
      <c r="D69" s="1775"/>
      <c r="E69" s="678"/>
      <c r="F69" s="679"/>
      <c r="G69" s="678"/>
      <c r="H69" s="679"/>
      <c r="I69" s="1778"/>
      <c r="J69" s="1779"/>
      <c r="K69" s="1782"/>
      <c r="L69" s="1871"/>
      <c r="M69" s="1871"/>
      <c r="N69" s="1775"/>
      <c r="O69" s="1784"/>
      <c r="P69" s="1785"/>
      <c r="Q69" s="1785"/>
      <c r="R69" s="1785"/>
      <c r="S69" s="1786"/>
      <c r="T69" s="698" t="s">
        <v>1079</v>
      </c>
      <c r="V69" s="699"/>
      <c r="W69" s="691"/>
      <c r="X69" s="692"/>
      <c r="Y69" s="692"/>
      <c r="Z69" s="692"/>
      <c r="AA69" s="692"/>
      <c r="AB69" s="692"/>
      <c r="AC69" s="693"/>
      <c r="AD69" s="691"/>
      <c r="AE69" s="692"/>
      <c r="AF69" s="692"/>
      <c r="AG69" s="692"/>
      <c r="AH69" s="692"/>
      <c r="AI69" s="692"/>
      <c r="AJ69" s="693"/>
      <c r="AK69" s="691"/>
      <c r="AL69" s="692"/>
      <c r="AM69" s="692"/>
      <c r="AN69" s="692"/>
      <c r="AO69" s="692"/>
      <c r="AP69" s="692"/>
      <c r="AQ69" s="693"/>
      <c r="AR69" s="691"/>
      <c r="AS69" s="692"/>
      <c r="AT69" s="692"/>
      <c r="AU69" s="692"/>
      <c r="AV69" s="692"/>
      <c r="AW69" s="692"/>
      <c r="AX69" s="693"/>
      <c r="AY69" s="691"/>
      <c r="AZ69" s="692"/>
      <c r="BA69" s="694"/>
      <c r="BB69" s="1787"/>
      <c r="BC69" s="1788"/>
      <c r="BD69" s="1842"/>
      <c r="BE69" s="1843"/>
      <c r="BF69" s="1844"/>
      <c r="BG69" s="1845"/>
      <c r="BH69" s="1845"/>
      <c r="BI69" s="1845"/>
      <c r="BJ69" s="1846"/>
    </row>
    <row r="70" spans="2:62" ht="20.25" customHeight="1" x14ac:dyDescent="0.2">
      <c r="B70" s="1771"/>
      <c r="C70" s="1774"/>
      <c r="D70" s="1775"/>
      <c r="E70" s="678"/>
      <c r="F70" s="679">
        <f>C69</f>
        <v>0</v>
      </c>
      <c r="G70" s="678"/>
      <c r="H70" s="679">
        <f>I69</f>
        <v>0</v>
      </c>
      <c r="I70" s="1778"/>
      <c r="J70" s="1779"/>
      <c r="K70" s="1782"/>
      <c r="L70" s="1783"/>
      <c r="M70" s="1783"/>
      <c r="N70" s="1775"/>
      <c r="O70" s="1784"/>
      <c r="P70" s="1785"/>
      <c r="Q70" s="1785"/>
      <c r="R70" s="1785"/>
      <c r="S70" s="1786"/>
      <c r="T70" s="695" t="s">
        <v>1080</v>
      </c>
      <c r="U70" s="696"/>
      <c r="V70" s="697"/>
      <c r="W70" s="683" t="str">
        <f>IF(W69="","",VLOOKUP(W69,'6-2シフト記号表（従来型・ユニット型共通）'!$C$6:$L$47,10,FALSE))</f>
        <v/>
      </c>
      <c r="X70" s="684" t="str">
        <f>IF(X69="","",VLOOKUP(X69,'6-2シフト記号表（従来型・ユニット型共通）'!$C$6:$L$47,10,FALSE))</f>
        <v/>
      </c>
      <c r="Y70" s="684" t="str">
        <f>IF(Y69="","",VLOOKUP(Y69,'6-2シフト記号表（従来型・ユニット型共通）'!$C$6:$L$47,10,FALSE))</f>
        <v/>
      </c>
      <c r="Z70" s="684" t="str">
        <f>IF(Z69="","",VLOOKUP(Z69,'6-2シフト記号表（従来型・ユニット型共通）'!$C$6:$L$47,10,FALSE))</f>
        <v/>
      </c>
      <c r="AA70" s="684" t="str">
        <f>IF(AA69="","",VLOOKUP(AA69,'6-2シフト記号表（従来型・ユニット型共通）'!$C$6:$L$47,10,FALSE))</f>
        <v/>
      </c>
      <c r="AB70" s="684" t="str">
        <f>IF(AB69="","",VLOOKUP(AB69,'6-2シフト記号表（従来型・ユニット型共通）'!$C$6:$L$47,10,FALSE))</f>
        <v/>
      </c>
      <c r="AC70" s="685" t="str">
        <f>IF(AC69="","",VLOOKUP(AC69,'6-2シフト記号表（従来型・ユニット型共通）'!$C$6:$L$47,10,FALSE))</f>
        <v/>
      </c>
      <c r="AD70" s="683" t="str">
        <f>IF(AD69="","",VLOOKUP(AD69,'6-2シフト記号表（従来型・ユニット型共通）'!$C$6:$L$47,10,FALSE))</f>
        <v/>
      </c>
      <c r="AE70" s="684" t="str">
        <f>IF(AE69="","",VLOOKUP(AE69,'6-2シフト記号表（従来型・ユニット型共通）'!$C$6:$L$47,10,FALSE))</f>
        <v/>
      </c>
      <c r="AF70" s="684" t="str">
        <f>IF(AF69="","",VLOOKUP(AF69,'6-2シフト記号表（従来型・ユニット型共通）'!$C$6:$L$47,10,FALSE))</f>
        <v/>
      </c>
      <c r="AG70" s="684" t="str">
        <f>IF(AG69="","",VLOOKUP(AG69,'6-2シフト記号表（従来型・ユニット型共通）'!$C$6:$L$47,10,FALSE))</f>
        <v/>
      </c>
      <c r="AH70" s="684" t="str">
        <f>IF(AH69="","",VLOOKUP(AH69,'6-2シフト記号表（従来型・ユニット型共通）'!$C$6:$L$47,10,FALSE))</f>
        <v/>
      </c>
      <c r="AI70" s="684" t="str">
        <f>IF(AI69="","",VLOOKUP(AI69,'6-2シフト記号表（従来型・ユニット型共通）'!$C$6:$L$47,10,FALSE))</f>
        <v/>
      </c>
      <c r="AJ70" s="685" t="str">
        <f>IF(AJ69="","",VLOOKUP(AJ69,'6-2シフト記号表（従来型・ユニット型共通）'!$C$6:$L$47,10,FALSE))</f>
        <v/>
      </c>
      <c r="AK70" s="683" t="str">
        <f>IF(AK69="","",VLOOKUP(AK69,'6-2シフト記号表（従来型・ユニット型共通）'!$C$6:$L$47,10,FALSE))</f>
        <v/>
      </c>
      <c r="AL70" s="684" t="str">
        <f>IF(AL69="","",VLOOKUP(AL69,'6-2シフト記号表（従来型・ユニット型共通）'!$C$6:$L$47,10,FALSE))</f>
        <v/>
      </c>
      <c r="AM70" s="684" t="str">
        <f>IF(AM69="","",VLOOKUP(AM69,'6-2シフト記号表（従来型・ユニット型共通）'!$C$6:$L$47,10,FALSE))</f>
        <v/>
      </c>
      <c r="AN70" s="684" t="str">
        <f>IF(AN69="","",VLOOKUP(AN69,'6-2シフト記号表（従来型・ユニット型共通）'!$C$6:$L$47,10,FALSE))</f>
        <v/>
      </c>
      <c r="AO70" s="684" t="str">
        <f>IF(AO69="","",VLOOKUP(AO69,'6-2シフト記号表（従来型・ユニット型共通）'!$C$6:$L$47,10,FALSE))</f>
        <v/>
      </c>
      <c r="AP70" s="684" t="str">
        <f>IF(AP69="","",VLOOKUP(AP69,'6-2シフト記号表（従来型・ユニット型共通）'!$C$6:$L$47,10,FALSE))</f>
        <v/>
      </c>
      <c r="AQ70" s="685" t="str">
        <f>IF(AQ69="","",VLOOKUP(AQ69,'6-2シフト記号表（従来型・ユニット型共通）'!$C$6:$L$47,10,FALSE))</f>
        <v/>
      </c>
      <c r="AR70" s="683" t="str">
        <f>IF(AR69="","",VLOOKUP(AR69,'6-2シフト記号表（従来型・ユニット型共通）'!$C$6:$L$47,10,FALSE))</f>
        <v/>
      </c>
      <c r="AS70" s="684" t="str">
        <f>IF(AS69="","",VLOOKUP(AS69,'6-2シフト記号表（従来型・ユニット型共通）'!$C$6:$L$47,10,FALSE))</f>
        <v/>
      </c>
      <c r="AT70" s="684" t="str">
        <f>IF(AT69="","",VLOOKUP(AT69,'6-2シフト記号表（従来型・ユニット型共通）'!$C$6:$L$47,10,FALSE))</f>
        <v/>
      </c>
      <c r="AU70" s="684" t="str">
        <f>IF(AU69="","",VLOOKUP(AU69,'6-2シフト記号表（従来型・ユニット型共通）'!$C$6:$L$47,10,FALSE))</f>
        <v/>
      </c>
      <c r="AV70" s="684" t="str">
        <f>IF(AV69="","",VLOOKUP(AV69,'6-2シフト記号表（従来型・ユニット型共通）'!$C$6:$L$47,10,FALSE))</f>
        <v/>
      </c>
      <c r="AW70" s="684" t="str">
        <f>IF(AW69="","",VLOOKUP(AW69,'6-2シフト記号表（従来型・ユニット型共通）'!$C$6:$L$47,10,FALSE))</f>
        <v/>
      </c>
      <c r="AX70" s="685" t="str">
        <f>IF(AX69="","",VLOOKUP(AX69,'6-2シフト記号表（従来型・ユニット型共通）'!$C$6:$L$47,10,FALSE))</f>
        <v/>
      </c>
      <c r="AY70" s="683" t="str">
        <f>IF(AY69="","",VLOOKUP(AY69,'6-2シフト記号表（従来型・ユニット型共通）'!$C$6:$L$47,10,FALSE))</f>
        <v/>
      </c>
      <c r="AZ70" s="684" t="str">
        <f>IF(AZ69="","",VLOOKUP(AZ69,'6-2シフト記号表（従来型・ユニット型共通）'!$C$6:$L$47,10,FALSE))</f>
        <v/>
      </c>
      <c r="BA70" s="684" t="str">
        <f>IF(BA69="","",VLOOKUP(BA69,'6-2シフト記号表（従来型・ユニット型共通）'!$C$6:$L$47,10,FALSE))</f>
        <v/>
      </c>
      <c r="BB70" s="1814">
        <f>IF($BE$3="４週",SUM(W70:AX70),IF($BE$3="暦月",SUM(W70:BA70),""))</f>
        <v>0</v>
      </c>
      <c r="BC70" s="1815"/>
      <c r="BD70" s="1816">
        <f>IF($BE$3="４週",BB70/4,IF($BE$3="暦月",(BB70/($BE$8/7)),""))</f>
        <v>0</v>
      </c>
      <c r="BE70" s="1815"/>
      <c r="BF70" s="1811"/>
      <c r="BG70" s="1812"/>
      <c r="BH70" s="1812"/>
      <c r="BI70" s="1812"/>
      <c r="BJ70" s="1813"/>
    </row>
    <row r="71" spans="2:62" ht="20.25" customHeight="1" x14ac:dyDescent="0.2">
      <c r="B71" s="1770">
        <f>B69+1</f>
        <v>28</v>
      </c>
      <c r="C71" s="1772"/>
      <c r="D71" s="1773"/>
      <c r="E71" s="678"/>
      <c r="F71" s="679"/>
      <c r="G71" s="678"/>
      <c r="H71" s="679"/>
      <c r="I71" s="1776"/>
      <c r="J71" s="1777"/>
      <c r="K71" s="1780"/>
      <c r="L71" s="1781"/>
      <c r="M71" s="1781"/>
      <c r="N71" s="1773"/>
      <c r="O71" s="1784"/>
      <c r="P71" s="1785"/>
      <c r="Q71" s="1785"/>
      <c r="R71" s="1785"/>
      <c r="S71" s="1786"/>
      <c r="T71" s="698" t="s">
        <v>1079</v>
      </c>
      <c r="V71" s="699"/>
      <c r="W71" s="691"/>
      <c r="X71" s="692"/>
      <c r="Y71" s="692"/>
      <c r="Z71" s="692"/>
      <c r="AA71" s="692"/>
      <c r="AB71" s="692"/>
      <c r="AC71" s="693"/>
      <c r="AD71" s="691"/>
      <c r="AE71" s="692"/>
      <c r="AF71" s="692"/>
      <c r="AG71" s="692"/>
      <c r="AH71" s="692"/>
      <c r="AI71" s="692"/>
      <c r="AJ71" s="693"/>
      <c r="AK71" s="691"/>
      <c r="AL71" s="692"/>
      <c r="AM71" s="692"/>
      <c r="AN71" s="692"/>
      <c r="AO71" s="692"/>
      <c r="AP71" s="692"/>
      <c r="AQ71" s="693"/>
      <c r="AR71" s="691"/>
      <c r="AS71" s="692"/>
      <c r="AT71" s="692"/>
      <c r="AU71" s="692"/>
      <c r="AV71" s="692"/>
      <c r="AW71" s="692"/>
      <c r="AX71" s="693"/>
      <c r="AY71" s="691"/>
      <c r="AZ71" s="692"/>
      <c r="BA71" s="694"/>
      <c r="BB71" s="1787"/>
      <c r="BC71" s="1788"/>
      <c r="BD71" s="1842"/>
      <c r="BE71" s="1843"/>
      <c r="BF71" s="1844"/>
      <c r="BG71" s="1845"/>
      <c r="BH71" s="1845"/>
      <c r="BI71" s="1845"/>
      <c r="BJ71" s="1846"/>
    </row>
    <row r="72" spans="2:62" ht="20.25" customHeight="1" x14ac:dyDescent="0.2">
      <c r="B72" s="1771"/>
      <c r="C72" s="1774"/>
      <c r="D72" s="1775"/>
      <c r="E72" s="678"/>
      <c r="F72" s="679">
        <f>C71</f>
        <v>0</v>
      </c>
      <c r="G72" s="678"/>
      <c r="H72" s="679">
        <f>I71</f>
        <v>0</v>
      </c>
      <c r="I72" s="1778"/>
      <c r="J72" s="1779"/>
      <c r="K72" s="1782"/>
      <c r="L72" s="1783"/>
      <c r="M72" s="1783"/>
      <c r="N72" s="1775"/>
      <c r="O72" s="1784"/>
      <c r="P72" s="1785"/>
      <c r="Q72" s="1785"/>
      <c r="R72" s="1785"/>
      <c r="S72" s="1786"/>
      <c r="T72" s="695" t="s">
        <v>1080</v>
      </c>
      <c r="U72" s="696"/>
      <c r="V72" s="697"/>
      <c r="W72" s="683" t="str">
        <f>IF(W71="","",VLOOKUP(W71,'6-2シフト記号表（従来型・ユニット型共通）'!$C$6:$L$47,10,FALSE))</f>
        <v/>
      </c>
      <c r="X72" s="684" t="str">
        <f>IF(X71="","",VLOOKUP(X71,'6-2シフト記号表（従来型・ユニット型共通）'!$C$6:$L$47,10,FALSE))</f>
        <v/>
      </c>
      <c r="Y72" s="684" t="str">
        <f>IF(Y71="","",VLOOKUP(Y71,'6-2シフト記号表（従来型・ユニット型共通）'!$C$6:$L$47,10,FALSE))</f>
        <v/>
      </c>
      <c r="Z72" s="684" t="str">
        <f>IF(Z71="","",VLOOKUP(Z71,'6-2シフト記号表（従来型・ユニット型共通）'!$C$6:$L$47,10,FALSE))</f>
        <v/>
      </c>
      <c r="AA72" s="684" t="str">
        <f>IF(AA71="","",VLOOKUP(AA71,'6-2シフト記号表（従来型・ユニット型共通）'!$C$6:$L$47,10,FALSE))</f>
        <v/>
      </c>
      <c r="AB72" s="684" t="str">
        <f>IF(AB71="","",VLOOKUP(AB71,'6-2シフト記号表（従来型・ユニット型共通）'!$C$6:$L$47,10,FALSE))</f>
        <v/>
      </c>
      <c r="AC72" s="685" t="str">
        <f>IF(AC71="","",VLOOKUP(AC71,'6-2シフト記号表（従来型・ユニット型共通）'!$C$6:$L$47,10,FALSE))</f>
        <v/>
      </c>
      <c r="AD72" s="683" t="str">
        <f>IF(AD71="","",VLOOKUP(AD71,'6-2シフト記号表（従来型・ユニット型共通）'!$C$6:$L$47,10,FALSE))</f>
        <v/>
      </c>
      <c r="AE72" s="684" t="str">
        <f>IF(AE71="","",VLOOKUP(AE71,'6-2シフト記号表（従来型・ユニット型共通）'!$C$6:$L$47,10,FALSE))</f>
        <v/>
      </c>
      <c r="AF72" s="684" t="str">
        <f>IF(AF71="","",VLOOKUP(AF71,'6-2シフト記号表（従来型・ユニット型共通）'!$C$6:$L$47,10,FALSE))</f>
        <v/>
      </c>
      <c r="AG72" s="684" t="str">
        <f>IF(AG71="","",VLOOKUP(AG71,'6-2シフト記号表（従来型・ユニット型共通）'!$C$6:$L$47,10,FALSE))</f>
        <v/>
      </c>
      <c r="AH72" s="684" t="str">
        <f>IF(AH71="","",VLOOKUP(AH71,'6-2シフト記号表（従来型・ユニット型共通）'!$C$6:$L$47,10,FALSE))</f>
        <v/>
      </c>
      <c r="AI72" s="684" t="str">
        <f>IF(AI71="","",VLOOKUP(AI71,'6-2シフト記号表（従来型・ユニット型共通）'!$C$6:$L$47,10,FALSE))</f>
        <v/>
      </c>
      <c r="AJ72" s="685" t="str">
        <f>IF(AJ71="","",VLOOKUP(AJ71,'6-2シフト記号表（従来型・ユニット型共通）'!$C$6:$L$47,10,FALSE))</f>
        <v/>
      </c>
      <c r="AK72" s="683" t="str">
        <f>IF(AK71="","",VLOOKUP(AK71,'6-2シフト記号表（従来型・ユニット型共通）'!$C$6:$L$47,10,FALSE))</f>
        <v/>
      </c>
      <c r="AL72" s="684" t="str">
        <f>IF(AL71="","",VLOOKUP(AL71,'6-2シフト記号表（従来型・ユニット型共通）'!$C$6:$L$47,10,FALSE))</f>
        <v/>
      </c>
      <c r="AM72" s="684" t="str">
        <f>IF(AM71="","",VLOOKUP(AM71,'6-2シフト記号表（従来型・ユニット型共通）'!$C$6:$L$47,10,FALSE))</f>
        <v/>
      </c>
      <c r="AN72" s="684" t="str">
        <f>IF(AN71="","",VLOOKUP(AN71,'6-2シフト記号表（従来型・ユニット型共通）'!$C$6:$L$47,10,FALSE))</f>
        <v/>
      </c>
      <c r="AO72" s="684" t="str">
        <f>IF(AO71="","",VLOOKUP(AO71,'6-2シフト記号表（従来型・ユニット型共通）'!$C$6:$L$47,10,FALSE))</f>
        <v/>
      </c>
      <c r="AP72" s="684" t="str">
        <f>IF(AP71="","",VLOOKUP(AP71,'6-2シフト記号表（従来型・ユニット型共通）'!$C$6:$L$47,10,FALSE))</f>
        <v/>
      </c>
      <c r="AQ72" s="685" t="str">
        <f>IF(AQ71="","",VLOOKUP(AQ71,'6-2シフト記号表（従来型・ユニット型共通）'!$C$6:$L$47,10,FALSE))</f>
        <v/>
      </c>
      <c r="AR72" s="683" t="str">
        <f>IF(AR71="","",VLOOKUP(AR71,'6-2シフト記号表（従来型・ユニット型共通）'!$C$6:$L$47,10,FALSE))</f>
        <v/>
      </c>
      <c r="AS72" s="684" t="str">
        <f>IF(AS71="","",VLOOKUP(AS71,'6-2シフト記号表（従来型・ユニット型共通）'!$C$6:$L$47,10,FALSE))</f>
        <v/>
      </c>
      <c r="AT72" s="684" t="str">
        <f>IF(AT71="","",VLOOKUP(AT71,'6-2シフト記号表（従来型・ユニット型共通）'!$C$6:$L$47,10,FALSE))</f>
        <v/>
      </c>
      <c r="AU72" s="684" t="str">
        <f>IF(AU71="","",VLOOKUP(AU71,'6-2シフト記号表（従来型・ユニット型共通）'!$C$6:$L$47,10,FALSE))</f>
        <v/>
      </c>
      <c r="AV72" s="684" t="str">
        <f>IF(AV71="","",VLOOKUP(AV71,'6-2シフト記号表（従来型・ユニット型共通）'!$C$6:$L$47,10,FALSE))</f>
        <v/>
      </c>
      <c r="AW72" s="684" t="str">
        <f>IF(AW71="","",VLOOKUP(AW71,'6-2シフト記号表（従来型・ユニット型共通）'!$C$6:$L$47,10,FALSE))</f>
        <v/>
      </c>
      <c r="AX72" s="685" t="str">
        <f>IF(AX71="","",VLOOKUP(AX71,'6-2シフト記号表（従来型・ユニット型共通）'!$C$6:$L$47,10,FALSE))</f>
        <v/>
      </c>
      <c r="AY72" s="683" t="str">
        <f>IF(AY71="","",VLOOKUP(AY71,'6-2シフト記号表（従来型・ユニット型共通）'!$C$6:$L$47,10,FALSE))</f>
        <v/>
      </c>
      <c r="AZ72" s="684" t="str">
        <f>IF(AZ71="","",VLOOKUP(AZ71,'6-2シフト記号表（従来型・ユニット型共通）'!$C$6:$L$47,10,FALSE))</f>
        <v/>
      </c>
      <c r="BA72" s="684" t="str">
        <f>IF(BA71="","",VLOOKUP(BA71,'6-2シフト記号表（従来型・ユニット型共通）'!$C$6:$L$47,10,FALSE))</f>
        <v/>
      </c>
      <c r="BB72" s="1814">
        <f>IF($BE$3="４週",SUM(W72:AX72),IF($BE$3="暦月",SUM(W72:BA72),""))</f>
        <v>0</v>
      </c>
      <c r="BC72" s="1815"/>
      <c r="BD72" s="1816">
        <f>IF($BE$3="４週",BB72/4,IF($BE$3="暦月",(BB72/($BE$8/7)),""))</f>
        <v>0</v>
      </c>
      <c r="BE72" s="1815"/>
      <c r="BF72" s="1811"/>
      <c r="BG72" s="1812"/>
      <c r="BH72" s="1812"/>
      <c r="BI72" s="1812"/>
      <c r="BJ72" s="1813"/>
    </row>
    <row r="73" spans="2:62" ht="20.25" customHeight="1" x14ac:dyDescent="0.2">
      <c r="B73" s="1770">
        <f>B71+1</f>
        <v>29</v>
      </c>
      <c r="C73" s="1772"/>
      <c r="D73" s="1773"/>
      <c r="E73" s="678"/>
      <c r="F73" s="679"/>
      <c r="G73" s="678"/>
      <c r="H73" s="679"/>
      <c r="I73" s="1776"/>
      <c r="J73" s="1777"/>
      <c r="K73" s="1780"/>
      <c r="L73" s="1781"/>
      <c r="M73" s="1781"/>
      <c r="N73" s="1773"/>
      <c r="O73" s="1784"/>
      <c r="P73" s="1785"/>
      <c r="Q73" s="1785"/>
      <c r="R73" s="1785"/>
      <c r="S73" s="1786"/>
      <c r="T73" s="698" t="s">
        <v>1079</v>
      </c>
      <c r="V73" s="699"/>
      <c r="W73" s="691"/>
      <c r="X73" s="692"/>
      <c r="Y73" s="692"/>
      <c r="Z73" s="692"/>
      <c r="AA73" s="692"/>
      <c r="AB73" s="692"/>
      <c r="AC73" s="693"/>
      <c r="AD73" s="691"/>
      <c r="AE73" s="692"/>
      <c r="AF73" s="692"/>
      <c r="AG73" s="692"/>
      <c r="AH73" s="692"/>
      <c r="AI73" s="692"/>
      <c r="AJ73" s="693"/>
      <c r="AK73" s="691"/>
      <c r="AL73" s="692"/>
      <c r="AM73" s="692"/>
      <c r="AN73" s="692"/>
      <c r="AO73" s="692"/>
      <c r="AP73" s="692"/>
      <c r="AQ73" s="693"/>
      <c r="AR73" s="691"/>
      <c r="AS73" s="692"/>
      <c r="AT73" s="692"/>
      <c r="AU73" s="692"/>
      <c r="AV73" s="692"/>
      <c r="AW73" s="692"/>
      <c r="AX73" s="693"/>
      <c r="AY73" s="691"/>
      <c r="AZ73" s="692"/>
      <c r="BA73" s="694"/>
      <c r="BB73" s="1787"/>
      <c r="BC73" s="1788"/>
      <c r="BD73" s="1842"/>
      <c r="BE73" s="1843"/>
      <c r="BF73" s="1844"/>
      <c r="BG73" s="1845"/>
      <c r="BH73" s="1845"/>
      <c r="BI73" s="1845"/>
      <c r="BJ73" s="1846"/>
    </row>
    <row r="74" spans="2:62" ht="20.25" customHeight="1" x14ac:dyDescent="0.2">
      <c r="B74" s="1771"/>
      <c r="C74" s="1872"/>
      <c r="D74" s="1873"/>
      <c r="E74" s="700"/>
      <c r="F74" s="701">
        <f>C73</f>
        <v>0</v>
      </c>
      <c r="G74" s="700"/>
      <c r="H74" s="701">
        <f>I73</f>
        <v>0</v>
      </c>
      <c r="I74" s="1874"/>
      <c r="J74" s="1875"/>
      <c r="K74" s="1876"/>
      <c r="L74" s="1877"/>
      <c r="M74" s="1877"/>
      <c r="N74" s="1873"/>
      <c r="O74" s="1784"/>
      <c r="P74" s="1785"/>
      <c r="Q74" s="1785"/>
      <c r="R74" s="1785"/>
      <c r="S74" s="1786"/>
      <c r="T74" s="695" t="s">
        <v>1080</v>
      </c>
      <c r="U74" s="696"/>
      <c r="V74" s="697"/>
      <c r="W74" s="683" t="str">
        <f>IF(W73="","",VLOOKUP(W73,'6-2シフト記号表（従来型・ユニット型共通）'!$C$6:$L$47,10,FALSE))</f>
        <v/>
      </c>
      <c r="X74" s="684" t="str">
        <f>IF(X73="","",VLOOKUP(X73,'6-2シフト記号表（従来型・ユニット型共通）'!$C$6:$L$47,10,FALSE))</f>
        <v/>
      </c>
      <c r="Y74" s="684" t="str">
        <f>IF(Y73="","",VLOOKUP(Y73,'6-2シフト記号表（従来型・ユニット型共通）'!$C$6:$L$47,10,FALSE))</f>
        <v/>
      </c>
      <c r="Z74" s="684" t="str">
        <f>IF(Z73="","",VLOOKUP(Z73,'6-2シフト記号表（従来型・ユニット型共通）'!$C$6:$L$47,10,FALSE))</f>
        <v/>
      </c>
      <c r="AA74" s="684" t="str">
        <f>IF(AA73="","",VLOOKUP(AA73,'6-2シフト記号表（従来型・ユニット型共通）'!$C$6:$L$47,10,FALSE))</f>
        <v/>
      </c>
      <c r="AB74" s="684" t="str">
        <f>IF(AB73="","",VLOOKUP(AB73,'6-2シフト記号表（従来型・ユニット型共通）'!$C$6:$L$47,10,FALSE))</f>
        <v/>
      </c>
      <c r="AC74" s="685" t="str">
        <f>IF(AC73="","",VLOOKUP(AC73,'6-2シフト記号表（従来型・ユニット型共通）'!$C$6:$L$47,10,FALSE))</f>
        <v/>
      </c>
      <c r="AD74" s="683" t="str">
        <f>IF(AD73="","",VLOOKUP(AD73,'6-2シフト記号表（従来型・ユニット型共通）'!$C$6:$L$47,10,FALSE))</f>
        <v/>
      </c>
      <c r="AE74" s="684" t="str">
        <f>IF(AE73="","",VLOOKUP(AE73,'6-2シフト記号表（従来型・ユニット型共通）'!$C$6:$L$47,10,FALSE))</f>
        <v/>
      </c>
      <c r="AF74" s="684" t="str">
        <f>IF(AF73="","",VLOOKUP(AF73,'6-2シフト記号表（従来型・ユニット型共通）'!$C$6:$L$47,10,FALSE))</f>
        <v/>
      </c>
      <c r="AG74" s="684" t="str">
        <f>IF(AG73="","",VLOOKUP(AG73,'6-2シフト記号表（従来型・ユニット型共通）'!$C$6:$L$47,10,FALSE))</f>
        <v/>
      </c>
      <c r="AH74" s="684" t="str">
        <f>IF(AH73="","",VLOOKUP(AH73,'6-2シフト記号表（従来型・ユニット型共通）'!$C$6:$L$47,10,FALSE))</f>
        <v/>
      </c>
      <c r="AI74" s="684" t="str">
        <f>IF(AI73="","",VLOOKUP(AI73,'6-2シフト記号表（従来型・ユニット型共通）'!$C$6:$L$47,10,FALSE))</f>
        <v/>
      </c>
      <c r="AJ74" s="685" t="str">
        <f>IF(AJ73="","",VLOOKUP(AJ73,'6-2シフト記号表（従来型・ユニット型共通）'!$C$6:$L$47,10,FALSE))</f>
        <v/>
      </c>
      <c r="AK74" s="683" t="str">
        <f>IF(AK73="","",VLOOKUP(AK73,'6-2シフト記号表（従来型・ユニット型共通）'!$C$6:$L$47,10,FALSE))</f>
        <v/>
      </c>
      <c r="AL74" s="684" t="str">
        <f>IF(AL73="","",VLOOKUP(AL73,'6-2シフト記号表（従来型・ユニット型共通）'!$C$6:$L$47,10,FALSE))</f>
        <v/>
      </c>
      <c r="AM74" s="684" t="str">
        <f>IF(AM73="","",VLOOKUP(AM73,'6-2シフト記号表（従来型・ユニット型共通）'!$C$6:$L$47,10,FALSE))</f>
        <v/>
      </c>
      <c r="AN74" s="684" t="str">
        <f>IF(AN73="","",VLOOKUP(AN73,'6-2シフト記号表（従来型・ユニット型共通）'!$C$6:$L$47,10,FALSE))</f>
        <v/>
      </c>
      <c r="AO74" s="684" t="str">
        <f>IF(AO73="","",VLOOKUP(AO73,'6-2シフト記号表（従来型・ユニット型共通）'!$C$6:$L$47,10,FALSE))</f>
        <v/>
      </c>
      <c r="AP74" s="684" t="str">
        <f>IF(AP73="","",VLOOKUP(AP73,'6-2シフト記号表（従来型・ユニット型共通）'!$C$6:$L$47,10,FALSE))</f>
        <v/>
      </c>
      <c r="AQ74" s="685" t="str">
        <f>IF(AQ73="","",VLOOKUP(AQ73,'6-2シフト記号表（従来型・ユニット型共通）'!$C$6:$L$47,10,FALSE))</f>
        <v/>
      </c>
      <c r="AR74" s="683" t="str">
        <f>IF(AR73="","",VLOOKUP(AR73,'6-2シフト記号表（従来型・ユニット型共通）'!$C$6:$L$47,10,FALSE))</f>
        <v/>
      </c>
      <c r="AS74" s="684" t="str">
        <f>IF(AS73="","",VLOOKUP(AS73,'6-2シフト記号表（従来型・ユニット型共通）'!$C$6:$L$47,10,FALSE))</f>
        <v/>
      </c>
      <c r="AT74" s="684" t="str">
        <f>IF(AT73="","",VLOOKUP(AT73,'6-2シフト記号表（従来型・ユニット型共通）'!$C$6:$L$47,10,FALSE))</f>
        <v/>
      </c>
      <c r="AU74" s="684" t="str">
        <f>IF(AU73="","",VLOOKUP(AU73,'6-2シフト記号表（従来型・ユニット型共通）'!$C$6:$L$47,10,FALSE))</f>
        <v/>
      </c>
      <c r="AV74" s="684" t="str">
        <f>IF(AV73="","",VLOOKUP(AV73,'6-2シフト記号表（従来型・ユニット型共通）'!$C$6:$L$47,10,FALSE))</f>
        <v/>
      </c>
      <c r="AW74" s="684" t="str">
        <f>IF(AW73="","",VLOOKUP(AW73,'6-2シフト記号表（従来型・ユニット型共通）'!$C$6:$L$47,10,FALSE))</f>
        <v/>
      </c>
      <c r="AX74" s="685" t="str">
        <f>IF(AX73="","",VLOOKUP(AX73,'6-2シフト記号表（従来型・ユニット型共通）'!$C$6:$L$47,10,FALSE))</f>
        <v/>
      </c>
      <c r="AY74" s="683" t="str">
        <f>IF(AY73="","",VLOOKUP(AY73,'6-2シフト記号表（従来型・ユニット型共通）'!$C$6:$L$47,10,FALSE))</f>
        <v/>
      </c>
      <c r="AZ74" s="684" t="str">
        <f>IF(AZ73="","",VLOOKUP(AZ73,'6-2シフト記号表（従来型・ユニット型共通）'!$C$6:$L$47,10,FALSE))</f>
        <v/>
      </c>
      <c r="BA74" s="684" t="str">
        <f>IF(BA73="","",VLOOKUP(BA73,'6-2シフト記号表（従来型・ユニット型共通）'!$C$6:$L$47,10,FALSE))</f>
        <v/>
      </c>
      <c r="BB74" s="1868">
        <f>IF($BE$3="４週",SUM(W74:AX74),IF($BE$3="暦月",SUM(W74:BA74),""))</f>
        <v>0</v>
      </c>
      <c r="BC74" s="1869"/>
      <c r="BD74" s="1870">
        <f>IF($BE$3="４週",BB74/4,IF($BE$3="暦月",(BB74/($BE$8/7)),""))</f>
        <v>0</v>
      </c>
      <c r="BE74" s="1869"/>
      <c r="BF74" s="1865"/>
      <c r="BG74" s="1866"/>
      <c r="BH74" s="1866"/>
      <c r="BI74" s="1866"/>
      <c r="BJ74" s="1867"/>
    </row>
    <row r="75" spans="2:62" ht="20.25" customHeight="1" x14ac:dyDescent="0.2">
      <c r="B75" s="1770">
        <f>B73+1</f>
        <v>30</v>
      </c>
      <c r="C75" s="1772"/>
      <c r="D75" s="1773"/>
      <c r="E75" s="678"/>
      <c r="F75" s="679"/>
      <c r="G75" s="678"/>
      <c r="H75" s="679"/>
      <c r="I75" s="1776"/>
      <c r="J75" s="1777"/>
      <c r="K75" s="1780"/>
      <c r="L75" s="1781"/>
      <c r="M75" s="1781"/>
      <c r="N75" s="1773"/>
      <c r="O75" s="1784"/>
      <c r="P75" s="1785"/>
      <c r="Q75" s="1785"/>
      <c r="R75" s="1785"/>
      <c r="S75" s="1786"/>
      <c r="T75" s="698" t="s">
        <v>1079</v>
      </c>
      <c r="V75" s="699"/>
      <c r="W75" s="691"/>
      <c r="X75" s="692"/>
      <c r="Y75" s="692"/>
      <c r="Z75" s="692"/>
      <c r="AA75" s="692"/>
      <c r="AB75" s="692"/>
      <c r="AC75" s="693"/>
      <c r="AD75" s="691"/>
      <c r="AE75" s="692"/>
      <c r="AF75" s="692"/>
      <c r="AG75" s="692"/>
      <c r="AH75" s="692"/>
      <c r="AI75" s="692"/>
      <c r="AJ75" s="693"/>
      <c r="AK75" s="691"/>
      <c r="AL75" s="692"/>
      <c r="AM75" s="692"/>
      <c r="AN75" s="692"/>
      <c r="AO75" s="692"/>
      <c r="AP75" s="692"/>
      <c r="AQ75" s="693"/>
      <c r="AR75" s="691"/>
      <c r="AS75" s="692"/>
      <c r="AT75" s="692"/>
      <c r="AU75" s="692"/>
      <c r="AV75" s="692"/>
      <c r="AW75" s="692"/>
      <c r="AX75" s="693"/>
      <c r="AY75" s="691"/>
      <c r="AZ75" s="692"/>
      <c r="BA75" s="694"/>
      <c r="BB75" s="1787"/>
      <c r="BC75" s="1788"/>
      <c r="BD75" s="1842"/>
      <c r="BE75" s="1843"/>
      <c r="BF75" s="1844"/>
      <c r="BG75" s="1845"/>
      <c r="BH75" s="1845"/>
      <c r="BI75" s="1845"/>
      <c r="BJ75" s="1846"/>
    </row>
    <row r="76" spans="2:62" ht="20.25" customHeight="1" x14ac:dyDescent="0.2">
      <c r="B76" s="1771"/>
      <c r="C76" s="1872"/>
      <c r="D76" s="1873"/>
      <c r="E76" s="700"/>
      <c r="F76" s="701">
        <f>C75</f>
        <v>0</v>
      </c>
      <c r="G76" s="700"/>
      <c r="H76" s="701">
        <f>I75</f>
        <v>0</v>
      </c>
      <c r="I76" s="1874"/>
      <c r="J76" s="1875"/>
      <c r="K76" s="1876"/>
      <c r="L76" s="1877"/>
      <c r="M76" s="1877"/>
      <c r="N76" s="1873"/>
      <c r="O76" s="1784"/>
      <c r="P76" s="1785"/>
      <c r="Q76" s="1785"/>
      <c r="R76" s="1785"/>
      <c r="S76" s="1786"/>
      <c r="T76" s="695" t="s">
        <v>1080</v>
      </c>
      <c r="U76" s="696"/>
      <c r="V76" s="697"/>
      <c r="W76" s="683" t="str">
        <f>IF(W75="","",VLOOKUP(W75,'6-2シフト記号表（従来型・ユニット型共通）'!$C$6:$L$47,10,FALSE))</f>
        <v/>
      </c>
      <c r="X76" s="684" t="str">
        <f>IF(X75="","",VLOOKUP(X75,'6-2シフト記号表（従来型・ユニット型共通）'!$C$6:$L$47,10,FALSE))</f>
        <v/>
      </c>
      <c r="Y76" s="684" t="str">
        <f>IF(Y75="","",VLOOKUP(Y75,'6-2シフト記号表（従来型・ユニット型共通）'!$C$6:$L$47,10,FALSE))</f>
        <v/>
      </c>
      <c r="Z76" s="684" t="str">
        <f>IF(Z75="","",VLOOKUP(Z75,'6-2シフト記号表（従来型・ユニット型共通）'!$C$6:$L$47,10,FALSE))</f>
        <v/>
      </c>
      <c r="AA76" s="684" t="str">
        <f>IF(AA75="","",VLOOKUP(AA75,'6-2シフト記号表（従来型・ユニット型共通）'!$C$6:$L$47,10,FALSE))</f>
        <v/>
      </c>
      <c r="AB76" s="684" t="str">
        <f>IF(AB75="","",VLOOKUP(AB75,'6-2シフト記号表（従来型・ユニット型共通）'!$C$6:$L$47,10,FALSE))</f>
        <v/>
      </c>
      <c r="AC76" s="685" t="str">
        <f>IF(AC75="","",VLOOKUP(AC75,'6-2シフト記号表（従来型・ユニット型共通）'!$C$6:$L$47,10,FALSE))</f>
        <v/>
      </c>
      <c r="AD76" s="683" t="str">
        <f>IF(AD75="","",VLOOKUP(AD75,'6-2シフト記号表（従来型・ユニット型共通）'!$C$6:$L$47,10,FALSE))</f>
        <v/>
      </c>
      <c r="AE76" s="684" t="str">
        <f>IF(AE75="","",VLOOKUP(AE75,'6-2シフト記号表（従来型・ユニット型共通）'!$C$6:$L$47,10,FALSE))</f>
        <v/>
      </c>
      <c r="AF76" s="684" t="str">
        <f>IF(AF75="","",VLOOKUP(AF75,'6-2シフト記号表（従来型・ユニット型共通）'!$C$6:$L$47,10,FALSE))</f>
        <v/>
      </c>
      <c r="AG76" s="684" t="str">
        <f>IF(AG75="","",VLOOKUP(AG75,'6-2シフト記号表（従来型・ユニット型共通）'!$C$6:$L$47,10,FALSE))</f>
        <v/>
      </c>
      <c r="AH76" s="684" t="str">
        <f>IF(AH75="","",VLOOKUP(AH75,'6-2シフト記号表（従来型・ユニット型共通）'!$C$6:$L$47,10,FALSE))</f>
        <v/>
      </c>
      <c r="AI76" s="684" t="str">
        <f>IF(AI75="","",VLOOKUP(AI75,'6-2シフト記号表（従来型・ユニット型共通）'!$C$6:$L$47,10,FALSE))</f>
        <v/>
      </c>
      <c r="AJ76" s="685" t="str">
        <f>IF(AJ75="","",VLOOKUP(AJ75,'6-2シフト記号表（従来型・ユニット型共通）'!$C$6:$L$47,10,FALSE))</f>
        <v/>
      </c>
      <c r="AK76" s="683" t="str">
        <f>IF(AK75="","",VLOOKUP(AK75,'6-2シフト記号表（従来型・ユニット型共通）'!$C$6:$L$47,10,FALSE))</f>
        <v/>
      </c>
      <c r="AL76" s="684" t="str">
        <f>IF(AL75="","",VLOOKUP(AL75,'6-2シフト記号表（従来型・ユニット型共通）'!$C$6:$L$47,10,FALSE))</f>
        <v/>
      </c>
      <c r="AM76" s="684" t="str">
        <f>IF(AM75="","",VLOOKUP(AM75,'6-2シフト記号表（従来型・ユニット型共通）'!$C$6:$L$47,10,FALSE))</f>
        <v/>
      </c>
      <c r="AN76" s="684" t="str">
        <f>IF(AN75="","",VLOOKUP(AN75,'6-2シフト記号表（従来型・ユニット型共通）'!$C$6:$L$47,10,FALSE))</f>
        <v/>
      </c>
      <c r="AO76" s="684" t="str">
        <f>IF(AO75="","",VLOOKUP(AO75,'6-2シフト記号表（従来型・ユニット型共通）'!$C$6:$L$47,10,FALSE))</f>
        <v/>
      </c>
      <c r="AP76" s="684" t="str">
        <f>IF(AP75="","",VLOOKUP(AP75,'6-2シフト記号表（従来型・ユニット型共通）'!$C$6:$L$47,10,FALSE))</f>
        <v/>
      </c>
      <c r="AQ76" s="685" t="str">
        <f>IF(AQ75="","",VLOOKUP(AQ75,'6-2シフト記号表（従来型・ユニット型共通）'!$C$6:$L$47,10,FALSE))</f>
        <v/>
      </c>
      <c r="AR76" s="683" t="str">
        <f>IF(AR75="","",VLOOKUP(AR75,'6-2シフト記号表（従来型・ユニット型共通）'!$C$6:$L$47,10,FALSE))</f>
        <v/>
      </c>
      <c r="AS76" s="684" t="str">
        <f>IF(AS75="","",VLOOKUP(AS75,'6-2シフト記号表（従来型・ユニット型共通）'!$C$6:$L$47,10,FALSE))</f>
        <v/>
      </c>
      <c r="AT76" s="684" t="str">
        <f>IF(AT75="","",VLOOKUP(AT75,'6-2シフト記号表（従来型・ユニット型共通）'!$C$6:$L$47,10,FALSE))</f>
        <v/>
      </c>
      <c r="AU76" s="684" t="str">
        <f>IF(AU75="","",VLOOKUP(AU75,'6-2シフト記号表（従来型・ユニット型共通）'!$C$6:$L$47,10,FALSE))</f>
        <v/>
      </c>
      <c r="AV76" s="684" t="str">
        <f>IF(AV75="","",VLOOKUP(AV75,'6-2シフト記号表（従来型・ユニット型共通）'!$C$6:$L$47,10,FALSE))</f>
        <v/>
      </c>
      <c r="AW76" s="684" t="str">
        <f>IF(AW75="","",VLOOKUP(AW75,'6-2シフト記号表（従来型・ユニット型共通）'!$C$6:$L$47,10,FALSE))</f>
        <v/>
      </c>
      <c r="AX76" s="685" t="str">
        <f>IF(AX75="","",VLOOKUP(AX75,'6-2シフト記号表（従来型・ユニット型共通）'!$C$6:$L$47,10,FALSE))</f>
        <v/>
      </c>
      <c r="AY76" s="683" t="str">
        <f>IF(AY75="","",VLOOKUP(AY75,'6-2シフト記号表（従来型・ユニット型共通）'!$C$6:$L$47,10,FALSE))</f>
        <v/>
      </c>
      <c r="AZ76" s="684" t="str">
        <f>IF(AZ75="","",VLOOKUP(AZ75,'6-2シフト記号表（従来型・ユニット型共通）'!$C$6:$L$47,10,FALSE))</f>
        <v/>
      </c>
      <c r="BA76" s="684" t="str">
        <f>IF(BA75="","",VLOOKUP(BA75,'6-2シフト記号表（従来型・ユニット型共通）'!$C$6:$L$47,10,FALSE))</f>
        <v/>
      </c>
      <c r="BB76" s="1868">
        <f>IF($BE$3="４週",SUM(W76:AX76),IF($BE$3="暦月",SUM(W76:BA76),""))</f>
        <v>0</v>
      </c>
      <c r="BC76" s="1869"/>
      <c r="BD76" s="1870">
        <f>IF($BE$3="４週",BB76/4,IF($BE$3="暦月",(BB76/($BE$8/7)),""))</f>
        <v>0</v>
      </c>
      <c r="BE76" s="1869"/>
      <c r="BF76" s="1865"/>
      <c r="BG76" s="1866"/>
      <c r="BH76" s="1866"/>
      <c r="BI76" s="1866"/>
      <c r="BJ76" s="1867"/>
    </row>
    <row r="77" spans="2:62" ht="20.25" customHeight="1" x14ac:dyDescent="0.2">
      <c r="B77" s="1770">
        <f>B75+1</f>
        <v>31</v>
      </c>
      <c r="C77" s="1772"/>
      <c r="D77" s="1773"/>
      <c r="E77" s="678"/>
      <c r="F77" s="679"/>
      <c r="G77" s="678"/>
      <c r="H77" s="679"/>
      <c r="I77" s="1776"/>
      <c r="J77" s="1777"/>
      <c r="K77" s="1780"/>
      <c r="L77" s="1781"/>
      <c r="M77" s="1781"/>
      <c r="N77" s="1773"/>
      <c r="O77" s="1784"/>
      <c r="P77" s="1785"/>
      <c r="Q77" s="1785"/>
      <c r="R77" s="1785"/>
      <c r="S77" s="1786"/>
      <c r="T77" s="698" t="s">
        <v>1079</v>
      </c>
      <c r="V77" s="699"/>
      <c r="W77" s="691"/>
      <c r="X77" s="692"/>
      <c r="Y77" s="692"/>
      <c r="Z77" s="692"/>
      <c r="AA77" s="692"/>
      <c r="AB77" s="692"/>
      <c r="AC77" s="693"/>
      <c r="AD77" s="691"/>
      <c r="AE77" s="692"/>
      <c r="AF77" s="692"/>
      <c r="AG77" s="692"/>
      <c r="AH77" s="692"/>
      <c r="AI77" s="692"/>
      <c r="AJ77" s="693"/>
      <c r="AK77" s="691"/>
      <c r="AL77" s="692"/>
      <c r="AM77" s="692"/>
      <c r="AN77" s="692"/>
      <c r="AO77" s="692"/>
      <c r="AP77" s="692"/>
      <c r="AQ77" s="693"/>
      <c r="AR77" s="691"/>
      <c r="AS77" s="692"/>
      <c r="AT77" s="692"/>
      <c r="AU77" s="692"/>
      <c r="AV77" s="692"/>
      <c r="AW77" s="692"/>
      <c r="AX77" s="693"/>
      <c r="AY77" s="691"/>
      <c r="AZ77" s="692"/>
      <c r="BA77" s="694"/>
      <c r="BB77" s="1787"/>
      <c r="BC77" s="1788"/>
      <c r="BD77" s="1842"/>
      <c r="BE77" s="1843"/>
      <c r="BF77" s="1844"/>
      <c r="BG77" s="1845"/>
      <c r="BH77" s="1845"/>
      <c r="BI77" s="1845"/>
      <c r="BJ77" s="1846"/>
    </row>
    <row r="78" spans="2:62" ht="20.25" customHeight="1" x14ac:dyDescent="0.2">
      <c r="B78" s="1771"/>
      <c r="C78" s="1872"/>
      <c r="D78" s="1873"/>
      <c r="E78" s="700"/>
      <c r="F78" s="701">
        <f>C77</f>
        <v>0</v>
      </c>
      <c r="G78" s="700"/>
      <c r="H78" s="701">
        <f>I77</f>
        <v>0</v>
      </c>
      <c r="I78" s="1874"/>
      <c r="J78" s="1875"/>
      <c r="K78" s="1876"/>
      <c r="L78" s="1877"/>
      <c r="M78" s="1877"/>
      <c r="N78" s="1873"/>
      <c r="O78" s="1784"/>
      <c r="P78" s="1785"/>
      <c r="Q78" s="1785"/>
      <c r="R78" s="1785"/>
      <c r="S78" s="1786"/>
      <c r="T78" s="695" t="s">
        <v>1080</v>
      </c>
      <c r="U78" s="696"/>
      <c r="V78" s="697"/>
      <c r="W78" s="683" t="str">
        <f>IF(W77="","",VLOOKUP(W77,'6-2シフト記号表（従来型・ユニット型共通）'!$C$6:$L$47,10,FALSE))</f>
        <v/>
      </c>
      <c r="X78" s="684" t="str">
        <f>IF(X77="","",VLOOKUP(X77,'6-2シフト記号表（従来型・ユニット型共通）'!$C$6:$L$47,10,FALSE))</f>
        <v/>
      </c>
      <c r="Y78" s="684" t="str">
        <f>IF(Y77="","",VLOOKUP(Y77,'6-2シフト記号表（従来型・ユニット型共通）'!$C$6:$L$47,10,FALSE))</f>
        <v/>
      </c>
      <c r="Z78" s="684" t="str">
        <f>IF(Z77="","",VLOOKUP(Z77,'6-2シフト記号表（従来型・ユニット型共通）'!$C$6:$L$47,10,FALSE))</f>
        <v/>
      </c>
      <c r="AA78" s="684" t="str">
        <f>IF(AA77="","",VLOOKUP(AA77,'6-2シフト記号表（従来型・ユニット型共通）'!$C$6:$L$47,10,FALSE))</f>
        <v/>
      </c>
      <c r="AB78" s="684" t="str">
        <f>IF(AB77="","",VLOOKUP(AB77,'6-2シフト記号表（従来型・ユニット型共通）'!$C$6:$L$47,10,FALSE))</f>
        <v/>
      </c>
      <c r="AC78" s="685" t="str">
        <f>IF(AC77="","",VLOOKUP(AC77,'6-2シフト記号表（従来型・ユニット型共通）'!$C$6:$L$47,10,FALSE))</f>
        <v/>
      </c>
      <c r="AD78" s="683" t="str">
        <f>IF(AD77="","",VLOOKUP(AD77,'6-2シフト記号表（従来型・ユニット型共通）'!$C$6:$L$47,10,FALSE))</f>
        <v/>
      </c>
      <c r="AE78" s="684" t="str">
        <f>IF(AE77="","",VLOOKUP(AE77,'6-2シフト記号表（従来型・ユニット型共通）'!$C$6:$L$47,10,FALSE))</f>
        <v/>
      </c>
      <c r="AF78" s="684" t="str">
        <f>IF(AF77="","",VLOOKUP(AF77,'6-2シフト記号表（従来型・ユニット型共通）'!$C$6:$L$47,10,FALSE))</f>
        <v/>
      </c>
      <c r="AG78" s="684" t="str">
        <f>IF(AG77="","",VLOOKUP(AG77,'6-2シフト記号表（従来型・ユニット型共通）'!$C$6:$L$47,10,FALSE))</f>
        <v/>
      </c>
      <c r="AH78" s="684" t="str">
        <f>IF(AH77="","",VLOOKUP(AH77,'6-2シフト記号表（従来型・ユニット型共通）'!$C$6:$L$47,10,FALSE))</f>
        <v/>
      </c>
      <c r="AI78" s="684" t="str">
        <f>IF(AI77="","",VLOOKUP(AI77,'6-2シフト記号表（従来型・ユニット型共通）'!$C$6:$L$47,10,FALSE))</f>
        <v/>
      </c>
      <c r="AJ78" s="685" t="str">
        <f>IF(AJ77="","",VLOOKUP(AJ77,'6-2シフト記号表（従来型・ユニット型共通）'!$C$6:$L$47,10,FALSE))</f>
        <v/>
      </c>
      <c r="AK78" s="683" t="str">
        <f>IF(AK77="","",VLOOKUP(AK77,'6-2シフト記号表（従来型・ユニット型共通）'!$C$6:$L$47,10,FALSE))</f>
        <v/>
      </c>
      <c r="AL78" s="684" t="str">
        <f>IF(AL77="","",VLOOKUP(AL77,'6-2シフト記号表（従来型・ユニット型共通）'!$C$6:$L$47,10,FALSE))</f>
        <v/>
      </c>
      <c r="AM78" s="684" t="str">
        <f>IF(AM77="","",VLOOKUP(AM77,'6-2シフト記号表（従来型・ユニット型共通）'!$C$6:$L$47,10,FALSE))</f>
        <v/>
      </c>
      <c r="AN78" s="684" t="str">
        <f>IF(AN77="","",VLOOKUP(AN77,'6-2シフト記号表（従来型・ユニット型共通）'!$C$6:$L$47,10,FALSE))</f>
        <v/>
      </c>
      <c r="AO78" s="684" t="str">
        <f>IF(AO77="","",VLOOKUP(AO77,'6-2シフト記号表（従来型・ユニット型共通）'!$C$6:$L$47,10,FALSE))</f>
        <v/>
      </c>
      <c r="AP78" s="684" t="str">
        <f>IF(AP77="","",VLOOKUP(AP77,'6-2シフト記号表（従来型・ユニット型共通）'!$C$6:$L$47,10,FALSE))</f>
        <v/>
      </c>
      <c r="AQ78" s="685" t="str">
        <f>IF(AQ77="","",VLOOKUP(AQ77,'6-2シフト記号表（従来型・ユニット型共通）'!$C$6:$L$47,10,FALSE))</f>
        <v/>
      </c>
      <c r="AR78" s="683" t="str">
        <f>IF(AR77="","",VLOOKUP(AR77,'6-2シフト記号表（従来型・ユニット型共通）'!$C$6:$L$47,10,FALSE))</f>
        <v/>
      </c>
      <c r="AS78" s="684" t="str">
        <f>IF(AS77="","",VLOOKUP(AS77,'6-2シフト記号表（従来型・ユニット型共通）'!$C$6:$L$47,10,FALSE))</f>
        <v/>
      </c>
      <c r="AT78" s="684" t="str">
        <f>IF(AT77="","",VLOOKUP(AT77,'6-2シフト記号表（従来型・ユニット型共通）'!$C$6:$L$47,10,FALSE))</f>
        <v/>
      </c>
      <c r="AU78" s="684" t="str">
        <f>IF(AU77="","",VLOOKUP(AU77,'6-2シフト記号表（従来型・ユニット型共通）'!$C$6:$L$47,10,FALSE))</f>
        <v/>
      </c>
      <c r="AV78" s="684" t="str">
        <f>IF(AV77="","",VLOOKUP(AV77,'6-2シフト記号表（従来型・ユニット型共通）'!$C$6:$L$47,10,FALSE))</f>
        <v/>
      </c>
      <c r="AW78" s="684" t="str">
        <f>IF(AW77="","",VLOOKUP(AW77,'6-2シフト記号表（従来型・ユニット型共通）'!$C$6:$L$47,10,FALSE))</f>
        <v/>
      </c>
      <c r="AX78" s="685" t="str">
        <f>IF(AX77="","",VLOOKUP(AX77,'6-2シフト記号表（従来型・ユニット型共通）'!$C$6:$L$47,10,FALSE))</f>
        <v/>
      </c>
      <c r="AY78" s="683" t="str">
        <f>IF(AY77="","",VLOOKUP(AY77,'6-2シフト記号表（従来型・ユニット型共通）'!$C$6:$L$47,10,FALSE))</f>
        <v/>
      </c>
      <c r="AZ78" s="684" t="str">
        <f>IF(AZ77="","",VLOOKUP(AZ77,'6-2シフト記号表（従来型・ユニット型共通）'!$C$6:$L$47,10,FALSE))</f>
        <v/>
      </c>
      <c r="BA78" s="684" t="str">
        <f>IF(BA77="","",VLOOKUP(BA77,'6-2シフト記号表（従来型・ユニット型共通）'!$C$6:$L$47,10,FALSE))</f>
        <v/>
      </c>
      <c r="BB78" s="1868">
        <f>IF($BE$3="４週",SUM(W78:AX78),IF($BE$3="暦月",SUM(W78:BA78),""))</f>
        <v>0</v>
      </c>
      <c r="BC78" s="1869"/>
      <c r="BD78" s="1870">
        <f>IF($BE$3="４週",BB78/4,IF($BE$3="暦月",(BB78/($BE$8/7)),""))</f>
        <v>0</v>
      </c>
      <c r="BE78" s="1869"/>
      <c r="BF78" s="1865"/>
      <c r="BG78" s="1866"/>
      <c r="BH78" s="1866"/>
      <c r="BI78" s="1866"/>
      <c r="BJ78" s="1867"/>
    </row>
    <row r="79" spans="2:62" ht="20.25" customHeight="1" x14ac:dyDescent="0.2">
      <c r="B79" s="1770">
        <f>B77+1</f>
        <v>32</v>
      </c>
      <c r="C79" s="1772"/>
      <c r="D79" s="1773"/>
      <c r="E79" s="678"/>
      <c r="F79" s="679"/>
      <c r="G79" s="678"/>
      <c r="H79" s="679"/>
      <c r="I79" s="1776"/>
      <c r="J79" s="1777"/>
      <c r="K79" s="1780"/>
      <c r="L79" s="1781"/>
      <c r="M79" s="1781"/>
      <c r="N79" s="1773"/>
      <c r="O79" s="1784"/>
      <c r="P79" s="1785"/>
      <c r="Q79" s="1785"/>
      <c r="R79" s="1785"/>
      <c r="S79" s="1786"/>
      <c r="T79" s="698" t="s">
        <v>1079</v>
      </c>
      <c r="V79" s="699"/>
      <c r="W79" s="691"/>
      <c r="X79" s="692"/>
      <c r="Y79" s="692"/>
      <c r="Z79" s="692"/>
      <c r="AA79" s="692"/>
      <c r="AB79" s="692"/>
      <c r="AC79" s="693"/>
      <c r="AD79" s="691"/>
      <c r="AE79" s="692"/>
      <c r="AF79" s="692"/>
      <c r="AG79" s="692"/>
      <c r="AH79" s="692"/>
      <c r="AI79" s="692"/>
      <c r="AJ79" s="693"/>
      <c r="AK79" s="691"/>
      <c r="AL79" s="692"/>
      <c r="AM79" s="692"/>
      <c r="AN79" s="692"/>
      <c r="AO79" s="692"/>
      <c r="AP79" s="692"/>
      <c r="AQ79" s="693"/>
      <c r="AR79" s="691"/>
      <c r="AS79" s="692"/>
      <c r="AT79" s="692"/>
      <c r="AU79" s="692"/>
      <c r="AV79" s="692"/>
      <c r="AW79" s="692"/>
      <c r="AX79" s="693"/>
      <c r="AY79" s="691"/>
      <c r="AZ79" s="692"/>
      <c r="BA79" s="694"/>
      <c r="BB79" s="1787"/>
      <c r="BC79" s="1788"/>
      <c r="BD79" s="1842"/>
      <c r="BE79" s="1843"/>
      <c r="BF79" s="1844"/>
      <c r="BG79" s="1845"/>
      <c r="BH79" s="1845"/>
      <c r="BI79" s="1845"/>
      <c r="BJ79" s="1846"/>
    </row>
    <row r="80" spans="2:62" ht="20.25" customHeight="1" x14ac:dyDescent="0.2">
      <c r="B80" s="1771"/>
      <c r="C80" s="1872"/>
      <c r="D80" s="1873"/>
      <c r="E80" s="700"/>
      <c r="F80" s="701">
        <f>C79</f>
        <v>0</v>
      </c>
      <c r="G80" s="700"/>
      <c r="H80" s="701">
        <f>I79</f>
        <v>0</v>
      </c>
      <c r="I80" s="1874"/>
      <c r="J80" s="1875"/>
      <c r="K80" s="1876"/>
      <c r="L80" s="1877"/>
      <c r="M80" s="1877"/>
      <c r="N80" s="1873"/>
      <c r="O80" s="1784"/>
      <c r="P80" s="1785"/>
      <c r="Q80" s="1785"/>
      <c r="R80" s="1785"/>
      <c r="S80" s="1786"/>
      <c r="T80" s="695" t="s">
        <v>1080</v>
      </c>
      <c r="U80" s="696"/>
      <c r="V80" s="697"/>
      <c r="W80" s="683" t="str">
        <f>IF(W79="","",VLOOKUP(W79,'6-2シフト記号表（従来型・ユニット型共通）'!$C$6:$L$47,10,FALSE))</f>
        <v/>
      </c>
      <c r="X80" s="684" t="str">
        <f>IF(X79="","",VLOOKUP(X79,'6-2シフト記号表（従来型・ユニット型共通）'!$C$6:$L$47,10,FALSE))</f>
        <v/>
      </c>
      <c r="Y80" s="684" t="str">
        <f>IF(Y79="","",VLOOKUP(Y79,'6-2シフト記号表（従来型・ユニット型共通）'!$C$6:$L$47,10,FALSE))</f>
        <v/>
      </c>
      <c r="Z80" s="684" t="str">
        <f>IF(Z79="","",VLOOKUP(Z79,'6-2シフト記号表（従来型・ユニット型共通）'!$C$6:$L$47,10,FALSE))</f>
        <v/>
      </c>
      <c r="AA80" s="684" t="str">
        <f>IF(AA79="","",VLOOKUP(AA79,'6-2シフト記号表（従来型・ユニット型共通）'!$C$6:$L$47,10,FALSE))</f>
        <v/>
      </c>
      <c r="AB80" s="684" t="str">
        <f>IF(AB79="","",VLOOKUP(AB79,'6-2シフト記号表（従来型・ユニット型共通）'!$C$6:$L$47,10,FALSE))</f>
        <v/>
      </c>
      <c r="AC80" s="685" t="str">
        <f>IF(AC79="","",VLOOKUP(AC79,'6-2シフト記号表（従来型・ユニット型共通）'!$C$6:$L$47,10,FALSE))</f>
        <v/>
      </c>
      <c r="AD80" s="683" t="str">
        <f>IF(AD79="","",VLOOKUP(AD79,'6-2シフト記号表（従来型・ユニット型共通）'!$C$6:$L$47,10,FALSE))</f>
        <v/>
      </c>
      <c r="AE80" s="684" t="str">
        <f>IF(AE79="","",VLOOKUP(AE79,'6-2シフト記号表（従来型・ユニット型共通）'!$C$6:$L$47,10,FALSE))</f>
        <v/>
      </c>
      <c r="AF80" s="684" t="str">
        <f>IF(AF79="","",VLOOKUP(AF79,'6-2シフト記号表（従来型・ユニット型共通）'!$C$6:$L$47,10,FALSE))</f>
        <v/>
      </c>
      <c r="AG80" s="684" t="str">
        <f>IF(AG79="","",VLOOKUP(AG79,'6-2シフト記号表（従来型・ユニット型共通）'!$C$6:$L$47,10,FALSE))</f>
        <v/>
      </c>
      <c r="AH80" s="684" t="str">
        <f>IF(AH79="","",VLOOKUP(AH79,'6-2シフト記号表（従来型・ユニット型共通）'!$C$6:$L$47,10,FALSE))</f>
        <v/>
      </c>
      <c r="AI80" s="684" t="str">
        <f>IF(AI79="","",VLOOKUP(AI79,'6-2シフト記号表（従来型・ユニット型共通）'!$C$6:$L$47,10,FALSE))</f>
        <v/>
      </c>
      <c r="AJ80" s="685" t="str">
        <f>IF(AJ79="","",VLOOKUP(AJ79,'6-2シフト記号表（従来型・ユニット型共通）'!$C$6:$L$47,10,FALSE))</f>
        <v/>
      </c>
      <c r="AK80" s="683" t="str">
        <f>IF(AK79="","",VLOOKUP(AK79,'6-2シフト記号表（従来型・ユニット型共通）'!$C$6:$L$47,10,FALSE))</f>
        <v/>
      </c>
      <c r="AL80" s="684" t="str">
        <f>IF(AL79="","",VLOOKUP(AL79,'6-2シフト記号表（従来型・ユニット型共通）'!$C$6:$L$47,10,FALSE))</f>
        <v/>
      </c>
      <c r="AM80" s="684" t="str">
        <f>IF(AM79="","",VLOOKUP(AM79,'6-2シフト記号表（従来型・ユニット型共通）'!$C$6:$L$47,10,FALSE))</f>
        <v/>
      </c>
      <c r="AN80" s="684" t="str">
        <f>IF(AN79="","",VLOOKUP(AN79,'6-2シフト記号表（従来型・ユニット型共通）'!$C$6:$L$47,10,FALSE))</f>
        <v/>
      </c>
      <c r="AO80" s="684" t="str">
        <f>IF(AO79="","",VLOOKUP(AO79,'6-2シフト記号表（従来型・ユニット型共通）'!$C$6:$L$47,10,FALSE))</f>
        <v/>
      </c>
      <c r="AP80" s="684" t="str">
        <f>IF(AP79="","",VLOOKUP(AP79,'6-2シフト記号表（従来型・ユニット型共通）'!$C$6:$L$47,10,FALSE))</f>
        <v/>
      </c>
      <c r="AQ80" s="685" t="str">
        <f>IF(AQ79="","",VLOOKUP(AQ79,'6-2シフト記号表（従来型・ユニット型共通）'!$C$6:$L$47,10,FALSE))</f>
        <v/>
      </c>
      <c r="AR80" s="683" t="str">
        <f>IF(AR79="","",VLOOKUP(AR79,'6-2シフト記号表（従来型・ユニット型共通）'!$C$6:$L$47,10,FALSE))</f>
        <v/>
      </c>
      <c r="AS80" s="684" t="str">
        <f>IF(AS79="","",VLOOKUP(AS79,'6-2シフト記号表（従来型・ユニット型共通）'!$C$6:$L$47,10,FALSE))</f>
        <v/>
      </c>
      <c r="AT80" s="684" t="str">
        <f>IF(AT79="","",VLOOKUP(AT79,'6-2シフト記号表（従来型・ユニット型共通）'!$C$6:$L$47,10,FALSE))</f>
        <v/>
      </c>
      <c r="AU80" s="684" t="str">
        <f>IF(AU79="","",VLOOKUP(AU79,'6-2シフト記号表（従来型・ユニット型共通）'!$C$6:$L$47,10,FALSE))</f>
        <v/>
      </c>
      <c r="AV80" s="684" t="str">
        <f>IF(AV79="","",VLOOKUP(AV79,'6-2シフト記号表（従来型・ユニット型共通）'!$C$6:$L$47,10,FALSE))</f>
        <v/>
      </c>
      <c r="AW80" s="684" t="str">
        <f>IF(AW79="","",VLOOKUP(AW79,'6-2シフト記号表（従来型・ユニット型共通）'!$C$6:$L$47,10,FALSE))</f>
        <v/>
      </c>
      <c r="AX80" s="685" t="str">
        <f>IF(AX79="","",VLOOKUP(AX79,'6-2シフト記号表（従来型・ユニット型共通）'!$C$6:$L$47,10,FALSE))</f>
        <v/>
      </c>
      <c r="AY80" s="683" t="str">
        <f>IF(AY79="","",VLOOKUP(AY79,'6-2シフト記号表（従来型・ユニット型共通）'!$C$6:$L$47,10,FALSE))</f>
        <v/>
      </c>
      <c r="AZ80" s="684" t="str">
        <f>IF(AZ79="","",VLOOKUP(AZ79,'6-2シフト記号表（従来型・ユニット型共通）'!$C$6:$L$47,10,FALSE))</f>
        <v/>
      </c>
      <c r="BA80" s="684" t="str">
        <f>IF(BA79="","",VLOOKUP(BA79,'6-2シフト記号表（従来型・ユニット型共通）'!$C$6:$L$47,10,FALSE))</f>
        <v/>
      </c>
      <c r="BB80" s="1868">
        <f>IF($BE$3="４週",SUM(W80:AX80),IF($BE$3="暦月",SUM(W80:BA80),""))</f>
        <v>0</v>
      </c>
      <c r="BC80" s="1869"/>
      <c r="BD80" s="1870">
        <f>IF($BE$3="４週",BB80/4,IF($BE$3="暦月",(BB80/($BE$8/7)),""))</f>
        <v>0</v>
      </c>
      <c r="BE80" s="1869"/>
      <c r="BF80" s="1865"/>
      <c r="BG80" s="1866"/>
      <c r="BH80" s="1866"/>
      <c r="BI80" s="1866"/>
      <c r="BJ80" s="1867"/>
    </row>
    <row r="81" spans="2:62" ht="20.25" customHeight="1" x14ac:dyDescent="0.2">
      <c r="B81" s="1770">
        <f>B79+1</f>
        <v>33</v>
      </c>
      <c r="C81" s="1772"/>
      <c r="D81" s="1773"/>
      <c r="E81" s="678"/>
      <c r="F81" s="679"/>
      <c r="G81" s="678"/>
      <c r="H81" s="679"/>
      <c r="I81" s="1776"/>
      <c r="J81" s="1777"/>
      <c r="K81" s="1780"/>
      <c r="L81" s="1781"/>
      <c r="M81" s="1781"/>
      <c r="N81" s="1773"/>
      <c r="O81" s="1784"/>
      <c r="P81" s="1785"/>
      <c r="Q81" s="1785"/>
      <c r="R81" s="1785"/>
      <c r="S81" s="1786"/>
      <c r="T81" s="698" t="s">
        <v>1079</v>
      </c>
      <c r="V81" s="699"/>
      <c r="W81" s="691"/>
      <c r="X81" s="692"/>
      <c r="Y81" s="692"/>
      <c r="Z81" s="692"/>
      <c r="AA81" s="692"/>
      <c r="AB81" s="692"/>
      <c r="AC81" s="693"/>
      <c r="AD81" s="691"/>
      <c r="AE81" s="692"/>
      <c r="AF81" s="692"/>
      <c r="AG81" s="692"/>
      <c r="AH81" s="692"/>
      <c r="AI81" s="692"/>
      <c r="AJ81" s="693"/>
      <c r="AK81" s="691"/>
      <c r="AL81" s="692"/>
      <c r="AM81" s="692"/>
      <c r="AN81" s="692"/>
      <c r="AO81" s="692"/>
      <c r="AP81" s="692"/>
      <c r="AQ81" s="693"/>
      <c r="AR81" s="691"/>
      <c r="AS81" s="692"/>
      <c r="AT81" s="692"/>
      <c r="AU81" s="692"/>
      <c r="AV81" s="692"/>
      <c r="AW81" s="692"/>
      <c r="AX81" s="693"/>
      <c r="AY81" s="691"/>
      <c r="AZ81" s="692"/>
      <c r="BA81" s="694"/>
      <c r="BB81" s="1787"/>
      <c r="BC81" s="1788"/>
      <c r="BD81" s="1842"/>
      <c r="BE81" s="1843"/>
      <c r="BF81" s="1844"/>
      <c r="BG81" s="1845"/>
      <c r="BH81" s="1845"/>
      <c r="BI81" s="1845"/>
      <c r="BJ81" s="1846"/>
    </row>
    <row r="82" spans="2:62" ht="20.25" customHeight="1" x14ac:dyDescent="0.2">
      <c r="B82" s="1771"/>
      <c r="C82" s="1872"/>
      <c r="D82" s="1873"/>
      <c r="E82" s="700"/>
      <c r="F82" s="701">
        <f>C81</f>
        <v>0</v>
      </c>
      <c r="G82" s="700"/>
      <c r="H82" s="701">
        <f>I81</f>
        <v>0</v>
      </c>
      <c r="I82" s="1874"/>
      <c r="J82" s="1875"/>
      <c r="K82" s="1876"/>
      <c r="L82" s="1877"/>
      <c r="M82" s="1877"/>
      <c r="N82" s="1873"/>
      <c r="O82" s="1784"/>
      <c r="P82" s="1785"/>
      <c r="Q82" s="1785"/>
      <c r="R82" s="1785"/>
      <c r="S82" s="1786"/>
      <c r="T82" s="695" t="s">
        <v>1080</v>
      </c>
      <c r="U82" s="696"/>
      <c r="V82" s="697"/>
      <c r="W82" s="683" t="str">
        <f>IF(W81="","",VLOOKUP(W81,'6-2シフト記号表（従来型・ユニット型共通）'!$C$6:$L$47,10,FALSE))</f>
        <v/>
      </c>
      <c r="X82" s="684" t="str">
        <f>IF(X81="","",VLOOKUP(X81,'6-2シフト記号表（従来型・ユニット型共通）'!$C$6:$L$47,10,FALSE))</f>
        <v/>
      </c>
      <c r="Y82" s="684" t="str">
        <f>IF(Y81="","",VLOOKUP(Y81,'6-2シフト記号表（従来型・ユニット型共通）'!$C$6:$L$47,10,FALSE))</f>
        <v/>
      </c>
      <c r="Z82" s="684" t="str">
        <f>IF(Z81="","",VLOOKUP(Z81,'6-2シフト記号表（従来型・ユニット型共通）'!$C$6:$L$47,10,FALSE))</f>
        <v/>
      </c>
      <c r="AA82" s="684" t="str">
        <f>IF(AA81="","",VLOOKUP(AA81,'6-2シフト記号表（従来型・ユニット型共通）'!$C$6:$L$47,10,FALSE))</f>
        <v/>
      </c>
      <c r="AB82" s="684" t="str">
        <f>IF(AB81="","",VLOOKUP(AB81,'6-2シフト記号表（従来型・ユニット型共通）'!$C$6:$L$47,10,FALSE))</f>
        <v/>
      </c>
      <c r="AC82" s="685" t="str">
        <f>IF(AC81="","",VLOOKUP(AC81,'6-2シフト記号表（従来型・ユニット型共通）'!$C$6:$L$47,10,FALSE))</f>
        <v/>
      </c>
      <c r="AD82" s="683" t="str">
        <f>IF(AD81="","",VLOOKUP(AD81,'6-2シフト記号表（従来型・ユニット型共通）'!$C$6:$L$47,10,FALSE))</f>
        <v/>
      </c>
      <c r="AE82" s="684" t="str">
        <f>IF(AE81="","",VLOOKUP(AE81,'6-2シフト記号表（従来型・ユニット型共通）'!$C$6:$L$47,10,FALSE))</f>
        <v/>
      </c>
      <c r="AF82" s="684" t="str">
        <f>IF(AF81="","",VLOOKUP(AF81,'6-2シフト記号表（従来型・ユニット型共通）'!$C$6:$L$47,10,FALSE))</f>
        <v/>
      </c>
      <c r="AG82" s="684" t="str">
        <f>IF(AG81="","",VLOOKUP(AG81,'6-2シフト記号表（従来型・ユニット型共通）'!$C$6:$L$47,10,FALSE))</f>
        <v/>
      </c>
      <c r="AH82" s="684" t="str">
        <f>IF(AH81="","",VLOOKUP(AH81,'6-2シフト記号表（従来型・ユニット型共通）'!$C$6:$L$47,10,FALSE))</f>
        <v/>
      </c>
      <c r="AI82" s="684" t="str">
        <f>IF(AI81="","",VLOOKUP(AI81,'6-2シフト記号表（従来型・ユニット型共通）'!$C$6:$L$47,10,FALSE))</f>
        <v/>
      </c>
      <c r="AJ82" s="685" t="str">
        <f>IF(AJ81="","",VLOOKUP(AJ81,'6-2シフト記号表（従来型・ユニット型共通）'!$C$6:$L$47,10,FALSE))</f>
        <v/>
      </c>
      <c r="AK82" s="683" t="str">
        <f>IF(AK81="","",VLOOKUP(AK81,'6-2シフト記号表（従来型・ユニット型共通）'!$C$6:$L$47,10,FALSE))</f>
        <v/>
      </c>
      <c r="AL82" s="684" t="str">
        <f>IF(AL81="","",VLOOKUP(AL81,'6-2シフト記号表（従来型・ユニット型共通）'!$C$6:$L$47,10,FALSE))</f>
        <v/>
      </c>
      <c r="AM82" s="684" t="str">
        <f>IF(AM81="","",VLOOKUP(AM81,'6-2シフト記号表（従来型・ユニット型共通）'!$C$6:$L$47,10,FALSE))</f>
        <v/>
      </c>
      <c r="AN82" s="684" t="str">
        <f>IF(AN81="","",VLOOKUP(AN81,'6-2シフト記号表（従来型・ユニット型共通）'!$C$6:$L$47,10,FALSE))</f>
        <v/>
      </c>
      <c r="AO82" s="684" t="str">
        <f>IF(AO81="","",VLOOKUP(AO81,'6-2シフト記号表（従来型・ユニット型共通）'!$C$6:$L$47,10,FALSE))</f>
        <v/>
      </c>
      <c r="AP82" s="684" t="str">
        <f>IF(AP81="","",VLOOKUP(AP81,'6-2シフト記号表（従来型・ユニット型共通）'!$C$6:$L$47,10,FALSE))</f>
        <v/>
      </c>
      <c r="AQ82" s="685" t="str">
        <f>IF(AQ81="","",VLOOKUP(AQ81,'6-2シフト記号表（従来型・ユニット型共通）'!$C$6:$L$47,10,FALSE))</f>
        <v/>
      </c>
      <c r="AR82" s="683" t="str">
        <f>IF(AR81="","",VLOOKUP(AR81,'6-2シフト記号表（従来型・ユニット型共通）'!$C$6:$L$47,10,FALSE))</f>
        <v/>
      </c>
      <c r="AS82" s="684" t="str">
        <f>IF(AS81="","",VLOOKUP(AS81,'6-2シフト記号表（従来型・ユニット型共通）'!$C$6:$L$47,10,FALSE))</f>
        <v/>
      </c>
      <c r="AT82" s="684" t="str">
        <f>IF(AT81="","",VLOOKUP(AT81,'6-2シフト記号表（従来型・ユニット型共通）'!$C$6:$L$47,10,FALSE))</f>
        <v/>
      </c>
      <c r="AU82" s="684" t="str">
        <f>IF(AU81="","",VLOOKUP(AU81,'6-2シフト記号表（従来型・ユニット型共通）'!$C$6:$L$47,10,FALSE))</f>
        <v/>
      </c>
      <c r="AV82" s="684" t="str">
        <f>IF(AV81="","",VLOOKUP(AV81,'6-2シフト記号表（従来型・ユニット型共通）'!$C$6:$L$47,10,FALSE))</f>
        <v/>
      </c>
      <c r="AW82" s="684" t="str">
        <f>IF(AW81="","",VLOOKUP(AW81,'6-2シフト記号表（従来型・ユニット型共通）'!$C$6:$L$47,10,FALSE))</f>
        <v/>
      </c>
      <c r="AX82" s="685" t="str">
        <f>IF(AX81="","",VLOOKUP(AX81,'6-2シフト記号表（従来型・ユニット型共通）'!$C$6:$L$47,10,FALSE))</f>
        <v/>
      </c>
      <c r="AY82" s="683" t="str">
        <f>IF(AY81="","",VLOOKUP(AY81,'6-2シフト記号表（従来型・ユニット型共通）'!$C$6:$L$47,10,FALSE))</f>
        <v/>
      </c>
      <c r="AZ82" s="684" t="str">
        <f>IF(AZ81="","",VLOOKUP(AZ81,'6-2シフト記号表（従来型・ユニット型共通）'!$C$6:$L$47,10,FALSE))</f>
        <v/>
      </c>
      <c r="BA82" s="684" t="str">
        <f>IF(BA81="","",VLOOKUP(BA81,'6-2シフト記号表（従来型・ユニット型共通）'!$C$6:$L$47,10,FALSE))</f>
        <v/>
      </c>
      <c r="BB82" s="1868">
        <f>IF($BE$3="４週",SUM(W82:AX82),IF($BE$3="暦月",SUM(W82:BA82),""))</f>
        <v>0</v>
      </c>
      <c r="BC82" s="1869"/>
      <c r="BD82" s="1870">
        <f>IF($BE$3="４週",BB82/4,IF($BE$3="暦月",(BB82/($BE$8/7)),""))</f>
        <v>0</v>
      </c>
      <c r="BE82" s="1869"/>
      <c r="BF82" s="1865"/>
      <c r="BG82" s="1866"/>
      <c r="BH82" s="1866"/>
      <c r="BI82" s="1866"/>
      <c r="BJ82" s="1867"/>
    </row>
    <row r="83" spans="2:62" ht="20.25" customHeight="1" x14ac:dyDescent="0.2">
      <c r="B83" s="1770">
        <f>B81+1</f>
        <v>34</v>
      </c>
      <c r="C83" s="1772"/>
      <c r="D83" s="1773"/>
      <c r="E83" s="678"/>
      <c r="F83" s="679"/>
      <c r="G83" s="678"/>
      <c r="H83" s="679"/>
      <c r="I83" s="1776"/>
      <c r="J83" s="1777"/>
      <c r="K83" s="1780"/>
      <c r="L83" s="1781"/>
      <c r="M83" s="1781"/>
      <c r="N83" s="1773"/>
      <c r="O83" s="1784"/>
      <c r="P83" s="1785"/>
      <c r="Q83" s="1785"/>
      <c r="R83" s="1785"/>
      <c r="S83" s="1786"/>
      <c r="T83" s="698" t="s">
        <v>1079</v>
      </c>
      <c r="V83" s="699"/>
      <c r="W83" s="691"/>
      <c r="X83" s="692"/>
      <c r="Y83" s="692"/>
      <c r="Z83" s="692"/>
      <c r="AA83" s="692"/>
      <c r="AB83" s="692"/>
      <c r="AC83" s="693"/>
      <c r="AD83" s="691"/>
      <c r="AE83" s="692"/>
      <c r="AF83" s="692"/>
      <c r="AG83" s="692"/>
      <c r="AH83" s="692"/>
      <c r="AI83" s="692"/>
      <c r="AJ83" s="693"/>
      <c r="AK83" s="691"/>
      <c r="AL83" s="692"/>
      <c r="AM83" s="692"/>
      <c r="AN83" s="692"/>
      <c r="AO83" s="692"/>
      <c r="AP83" s="692"/>
      <c r="AQ83" s="693"/>
      <c r="AR83" s="691"/>
      <c r="AS83" s="692"/>
      <c r="AT83" s="692"/>
      <c r="AU83" s="692"/>
      <c r="AV83" s="692"/>
      <c r="AW83" s="692"/>
      <c r="AX83" s="693"/>
      <c r="AY83" s="691"/>
      <c r="AZ83" s="692"/>
      <c r="BA83" s="694"/>
      <c r="BB83" s="1787"/>
      <c r="BC83" s="1788"/>
      <c r="BD83" s="1842"/>
      <c r="BE83" s="1843"/>
      <c r="BF83" s="1844"/>
      <c r="BG83" s="1845"/>
      <c r="BH83" s="1845"/>
      <c r="BI83" s="1845"/>
      <c r="BJ83" s="1846"/>
    </row>
    <row r="84" spans="2:62" ht="20.25" customHeight="1" x14ac:dyDescent="0.2">
      <c r="B84" s="1771"/>
      <c r="C84" s="1872"/>
      <c r="D84" s="1873"/>
      <c r="E84" s="700"/>
      <c r="F84" s="701">
        <f>C83</f>
        <v>0</v>
      </c>
      <c r="G84" s="700"/>
      <c r="H84" s="701">
        <f>I83</f>
        <v>0</v>
      </c>
      <c r="I84" s="1874"/>
      <c r="J84" s="1875"/>
      <c r="K84" s="1876"/>
      <c r="L84" s="1877"/>
      <c r="M84" s="1877"/>
      <c r="N84" s="1873"/>
      <c r="O84" s="1784"/>
      <c r="P84" s="1785"/>
      <c r="Q84" s="1785"/>
      <c r="R84" s="1785"/>
      <c r="S84" s="1786"/>
      <c r="T84" s="695" t="s">
        <v>1080</v>
      </c>
      <c r="U84" s="696"/>
      <c r="V84" s="697"/>
      <c r="W84" s="683" t="str">
        <f>IF(W83="","",VLOOKUP(W83,'6-2シフト記号表（従来型・ユニット型共通）'!$C$6:$L$47,10,FALSE))</f>
        <v/>
      </c>
      <c r="X84" s="684" t="str">
        <f>IF(X83="","",VLOOKUP(X83,'6-2シフト記号表（従来型・ユニット型共通）'!$C$6:$L$47,10,FALSE))</f>
        <v/>
      </c>
      <c r="Y84" s="684" t="str">
        <f>IF(Y83="","",VLOOKUP(Y83,'6-2シフト記号表（従来型・ユニット型共通）'!$C$6:$L$47,10,FALSE))</f>
        <v/>
      </c>
      <c r="Z84" s="684" t="str">
        <f>IF(Z83="","",VLOOKUP(Z83,'6-2シフト記号表（従来型・ユニット型共通）'!$C$6:$L$47,10,FALSE))</f>
        <v/>
      </c>
      <c r="AA84" s="684" t="str">
        <f>IF(AA83="","",VLOOKUP(AA83,'6-2シフト記号表（従来型・ユニット型共通）'!$C$6:$L$47,10,FALSE))</f>
        <v/>
      </c>
      <c r="AB84" s="684" t="str">
        <f>IF(AB83="","",VLOOKUP(AB83,'6-2シフト記号表（従来型・ユニット型共通）'!$C$6:$L$47,10,FALSE))</f>
        <v/>
      </c>
      <c r="AC84" s="685" t="str">
        <f>IF(AC83="","",VLOOKUP(AC83,'6-2シフト記号表（従来型・ユニット型共通）'!$C$6:$L$47,10,FALSE))</f>
        <v/>
      </c>
      <c r="AD84" s="683" t="str">
        <f>IF(AD83="","",VLOOKUP(AD83,'6-2シフト記号表（従来型・ユニット型共通）'!$C$6:$L$47,10,FALSE))</f>
        <v/>
      </c>
      <c r="AE84" s="684" t="str">
        <f>IF(AE83="","",VLOOKUP(AE83,'6-2シフト記号表（従来型・ユニット型共通）'!$C$6:$L$47,10,FALSE))</f>
        <v/>
      </c>
      <c r="AF84" s="684" t="str">
        <f>IF(AF83="","",VLOOKUP(AF83,'6-2シフト記号表（従来型・ユニット型共通）'!$C$6:$L$47,10,FALSE))</f>
        <v/>
      </c>
      <c r="AG84" s="684" t="str">
        <f>IF(AG83="","",VLOOKUP(AG83,'6-2シフト記号表（従来型・ユニット型共通）'!$C$6:$L$47,10,FALSE))</f>
        <v/>
      </c>
      <c r="AH84" s="684" t="str">
        <f>IF(AH83="","",VLOOKUP(AH83,'6-2シフト記号表（従来型・ユニット型共通）'!$C$6:$L$47,10,FALSE))</f>
        <v/>
      </c>
      <c r="AI84" s="684" t="str">
        <f>IF(AI83="","",VLOOKUP(AI83,'6-2シフト記号表（従来型・ユニット型共通）'!$C$6:$L$47,10,FALSE))</f>
        <v/>
      </c>
      <c r="AJ84" s="685" t="str">
        <f>IF(AJ83="","",VLOOKUP(AJ83,'6-2シフト記号表（従来型・ユニット型共通）'!$C$6:$L$47,10,FALSE))</f>
        <v/>
      </c>
      <c r="AK84" s="683" t="str">
        <f>IF(AK83="","",VLOOKUP(AK83,'6-2シフト記号表（従来型・ユニット型共通）'!$C$6:$L$47,10,FALSE))</f>
        <v/>
      </c>
      <c r="AL84" s="684" t="str">
        <f>IF(AL83="","",VLOOKUP(AL83,'6-2シフト記号表（従来型・ユニット型共通）'!$C$6:$L$47,10,FALSE))</f>
        <v/>
      </c>
      <c r="AM84" s="684" t="str">
        <f>IF(AM83="","",VLOOKUP(AM83,'6-2シフト記号表（従来型・ユニット型共通）'!$C$6:$L$47,10,FALSE))</f>
        <v/>
      </c>
      <c r="AN84" s="684" t="str">
        <f>IF(AN83="","",VLOOKUP(AN83,'6-2シフト記号表（従来型・ユニット型共通）'!$C$6:$L$47,10,FALSE))</f>
        <v/>
      </c>
      <c r="AO84" s="684" t="str">
        <f>IF(AO83="","",VLOOKUP(AO83,'6-2シフト記号表（従来型・ユニット型共通）'!$C$6:$L$47,10,FALSE))</f>
        <v/>
      </c>
      <c r="AP84" s="684" t="str">
        <f>IF(AP83="","",VLOOKUP(AP83,'6-2シフト記号表（従来型・ユニット型共通）'!$C$6:$L$47,10,FALSE))</f>
        <v/>
      </c>
      <c r="AQ84" s="685" t="str">
        <f>IF(AQ83="","",VLOOKUP(AQ83,'6-2シフト記号表（従来型・ユニット型共通）'!$C$6:$L$47,10,FALSE))</f>
        <v/>
      </c>
      <c r="AR84" s="683" t="str">
        <f>IF(AR83="","",VLOOKUP(AR83,'6-2シフト記号表（従来型・ユニット型共通）'!$C$6:$L$47,10,FALSE))</f>
        <v/>
      </c>
      <c r="AS84" s="684" t="str">
        <f>IF(AS83="","",VLOOKUP(AS83,'6-2シフト記号表（従来型・ユニット型共通）'!$C$6:$L$47,10,FALSE))</f>
        <v/>
      </c>
      <c r="AT84" s="684" t="str">
        <f>IF(AT83="","",VLOOKUP(AT83,'6-2シフト記号表（従来型・ユニット型共通）'!$C$6:$L$47,10,FALSE))</f>
        <v/>
      </c>
      <c r="AU84" s="684" t="str">
        <f>IF(AU83="","",VLOOKUP(AU83,'6-2シフト記号表（従来型・ユニット型共通）'!$C$6:$L$47,10,FALSE))</f>
        <v/>
      </c>
      <c r="AV84" s="684" t="str">
        <f>IF(AV83="","",VLOOKUP(AV83,'6-2シフト記号表（従来型・ユニット型共通）'!$C$6:$L$47,10,FALSE))</f>
        <v/>
      </c>
      <c r="AW84" s="684" t="str">
        <f>IF(AW83="","",VLOOKUP(AW83,'6-2シフト記号表（従来型・ユニット型共通）'!$C$6:$L$47,10,FALSE))</f>
        <v/>
      </c>
      <c r="AX84" s="685" t="str">
        <f>IF(AX83="","",VLOOKUP(AX83,'6-2シフト記号表（従来型・ユニット型共通）'!$C$6:$L$47,10,FALSE))</f>
        <v/>
      </c>
      <c r="AY84" s="683" t="str">
        <f>IF(AY83="","",VLOOKUP(AY83,'6-2シフト記号表（従来型・ユニット型共通）'!$C$6:$L$47,10,FALSE))</f>
        <v/>
      </c>
      <c r="AZ84" s="684" t="str">
        <f>IF(AZ83="","",VLOOKUP(AZ83,'6-2シフト記号表（従来型・ユニット型共通）'!$C$6:$L$47,10,FALSE))</f>
        <v/>
      </c>
      <c r="BA84" s="684" t="str">
        <f>IF(BA83="","",VLOOKUP(BA83,'6-2シフト記号表（従来型・ユニット型共通）'!$C$6:$L$47,10,FALSE))</f>
        <v/>
      </c>
      <c r="BB84" s="1868">
        <f>IF($BE$3="４週",SUM(W84:AX84),IF($BE$3="暦月",SUM(W84:BA84),""))</f>
        <v>0</v>
      </c>
      <c r="BC84" s="1869"/>
      <c r="BD84" s="1870">
        <f>IF($BE$3="４週",BB84/4,IF($BE$3="暦月",(BB84/($BE$8/7)),""))</f>
        <v>0</v>
      </c>
      <c r="BE84" s="1869"/>
      <c r="BF84" s="1865"/>
      <c r="BG84" s="1866"/>
      <c r="BH84" s="1866"/>
      <c r="BI84" s="1866"/>
      <c r="BJ84" s="1867"/>
    </row>
    <row r="85" spans="2:62" ht="20.25" customHeight="1" x14ac:dyDescent="0.2">
      <c r="B85" s="1770">
        <f>B83+1</f>
        <v>35</v>
      </c>
      <c r="C85" s="1772"/>
      <c r="D85" s="1773"/>
      <c r="E85" s="678"/>
      <c r="F85" s="679"/>
      <c r="G85" s="678"/>
      <c r="H85" s="679"/>
      <c r="I85" s="1776"/>
      <c r="J85" s="1777"/>
      <c r="K85" s="1780"/>
      <c r="L85" s="1781"/>
      <c r="M85" s="1781"/>
      <c r="N85" s="1773"/>
      <c r="O85" s="1784"/>
      <c r="P85" s="1785"/>
      <c r="Q85" s="1785"/>
      <c r="R85" s="1785"/>
      <c r="S85" s="1786"/>
      <c r="T85" s="698" t="s">
        <v>1079</v>
      </c>
      <c r="V85" s="699"/>
      <c r="W85" s="691"/>
      <c r="X85" s="692"/>
      <c r="Y85" s="692"/>
      <c r="Z85" s="692"/>
      <c r="AA85" s="692"/>
      <c r="AB85" s="692"/>
      <c r="AC85" s="693"/>
      <c r="AD85" s="691"/>
      <c r="AE85" s="692"/>
      <c r="AF85" s="692"/>
      <c r="AG85" s="692"/>
      <c r="AH85" s="692"/>
      <c r="AI85" s="692"/>
      <c r="AJ85" s="693"/>
      <c r="AK85" s="691"/>
      <c r="AL85" s="692"/>
      <c r="AM85" s="692"/>
      <c r="AN85" s="692"/>
      <c r="AO85" s="692"/>
      <c r="AP85" s="692"/>
      <c r="AQ85" s="693"/>
      <c r="AR85" s="691"/>
      <c r="AS85" s="692"/>
      <c r="AT85" s="692"/>
      <c r="AU85" s="692"/>
      <c r="AV85" s="692"/>
      <c r="AW85" s="692"/>
      <c r="AX85" s="693"/>
      <c r="AY85" s="691"/>
      <c r="AZ85" s="692"/>
      <c r="BA85" s="694"/>
      <c r="BB85" s="1787"/>
      <c r="BC85" s="1788"/>
      <c r="BD85" s="1842"/>
      <c r="BE85" s="1843"/>
      <c r="BF85" s="1844"/>
      <c r="BG85" s="1845"/>
      <c r="BH85" s="1845"/>
      <c r="BI85" s="1845"/>
      <c r="BJ85" s="1846"/>
    </row>
    <row r="86" spans="2:62" ht="20.25" customHeight="1" x14ac:dyDescent="0.2">
      <c r="B86" s="1771"/>
      <c r="C86" s="1872"/>
      <c r="D86" s="1873"/>
      <c r="E86" s="700"/>
      <c r="F86" s="701">
        <f>C85</f>
        <v>0</v>
      </c>
      <c r="G86" s="700"/>
      <c r="H86" s="701">
        <f>I85</f>
        <v>0</v>
      </c>
      <c r="I86" s="1874"/>
      <c r="J86" s="1875"/>
      <c r="K86" s="1876"/>
      <c r="L86" s="1877"/>
      <c r="M86" s="1877"/>
      <c r="N86" s="1873"/>
      <c r="O86" s="1784"/>
      <c r="P86" s="1785"/>
      <c r="Q86" s="1785"/>
      <c r="R86" s="1785"/>
      <c r="S86" s="1786"/>
      <c r="T86" s="695" t="s">
        <v>1080</v>
      </c>
      <c r="U86" s="696"/>
      <c r="V86" s="697"/>
      <c r="W86" s="683" t="str">
        <f>IF(W85="","",VLOOKUP(W85,'6-2シフト記号表（従来型・ユニット型共通）'!$C$6:$L$47,10,FALSE))</f>
        <v/>
      </c>
      <c r="X86" s="684" t="str">
        <f>IF(X85="","",VLOOKUP(X85,'6-2シフト記号表（従来型・ユニット型共通）'!$C$6:$L$47,10,FALSE))</f>
        <v/>
      </c>
      <c r="Y86" s="684" t="str">
        <f>IF(Y85="","",VLOOKUP(Y85,'6-2シフト記号表（従来型・ユニット型共通）'!$C$6:$L$47,10,FALSE))</f>
        <v/>
      </c>
      <c r="Z86" s="684" t="str">
        <f>IF(Z85="","",VLOOKUP(Z85,'6-2シフト記号表（従来型・ユニット型共通）'!$C$6:$L$47,10,FALSE))</f>
        <v/>
      </c>
      <c r="AA86" s="684" t="str">
        <f>IF(AA85="","",VLOOKUP(AA85,'6-2シフト記号表（従来型・ユニット型共通）'!$C$6:$L$47,10,FALSE))</f>
        <v/>
      </c>
      <c r="AB86" s="684" t="str">
        <f>IF(AB85="","",VLOOKUP(AB85,'6-2シフト記号表（従来型・ユニット型共通）'!$C$6:$L$47,10,FALSE))</f>
        <v/>
      </c>
      <c r="AC86" s="685" t="str">
        <f>IF(AC85="","",VLOOKUP(AC85,'6-2シフト記号表（従来型・ユニット型共通）'!$C$6:$L$47,10,FALSE))</f>
        <v/>
      </c>
      <c r="AD86" s="683" t="str">
        <f>IF(AD85="","",VLOOKUP(AD85,'6-2シフト記号表（従来型・ユニット型共通）'!$C$6:$L$47,10,FALSE))</f>
        <v/>
      </c>
      <c r="AE86" s="684" t="str">
        <f>IF(AE85="","",VLOOKUP(AE85,'6-2シフト記号表（従来型・ユニット型共通）'!$C$6:$L$47,10,FALSE))</f>
        <v/>
      </c>
      <c r="AF86" s="684" t="str">
        <f>IF(AF85="","",VLOOKUP(AF85,'6-2シフト記号表（従来型・ユニット型共通）'!$C$6:$L$47,10,FALSE))</f>
        <v/>
      </c>
      <c r="AG86" s="684" t="str">
        <f>IF(AG85="","",VLOOKUP(AG85,'6-2シフト記号表（従来型・ユニット型共通）'!$C$6:$L$47,10,FALSE))</f>
        <v/>
      </c>
      <c r="AH86" s="684" t="str">
        <f>IF(AH85="","",VLOOKUP(AH85,'6-2シフト記号表（従来型・ユニット型共通）'!$C$6:$L$47,10,FALSE))</f>
        <v/>
      </c>
      <c r="AI86" s="684" t="str">
        <f>IF(AI85="","",VLOOKUP(AI85,'6-2シフト記号表（従来型・ユニット型共通）'!$C$6:$L$47,10,FALSE))</f>
        <v/>
      </c>
      <c r="AJ86" s="685" t="str">
        <f>IF(AJ85="","",VLOOKUP(AJ85,'6-2シフト記号表（従来型・ユニット型共通）'!$C$6:$L$47,10,FALSE))</f>
        <v/>
      </c>
      <c r="AK86" s="683" t="str">
        <f>IF(AK85="","",VLOOKUP(AK85,'6-2シフト記号表（従来型・ユニット型共通）'!$C$6:$L$47,10,FALSE))</f>
        <v/>
      </c>
      <c r="AL86" s="684" t="str">
        <f>IF(AL85="","",VLOOKUP(AL85,'6-2シフト記号表（従来型・ユニット型共通）'!$C$6:$L$47,10,FALSE))</f>
        <v/>
      </c>
      <c r="AM86" s="684" t="str">
        <f>IF(AM85="","",VLOOKUP(AM85,'6-2シフト記号表（従来型・ユニット型共通）'!$C$6:$L$47,10,FALSE))</f>
        <v/>
      </c>
      <c r="AN86" s="684" t="str">
        <f>IF(AN85="","",VLOOKUP(AN85,'6-2シフト記号表（従来型・ユニット型共通）'!$C$6:$L$47,10,FALSE))</f>
        <v/>
      </c>
      <c r="AO86" s="684" t="str">
        <f>IF(AO85="","",VLOOKUP(AO85,'6-2シフト記号表（従来型・ユニット型共通）'!$C$6:$L$47,10,FALSE))</f>
        <v/>
      </c>
      <c r="AP86" s="684" t="str">
        <f>IF(AP85="","",VLOOKUP(AP85,'6-2シフト記号表（従来型・ユニット型共通）'!$C$6:$L$47,10,FALSE))</f>
        <v/>
      </c>
      <c r="AQ86" s="685" t="str">
        <f>IF(AQ85="","",VLOOKUP(AQ85,'6-2シフト記号表（従来型・ユニット型共通）'!$C$6:$L$47,10,FALSE))</f>
        <v/>
      </c>
      <c r="AR86" s="683" t="str">
        <f>IF(AR85="","",VLOOKUP(AR85,'6-2シフト記号表（従来型・ユニット型共通）'!$C$6:$L$47,10,FALSE))</f>
        <v/>
      </c>
      <c r="AS86" s="684" t="str">
        <f>IF(AS85="","",VLOOKUP(AS85,'6-2シフト記号表（従来型・ユニット型共通）'!$C$6:$L$47,10,FALSE))</f>
        <v/>
      </c>
      <c r="AT86" s="684" t="str">
        <f>IF(AT85="","",VLOOKUP(AT85,'6-2シフト記号表（従来型・ユニット型共通）'!$C$6:$L$47,10,FALSE))</f>
        <v/>
      </c>
      <c r="AU86" s="684" t="str">
        <f>IF(AU85="","",VLOOKUP(AU85,'6-2シフト記号表（従来型・ユニット型共通）'!$C$6:$L$47,10,FALSE))</f>
        <v/>
      </c>
      <c r="AV86" s="684" t="str">
        <f>IF(AV85="","",VLOOKUP(AV85,'6-2シフト記号表（従来型・ユニット型共通）'!$C$6:$L$47,10,FALSE))</f>
        <v/>
      </c>
      <c r="AW86" s="684" t="str">
        <f>IF(AW85="","",VLOOKUP(AW85,'6-2シフト記号表（従来型・ユニット型共通）'!$C$6:$L$47,10,FALSE))</f>
        <v/>
      </c>
      <c r="AX86" s="685" t="str">
        <f>IF(AX85="","",VLOOKUP(AX85,'6-2シフト記号表（従来型・ユニット型共通）'!$C$6:$L$47,10,FALSE))</f>
        <v/>
      </c>
      <c r="AY86" s="683" t="str">
        <f>IF(AY85="","",VLOOKUP(AY85,'6-2シフト記号表（従来型・ユニット型共通）'!$C$6:$L$47,10,FALSE))</f>
        <v/>
      </c>
      <c r="AZ86" s="684" t="str">
        <f>IF(AZ85="","",VLOOKUP(AZ85,'6-2シフト記号表（従来型・ユニット型共通）'!$C$6:$L$47,10,FALSE))</f>
        <v/>
      </c>
      <c r="BA86" s="684" t="str">
        <f>IF(BA85="","",VLOOKUP(BA85,'6-2シフト記号表（従来型・ユニット型共通）'!$C$6:$L$47,10,FALSE))</f>
        <v/>
      </c>
      <c r="BB86" s="1868">
        <f>IF($BE$3="４週",SUM(W86:AX86),IF($BE$3="暦月",SUM(W86:BA86),""))</f>
        <v>0</v>
      </c>
      <c r="BC86" s="1869"/>
      <c r="BD86" s="1870">
        <f>IF($BE$3="４週",BB86/4,IF($BE$3="暦月",(BB86/($BE$8/7)),""))</f>
        <v>0</v>
      </c>
      <c r="BE86" s="1869"/>
      <c r="BF86" s="1865"/>
      <c r="BG86" s="1866"/>
      <c r="BH86" s="1866"/>
      <c r="BI86" s="1866"/>
      <c r="BJ86" s="1867"/>
    </row>
    <row r="87" spans="2:62" ht="20.25" customHeight="1" x14ac:dyDescent="0.2">
      <c r="B87" s="1770">
        <f>B85+1</f>
        <v>36</v>
      </c>
      <c r="C87" s="1772"/>
      <c r="D87" s="1773"/>
      <c r="E87" s="678"/>
      <c r="F87" s="679"/>
      <c r="G87" s="678"/>
      <c r="H87" s="679"/>
      <c r="I87" s="1776"/>
      <c r="J87" s="1777"/>
      <c r="K87" s="1780"/>
      <c r="L87" s="1781"/>
      <c r="M87" s="1781"/>
      <c r="N87" s="1773"/>
      <c r="O87" s="1784"/>
      <c r="P87" s="1785"/>
      <c r="Q87" s="1785"/>
      <c r="R87" s="1785"/>
      <c r="S87" s="1786"/>
      <c r="T87" s="698" t="s">
        <v>1079</v>
      </c>
      <c r="V87" s="699"/>
      <c r="W87" s="691"/>
      <c r="X87" s="692"/>
      <c r="Y87" s="692"/>
      <c r="Z87" s="692"/>
      <c r="AA87" s="692"/>
      <c r="AB87" s="692"/>
      <c r="AC87" s="693"/>
      <c r="AD87" s="691"/>
      <c r="AE87" s="692"/>
      <c r="AF87" s="692"/>
      <c r="AG87" s="692"/>
      <c r="AH87" s="692"/>
      <c r="AI87" s="692"/>
      <c r="AJ87" s="693"/>
      <c r="AK87" s="691"/>
      <c r="AL87" s="692"/>
      <c r="AM87" s="692"/>
      <c r="AN87" s="692"/>
      <c r="AO87" s="692"/>
      <c r="AP87" s="692"/>
      <c r="AQ87" s="693"/>
      <c r="AR87" s="691"/>
      <c r="AS87" s="692"/>
      <c r="AT87" s="692"/>
      <c r="AU87" s="692"/>
      <c r="AV87" s="692"/>
      <c r="AW87" s="692"/>
      <c r="AX87" s="693"/>
      <c r="AY87" s="691"/>
      <c r="AZ87" s="692"/>
      <c r="BA87" s="694"/>
      <c r="BB87" s="1787"/>
      <c r="BC87" s="1788"/>
      <c r="BD87" s="1842"/>
      <c r="BE87" s="1843"/>
      <c r="BF87" s="1844"/>
      <c r="BG87" s="1845"/>
      <c r="BH87" s="1845"/>
      <c r="BI87" s="1845"/>
      <c r="BJ87" s="1846"/>
    </row>
    <row r="88" spans="2:62" ht="20.25" customHeight="1" x14ac:dyDescent="0.2">
      <c r="B88" s="1771"/>
      <c r="C88" s="1872"/>
      <c r="D88" s="1873"/>
      <c r="E88" s="700"/>
      <c r="F88" s="701">
        <f>C87</f>
        <v>0</v>
      </c>
      <c r="G88" s="700"/>
      <c r="H88" s="701">
        <f>I87</f>
        <v>0</v>
      </c>
      <c r="I88" s="1874"/>
      <c r="J88" s="1875"/>
      <c r="K88" s="1876"/>
      <c r="L88" s="1877"/>
      <c r="M88" s="1877"/>
      <c r="N88" s="1873"/>
      <c r="O88" s="1784"/>
      <c r="P88" s="1785"/>
      <c r="Q88" s="1785"/>
      <c r="R88" s="1785"/>
      <c r="S88" s="1786"/>
      <c r="T88" s="695" t="s">
        <v>1080</v>
      </c>
      <c r="U88" s="696"/>
      <c r="V88" s="697"/>
      <c r="W88" s="683" t="str">
        <f>IF(W87="","",VLOOKUP(W87,'6-2シフト記号表（従来型・ユニット型共通）'!$C$6:$L$47,10,FALSE))</f>
        <v/>
      </c>
      <c r="X88" s="684" t="str">
        <f>IF(X87="","",VLOOKUP(X87,'6-2シフト記号表（従来型・ユニット型共通）'!$C$6:$L$47,10,FALSE))</f>
        <v/>
      </c>
      <c r="Y88" s="684" t="str">
        <f>IF(Y87="","",VLOOKUP(Y87,'6-2シフト記号表（従来型・ユニット型共通）'!$C$6:$L$47,10,FALSE))</f>
        <v/>
      </c>
      <c r="Z88" s="684" t="str">
        <f>IF(Z87="","",VLOOKUP(Z87,'6-2シフト記号表（従来型・ユニット型共通）'!$C$6:$L$47,10,FALSE))</f>
        <v/>
      </c>
      <c r="AA88" s="684" t="str">
        <f>IF(AA87="","",VLOOKUP(AA87,'6-2シフト記号表（従来型・ユニット型共通）'!$C$6:$L$47,10,FALSE))</f>
        <v/>
      </c>
      <c r="AB88" s="684" t="str">
        <f>IF(AB87="","",VLOOKUP(AB87,'6-2シフト記号表（従来型・ユニット型共通）'!$C$6:$L$47,10,FALSE))</f>
        <v/>
      </c>
      <c r="AC88" s="685" t="str">
        <f>IF(AC87="","",VLOOKUP(AC87,'6-2シフト記号表（従来型・ユニット型共通）'!$C$6:$L$47,10,FALSE))</f>
        <v/>
      </c>
      <c r="AD88" s="683" t="str">
        <f>IF(AD87="","",VLOOKUP(AD87,'6-2シフト記号表（従来型・ユニット型共通）'!$C$6:$L$47,10,FALSE))</f>
        <v/>
      </c>
      <c r="AE88" s="684" t="str">
        <f>IF(AE87="","",VLOOKUP(AE87,'6-2シフト記号表（従来型・ユニット型共通）'!$C$6:$L$47,10,FALSE))</f>
        <v/>
      </c>
      <c r="AF88" s="684" t="str">
        <f>IF(AF87="","",VLOOKUP(AF87,'6-2シフト記号表（従来型・ユニット型共通）'!$C$6:$L$47,10,FALSE))</f>
        <v/>
      </c>
      <c r="AG88" s="684" t="str">
        <f>IF(AG87="","",VLOOKUP(AG87,'6-2シフト記号表（従来型・ユニット型共通）'!$C$6:$L$47,10,FALSE))</f>
        <v/>
      </c>
      <c r="AH88" s="684" t="str">
        <f>IF(AH87="","",VLOOKUP(AH87,'6-2シフト記号表（従来型・ユニット型共通）'!$C$6:$L$47,10,FALSE))</f>
        <v/>
      </c>
      <c r="AI88" s="684" t="str">
        <f>IF(AI87="","",VLOOKUP(AI87,'6-2シフト記号表（従来型・ユニット型共通）'!$C$6:$L$47,10,FALSE))</f>
        <v/>
      </c>
      <c r="AJ88" s="685" t="str">
        <f>IF(AJ87="","",VLOOKUP(AJ87,'6-2シフト記号表（従来型・ユニット型共通）'!$C$6:$L$47,10,FALSE))</f>
        <v/>
      </c>
      <c r="AK88" s="683" t="str">
        <f>IF(AK87="","",VLOOKUP(AK87,'6-2シフト記号表（従来型・ユニット型共通）'!$C$6:$L$47,10,FALSE))</f>
        <v/>
      </c>
      <c r="AL88" s="684" t="str">
        <f>IF(AL87="","",VLOOKUP(AL87,'6-2シフト記号表（従来型・ユニット型共通）'!$C$6:$L$47,10,FALSE))</f>
        <v/>
      </c>
      <c r="AM88" s="684" t="str">
        <f>IF(AM87="","",VLOOKUP(AM87,'6-2シフト記号表（従来型・ユニット型共通）'!$C$6:$L$47,10,FALSE))</f>
        <v/>
      </c>
      <c r="AN88" s="684" t="str">
        <f>IF(AN87="","",VLOOKUP(AN87,'6-2シフト記号表（従来型・ユニット型共通）'!$C$6:$L$47,10,FALSE))</f>
        <v/>
      </c>
      <c r="AO88" s="684" t="str">
        <f>IF(AO87="","",VLOOKUP(AO87,'6-2シフト記号表（従来型・ユニット型共通）'!$C$6:$L$47,10,FALSE))</f>
        <v/>
      </c>
      <c r="AP88" s="684" t="str">
        <f>IF(AP87="","",VLOOKUP(AP87,'6-2シフト記号表（従来型・ユニット型共通）'!$C$6:$L$47,10,FALSE))</f>
        <v/>
      </c>
      <c r="AQ88" s="685" t="str">
        <f>IF(AQ87="","",VLOOKUP(AQ87,'6-2シフト記号表（従来型・ユニット型共通）'!$C$6:$L$47,10,FALSE))</f>
        <v/>
      </c>
      <c r="AR88" s="683" t="str">
        <f>IF(AR87="","",VLOOKUP(AR87,'6-2シフト記号表（従来型・ユニット型共通）'!$C$6:$L$47,10,FALSE))</f>
        <v/>
      </c>
      <c r="AS88" s="684" t="str">
        <f>IF(AS87="","",VLOOKUP(AS87,'6-2シフト記号表（従来型・ユニット型共通）'!$C$6:$L$47,10,FALSE))</f>
        <v/>
      </c>
      <c r="AT88" s="684" t="str">
        <f>IF(AT87="","",VLOOKUP(AT87,'6-2シフト記号表（従来型・ユニット型共通）'!$C$6:$L$47,10,FALSE))</f>
        <v/>
      </c>
      <c r="AU88" s="684" t="str">
        <f>IF(AU87="","",VLOOKUP(AU87,'6-2シフト記号表（従来型・ユニット型共通）'!$C$6:$L$47,10,FALSE))</f>
        <v/>
      </c>
      <c r="AV88" s="684" t="str">
        <f>IF(AV87="","",VLOOKUP(AV87,'6-2シフト記号表（従来型・ユニット型共通）'!$C$6:$L$47,10,FALSE))</f>
        <v/>
      </c>
      <c r="AW88" s="684" t="str">
        <f>IF(AW87="","",VLOOKUP(AW87,'6-2シフト記号表（従来型・ユニット型共通）'!$C$6:$L$47,10,FALSE))</f>
        <v/>
      </c>
      <c r="AX88" s="685" t="str">
        <f>IF(AX87="","",VLOOKUP(AX87,'6-2シフト記号表（従来型・ユニット型共通）'!$C$6:$L$47,10,FALSE))</f>
        <v/>
      </c>
      <c r="AY88" s="683" t="str">
        <f>IF(AY87="","",VLOOKUP(AY87,'6-2シフト記号表（従来型・ユニット型共通）'!$C$6:$L$47,10,FALSE))</f>
        <v/>
      </c>
      <c r="AZ88" s="684" t="str">
        <f>IF(AZ87="","",VLOOKUP(AZ87,'6-2シフト記号表（従来型・ユニット型共通）'!$C$6:$L$47,10,FALSE))</f>
        <v/>
      </c>
      <c r="BA88" s="684" t="str">
        <f>IF(BA87="","",VLOOKUP(BA87,'6-2シフト記号表（従来型・ユニット型共通）'!$C$6:$L$47,10,FALSE))</f>
        <v/>
      </c>
      <c r="BB88" s="1868">
        <f>IF($BE$3="４週",SUM(W88:AX88),IF($BE$3="暦月",SUM(W88:BA88),""))</f>
        <v>0</v>
      </c>
      <c r="BC88" s="1869"/>
      <c r="BD88" s="1870">
        <f>IF($BE$3="４週",BB88/4,IF($BE$3="暦月",(BB88/($BE$8/7)),""))</f>
        <v>0</v>
      </c>
      <c r="BE88" s="1869"/>
      <c r="BF88" s="1865"/>
      <c r="BG88" s="1866"/>
      <c r="BH88" s="1866"/>
      <c r="BI88" s="1866"/>
      <c r="BJ88" s="1867"/>
    </row>
    <row r="89" spans="2:62" ht="20.25" customHeight="1" x14ac:dyDescent="0.2">
      <c r="B89" s="1770">
        <f>B87+1</f>
        <v>37</v>
      </c>
      <c r="C89" s="1772"/>
      <c r="D89" s="1773"/>
      <c r="E89" s="678"/>
      <c r="F89" s="679"/>
      <c r="G89" s="678"/>
      <c r="H89" s="679"/>
      <c r="I89" s="1776"/>
      <c r="J89" s="1777"/>
      <c r="K89" s="1780"/>
      <c r="L89" s="1781"/>
      <c r="M89" s="1781"/>
      <c r="N89" s="1773"/>
      <c r="O89" s="1784"/>
      <c r="P89" s="1785"/>
      <c r="Q89" s="1785"/>
      <c r="R89" s="1785"/>
      <c r="S89" s="1786"/>
      <c r="T89" s="698" t="s">
        <v>1079</v>
      </c>
      <c r="V89" s="699"/>
      <c r="W89" s="691"/>
      <c r="X89" s="692"/>
      <c r="Y89" s="692"/>
      <c r="Z89" s="692"/>
      <c r="AA89" s="692"/>
      <c r="AB89" s="692"/>
      <c r="AC89" s="693"/>
      <c r="AD89" s="691"/>
      <c r="AE89" s="692"/>
      <c r="AF89" s="692"/>
      <c r="AG89" s="692"/>
      <c r="AH89" s="692"/>
      <c r="AI89" s="692"/>
      <c r="AJ89" s="693"/>
      <c r="AK89" s="691"/>
      <c r="AL89" s="692"/>
      <c r="AM89" s="692"/>
      <c r="AN89" s="692"/>
      <c r="AO89" s="692"/>
      <c r="AP89" s="692"/>
      <c r="AQ89" s="693"/>
      <c r="AR89" s="691"/>
      <c r="AS89" s="692"/>
      <c r="AT89" s="692"/>
      <c r="AU89" s="692"/>
      <c r="AV89" s="692"/>
      <c r="AW89" s="692"/>
      <c r="AX89" s="693"/>
      <c r="AY89" s="691"/>
      <c r="AZ89" s="692"/>
      <c r="BA89" s="694"/>
      <c r="BB89" s="1787"/>
      <c r="BC89" s="1788"/>
      <c r="BD89" s="1842"/>
      <c r="BE89" s="1843"/>
      <c r="BF89" s="1844"/>
      <c r="BG89" s="1845"/>
      <c r="BH89" s="1845"/>
      <c r="BI89" s="1845"/>
      <c r="BJ89" s="1846"/>
    </row>
    <row r="90" spans="2:62" ht="20.25" customHeight="1" x14ac:dyDescent="0.2">
      <c r="B90" s="1771"/>
      <c r="C90" s="1872"/>
      <c r="D90" s="1873"/>
      <c r="E90" s="700"/>
      <c r="F90" s="701">
        <f>C89</f>
        <v>0</v>
      </c>
      <c r="G90" s="700"/>
      <c r="H90" s="701">
        <f>I89</f>
        <v>0</v>
      </c>
      <c r="I90" s="1874"/>
      <c r="J90" s="1875"/>
      <c r="K90" s="1876"/>
      <c r="L90" s="1877"/>
      <c r="M90" s="1877"/>
      <c r="N90" s="1873"/>
      <c r="O90" s="1784"/>
      <c r="P90" s="1785"/>
      <c r="Q90" s="1785"/>
      <c r="R90" s="1785"/>
      <c r="S90" s="1786"/>
      <c r="T90" s="695" t="s">
        <v>1080</v>
      </c>
      <c r="U90" s="696"/>
      <c r="V90" s="697"/>
      <c r="W90" s="683" t="str">
        <f>IF(W89="","",VLOOKUP(W89,'6-2シフト記号表（従来型・ユニット型共通）'!$C$6:$L$47,10,FALSE))</f>
        <v/>
      </c>
      <c r="X90" s="684" t="str">
        <f>IF(X89="","",VLOOKUP(X89,'6-2シフト記号表（従来型・ユニット型共通）'!$C$6:$L$47,10,FALSE))</f>
        <v/>
      </c>
      <c r="Y90" s="684" t="str">
        <f>IF(Y89="","",VLOOKUP(Y89,'6-2シフト記号表（従来型・ユニット型共通）'!$C$6:$L$47,10,FALSE))</f>
        <v/>
      </c>
      <c r="Z90" s="684" t="str">
        <f>IF(Z89="","",VLOOKUP(Z89,'6-2シフト記号表（従来型・ユニット型共通）'!$C$6:$L$47,10,FALSE))</f>
        <v/>
      </c>
      <c r="AA90" s="684" t="str">
        <f>IF(AA89="","",VLOOKUP(AA89,'6-2シフト記号表（従来型・ユニット型共通）'!$C$6:$L$47,10,FALSE))</f>
        <v/>
      </c>
      <c r="AB90" s="684" t="str">
        <f>IF(AB89="","",VLOOKUP(AB89,'6-2シフト記号表（従来型・ユニット型共通）'!$C$6:$L$47,10,FALSE))</f>
        <v/>
      </c>
      <c r="AC90" s="685" t="str">
        <f>IF(AC89="","",VLOOKUP(AC89,'6-2シフト記号表（従来型・ユニット型共通）'!$C$6:$L$47,10,FALSE))</f>
        <v/>
      </c>
      <c r="AD90" s="683" t="str">
        <f>IF(AD89="","",VLOOKUP(AD89,'6-2シフト記号表（従来型・ユニット型共通）'!$C$6:$L$47,10,FALSE))</f>
        <v/>
      </c>
      <c r="AE90" s="684" t="str">
        <f>IF(AE89="","",VLOOKUP(AE89,'6-2シフト記号表（従来型・ユニット型共通）'!$C$6:$L$47,10,FALSE))</f>
        <v/>
      </c>
      <c r="AF90" s="684" t="str">
        <f>IF(AF89="","",VLOOKUP(AF89,'6-2シフト記号表（従来型・ユニット型共通）'!$C$6:$L$47,10,FALSE))</f>
        <v/>
      </c>
      <c r="AG90" s="684" t="str">
        <f>IF(AG89="","",VLOOKUP(AG89,'6-2シフト記号表（従来型・ユニット型共通）'!$C$6:$L$47,10,FALSE))</f>
        <v/>
      </c>
      <c r="AH90" s="684" t="str">
        <f>IF(AH89="","",VLOOKUP(AH89,'6-2シフト記号表（従来型・ユニット型共通）'!$C$6:$L$47,10,FALSE))</f>
        <v/>
      </c>
      <c r="AI90" s="684" t="str">
        <f>IF(AI89="","",VLOOKUP(AI89,'6-2シフト記号表（従来型・ユニット型共通）'!$C$6:$L$47,10,FALSE))</f>
        <v/>
      </c>
      <c r="AJ90" s="685" t="str">
        <f>IF(AJ89="","",VLOOKUP(AJ89,'6-2シフト記号表（従来型・ユニット型共通）'!$C$6:$L$47,10,FALSE))</f>
        <v/>
      </c>
      <c r="AK90" s="683" t="str">
        <f>IF(AK89="","",VLOOKUP(AK89,'6-2シフト記号表（従来型・ユニット型共通）'!$C$6:$L$47,10,FALSE))</f>
        <v/>
      </c>
      <c r="AL90" s="684" t="str">
        <f>IF(AL89="","",VLOOKUP(AL89,'6-2シフト記号表（従来型・ユニット型共通）'!$C$6:$L$47,10,FALSE))</f>
        <v/>
      </c>
      <c r="AM90" s="684" t="str">
        <f>IF(AM89="","",VLOOKUP(AM89,'6-2シフト記号表（従来型・ユニット型共通）'!$C$6:$L$47,10,FALSE))</f>
        <v/>
      </c>
      <c r="AN90" s="684" t="str">
        <f>IF(AN89="","",VLOOKUP(AN89,'6-2シフト記号表（従来型・ユニット型共通）'!$C$6:$L$47,10,FALSE))</f>
        <v/>
      </c>
      <c r="AO90" s="684" t="str">
        <f>IF(AO89="","",VLOOKUP(AO89,'6-2シフト記号表（従来型・ユニット型共通）'!$C$6:$L$47,10,FALSE))</f>
        <v/>
      </c>
      <c r="AP90" s="684" t="str">
        <f>IF(AP89="","",VLOOKUP(AP89,'6-2シフト記号表（従来型・ユニット型共通）'!$C$6:$L$47,10,FALSE))</f>
        <v/>
      </c>
      <c r="AQ90" s="685" t="str">
        <f>IF(AQ89="","",VLOOKUP(AQ89,'6-2シフト記号表（従来型・ユニット型共通）'!$C$6:$L$47,10,FALSE))</f>
        <v/>
      </c>
      <c r="AR90" s="683" t="str">
        <f>IF(AR89="","",VLOOKUP(AR89,'6-2シフト記号表（従来型・ユニット型共通）'!$C$6:$L$47,10,FALSE))</f>
        <v/>
      </c>
      <c r="AS90" s="684" t="str">
        <f>IF(AS89="","",VLOOKUP(AS89,'6-2シフト記号表（従来型・ユニット型共通）'!$C$6:$L$47,10,FALSE))</f>
        <v/>
      </c>
      <c r="AT90" s="684" t="str">
        <f>IF(AT89="","",VLOOKUP(AT89,'6-2シフト記号表（従来型・ユニット型共通）'!$C$6:$L$47,10,FALSE))</f>
        <v/>
      </c>
      <c r="AU90" s="684" t="str">
        <f>IF(AU89="","",VLOOKUP(AU89,'6-2シフト記号表（従来型・ユニット型共通）'!$C$6:$L$47,10,FALSE))</f>
        <v/>
      </c>
      <c r="AV90" s="684" t="str">
        <f>IF(AV89="","",VLOOKUP(AV89,'6-2シフト記号表（従来型・ユニット型共通）'!$C$6:$L$47,10,FALSE))</f>
        <v/>
      </c>
      <c r="AW90" s="684" t="str">
        <f>IF(AW89="","",VLOOKUP(AW89,'6-2シフト記号表（従来型・ユニット型共通）'!$C$6:$L$47,10,FALSE))</f>
        <v/>
      </c>
      <c r="AX90" s="685" t="str">
        <f>IF(AX89="","",VLOOKUP(AX89,'6-2シフト記号表（従来型・ユニット型共通）'!$C$6:$L$47,10,FALSE))</f>
        <v/>
      </c>
      <c r="AY90" s="683" t="str">
        <f>IF(AY89="","",VLOOKUP(AY89,'6-2シフト記号表（従来型・ユニット型共通）'!$C$6:$L$47,10,FALSE))</f>
        <v/>
      </c>
      <c r="AZ90" s="684" t="str">
        <f>IF(AZ89="","",VLOOKUP(AZ89,'6-2シフト記号表（従来型・ユニット型共通）'!$C$6:$L$47,10,FALSE))</f>
        <v/>
      </c>
      <c r="BA90" s="684" t="str">
        <f>IF(BA89="","",VLOOKUP(BA89,'6-2シフト記号表（従来型・ユニット型共通）'!$C$6:$L$47,10,FALSE))</f>
        <v/>
      </c>
      <c r="BB90" s="1868">
        <f>IF($BE$3="４週",SUM(W90:AX90),IF($BE$3="暦月",SUM(W90:BA90),""))</f>
        <v>0</v>
      </c>
      <c r="BC90" s="1869"/>
      <c r="BD90" s="1870">
        <f>IF($BE$3="４週",BB90/4,IF($BE$3="暦月",(BB90/($BE$8/7)),""))</f>
        <v>0</v>
      </c>
      <c r="BE90" s="1869"/>
      <c r="BF90" s="1865"/>
      <c r="BG90" s="1866"/>
      <c r="BH90" s="1866"/>
      <c r="BI90" s="1866"/>
      <c r="BJ90" s="1867"/>
    </row>
    <row r="91" spans="2:62" ht="20.25" customHeight="1" x14ac:dyDescent="0.2">
      <c r="B91" s="1770">
        <f>B89+1</f>
        <v>38</v>
      </c>
      <c r="C91" s="1772"/>
      <c r="D91" s="1773"/>
      <c r="E91" s="678"/>
      <c r="F91" s="679"/>
      <c r="G91" s="678"/>
      <c r="H91" s="679"/>
      <c r="I91" s="1776"/>
      <c r="J91" s="1777"/>
      <c r="K91" s="1780"/>
      <c r="L91" s="1781"/>
      <c r="M91" s="1781"/>
      <c r="N91" s="1773"/>
      <c r="O91" s="1784"/>
      <c r="P91" s="1785"/>
      <c r="Q91" s="1785"/>
      <c r="R91" s="1785"/>
      <c r="S91" s="1786"/>
      <c r="T91" s="698" t="s">
        <v>1079</v>
      </c>
      <c r="V91" s="699"/>
      <c r="W91" s="691"/>
      <c r="X91" s="692"/>
      <c r="Y91" s="692"/>
      <c r="Z91" s="692"/>
      <c r="AA91" s="692"/>
      <c r="AB91" s="692"/>
      <c r="AC91" s="693"/>
      <c r="AD91" s="691"/>
      <c r="AE91" s="692"/>
      <c r="AF91" s="692"/>
      <c r="AG91" s="692"/>
      <c r="AH91" s="692"/>
      <c r="AI91" s="692"/>
      <c r="AJ91" s="693"/>
      <c r="AK91" s="691"/>
      <c r="AL91" s="692"/>
      <c r="AM91" s="692"/>
      <c r="AN91" s="692"/>
      <c r="AO91" s="692"/>
      <c r="AP91" s="692"/>
      <c r="AQ91" s="693"/>
      <c r="AR91" s="691"/>
      <c r="AS91" s="692"/>
      <c r="AT91" s="692"/>
      <c r="AU91" s="692"/>
      <c r="AV91" s="692"/>
      <c r="AW91" s="692"/>
      <c r="AX91" s="693"/>
      <c r="AY91" s="691"/>
      <c r="AZ91" s="692"/>
      <c r="BA91" s="694"/>
      <c r="BB91" s="1787"/>
      <c r="BC91" s="1788"/>
      <c r="BD91" s="1842"/>
      <c r="BE91" s="1843"/>
      <c r="BF91" s="1844"/>
      <c r="BG91" s="1845"/>
      <c r="BH91" s="1845"/>
      <c r="BI91" s="1845"/>
      <c r="BJ91" s="1846"/>
    </row>
    <row r="92" spans="2:62" ht="20.25" customHeight="1" x14ac:dyDescent="0.2">
      <c r="B92" s="1771"/>
      <c r="C92" s="1872"/>
      <c r="D92" s="1873"/>
      <c r="E92" s="700"/>
      <c r="F92" s="701">
        <f>C91</f>
        <v>0</v>
      </c>
      <c r="G92" s="700"/>
      <c r="H92" s="701">
        <f>I91</f>
        <v>0</v>
      </c>
      <c r="I92" s="1874"/>
      <c r="J92" s="1875"/>
      <c r="K92" s="1876"/>
      <c r="L92" s="1877"/>
      <c r="M92" s="1877"/>
      <c r="N92" s="1873"/>
      <c r="O92" s="1784"/>
      <c r="P92" s="1785"/>
      <c r="Q92" s="1785"/>
      <c r="R92" s="1785"/>
      <c r="S92" s="1786"/>
      <c r="T92" s="695" t="s">
        <v>1080</v>
      </c>
      <c r="U92" s="696"/>
      <c r="V92" s="697"/>
      <c r="W92" s="683" t="str">
        <f>IF(W91="","",VLOOKUP(W91,'6-2シフト記号表（従来型・ユニット型共通）'!$C$6:$L$47,10,FALSE))</f>
        <v/>
      </c>
      <c r="X92" s="684" t="str">
        <f>IF(X91="","",VLOOKUP(X91,'6-2シフト記号表（従来型・ユニット型共通）'!$C$6:$L$47,10,FALSE))</f>
        <v/>
      </c>
      <c r="Y92" s="684" t="str">
        <f>IF(Y91="","",VLOOKUP(Y91,'6-2シフト記号表（従来型・ユニット型共通）'!$C$6:$L$47,10,FALSE))</f>
        <v/>
      </c>
      <c r="Z92" s="684" t="str">
        <f>IF(Z91="","",VLOOKUP(Z91,'6-2シフト記号表（従来型・ユニット型共通）'!$C$6:$L$47,10,FALSE))</f>
        <v/>
      </c>
      <c r="AA92" s="684" t="str">
        <f>IF(AA91="","",VLOOKUP(AA91,'6-2シフト記号表（従来型・ユニット型共通）'!$C$6:$L$47,10,FALSE))</f>
        <v/>
      </c>
      <c r="AB92" s="684" t="str">
        <f>IF(AB91="","",VLOOKUP(AB91,'6-2シフト記号表（従来型・ユニット型共通）'!$C$6:$L$47,10,FALSE))</f>
        <v/>
      </c>
      <c r="AC92" s="685" t="str">
        <f>IF(AC91="","",VLOOKUP(AC91,'6-2シフト記号表（従来型・ユニット型共通）'!$C$6:$L$47,10,FALSE))</f>
        <v/>
      </c>
      <c r="AD92" s="683" t="str">
        <f>IF(AD91="","",VLOOKUP(AD91,'6-2シフト記号表（従来型・ユニット型共通）'!$C$6:$L$47,10,FALSE))</f>
        <v/>
      </c>
      <c r="AE92" s="684" t="str">
        <f>IF(AE91="","",VLOOKUP(AE91,'6-2シフト記号表（従来型・ユニット型共通）'!$C$6:$L$47,10,FALSE))</f>
        <v/>
      </c>
      <c r="AF92" s="684" t="str">
        <f>IF(AF91="","",VLOOKUP(AF91,'6-2シフト記号表（従来型・ユニット型共通）'!$C$6:$L$47,10,FALSE))</f>
        <v/>
      </c>
      <c r="AG92" s="684" t="str">
        <f>IF(AG91="","",VLOOKUP(AG91,'6-2シフト記号表（従来型・ユニット型共通）'!$C$6:$L$47,10,FALSE))</f>
        <v/>
      </c>
      <c r="AH92" s="684" t="str">
        <f>IF(AH91="","",VLOOKUP(AH91,'6-2シフト記号表（従来型・ユニット型共通）'!$C$6:$L$47,10,FALSE))</f>
        <v/>
      </c>
      <c r="AI92" s="684" t="str">
        <f>IF(AI91="","",VLOOKUP(AI91,'6-2シフト記号表（従来型・ユニット型共通）'!$C$6:$L$47,10,FALSE))</f>
        <v/>
      </c>
      <c r="AJ92" s="685" t="str">
        <f>IF(AJ91="","",VLOOKUP(AJ91,'6-2シフト記号表（従来型・ユニット型共通）'!$C$6:$L$47,10,FALSE))</f>
        <v/>
      </c>
      <c r="AK92" s="683" t="str">
        <f>IF(AK91="","",VLOOKUP(AK91,'6-2シフト記号表（従来型・ユニット型共通）'!$C$6:$L$47,10,FALSE))</f>
        <v/>
      </c>
      <c r="AL92" s="684" t="str">
        <f>IF(AL91="","",VLOOKUP(AL91,'6-2シフト記号表（従来型・ユニット型共通）'!$C$6:$L$47,10,FALSE))</f>
        <v/>
      </c>
      <c r="AM92" s="684" t="str">
        <f>IF(AM91="","",VLOOKUP(AM91,'6-2シフト記号表（従来型・ユニット型共通）'!$C$6:$L$47,10,FALSE))</f>
        <v/>
      </c>
      <c r="AN92" s="684" t="str">
        <f>IF(AN91="","",VLOOKUP(AN91,'6-2シフト記号表（従来型・ユニット型共通）'!$C$6:$L$47,10,FALSE))</f>
        <v/>
      </c>
      <c r="AO92" s="684" t="str">
        <f>IF(AO91="","",VLOOKUP(AO91,'6-2シフト記号表（従来型・ユニット型共通）'!$C$6:$L$47,10,FALSE))</f>
        <v/>
      </c>
      <c r="AP92" s="684" t="str">
        <f>IF(AP91="","",VLOOKUP(AP91,'6-2シフト記号表（従来型・ユニット型共通）'!$C$6:$L$47,10,FALSE))</f>
        <v/>
      </c>
      <c r="AQ92" s="685" t="str">
        <f>IF(AQ91="","",VLOOKUP(AQ91,'6-2シフト記号表（従来型・ユニット型共通）'!$C$6:$L$47,10,FALSE))</f>
        <v/>
      </c>
      <c r="AR92" s="683" t="str">
        <f>IF(AR91="","",VLOOKUP(AR91,'6-2シフト記号表（従来型・ユニット型共通）'!$C$6:$L$47,10,FALSE))</f>
        <v/>
      </c>
      <c r="AS92" s="684" t="str">
        <f>IF(AS91="","",VLOOKUP(AS91,'6-2シフト記号表（従来型・ユニット型共通）'!$C$6:$L$47,10,FALSE))</f>
        <v/>
      </c>
      <c r="AT92" s="684" t="str">
        <f>IF(AT91="","",VLOOKUP(AT91,'6-2シフト記号表（従来型・ユニット型共通）'!$C$6:$L$47,10,FALSE))</f>
        <v/>
      </c>
      <c r="AU92" s="684" t="str">
        <f>IF(AU91="","",VLOOKUP(AU91,'6-2シフト記号表（従来型・ユニット型共通）'!$C$6:$L$47,10,FALSE))</f>
        <v/>
      </c>
      <c r="AV92" s="684" t="str">
        <f>IF(AV91="","",VLOOKUP(AV91,'6-2シフト記号表（従来型・ユニット型共通）'!$C$6:$L$47,10,FALSE))</f>
        <v/>
      </c>
      <c r="AW92" s="684" t="str">
        <f>IF(AW91="","",VLOOKUP(AW91,'6-2シフト記号表（従来型・ユニット型共通）'!$C$6:$L$47,10,FALSE))</f>
        <v/>
      </c>
      <c r="AX92" s="685" t="str">
        <f>IF(AX91="","",VLOOKUP(AX91,'6-2シフト記号表（従来型・ユニット型共通）'!$C$6:$L$47,10,FALSE))</f>
        <v/>
      </c>
      <c r="AY92" s="683" t="str">
        <f>IF(AY91="","",VLOOKUP(AY91,'6-2シフト記号表（従来型・ユニット型共通）'!$C$6:$L$47,10,FALSE))</f>
        <v/>
      </c>
      <c r="AZ92" s="684" t="str">
        <f>IF(AZ91="","",VLOOKUP(AZ91,'6-2シフト記号表（従来型・ユニット型共通）'!$C$6:$L$47,10,FALSE))</f>
        <v/>
      </c>
      <c r="BA92" s="684" t="str">
        <f>IF(BA91="","",VLOOKUP(BA91,'6-2シフト記号表（従来型・ユニット型共通）'!$C$6:$L$47,10,FALSE))</f>
        <v/>
      </c>
      <c r="BB92" s="1868">
        <f>IF($BE$3="４週",SUM(W92:AX92),IF($BE$3="暦月",SUM(W92:BA92),""))</f>
        <v>0</v>
      </c>
      <c r="BC92" s="1869"/>
      <c r="BD92" s="1870">
        <f>IF($BE$3="４週",BB92/4,IF($BE$3="暦月",(BB92/($BE$8/7)),""))</f>
        <v>0</v>
      </c>
      <c r="BE92" s="1869"/>
      <c r="BF92" s="1865"/>
      <c r="BG92" s="1866"/>
      <c r="BH92" s="1866"/>
      <c r="BI92" s="1866"/>
      <c r="BJ92" s="1867"/>
    </row>
    <row r="93" spans="2:62" ht="20.25" customHeight="1" x14ac:dyDescent="0.2">
      <c r="B93" s="1770">
        <f>B91+1</f>
        <v>39</v>
      </c>
      <c r="C93" s="1772"/>
      <c r="D93" s="1773"/>
      <c r="E93" s="678"/>
      <c r="F93" s="679"/>
      <c r="G93" s="678"/>
      <c r="H93" s="679"/>
      <c r="I93" s="1776"/>
      <c r="J93" s="1777"/>
      <c r="K93" s="1780"/>
      <c r="L93" s="1781"/>
      <c r="M93" s="1781"/>
      <c r="N93" s="1773"/>
      <c r="O93" s="1784"/>
      <c r="P93" s="1785"/>
      <c r="Q93" s="1785"/>
      <c r="R93" s="1785"/>
      <c r="S93" s="1786"/>
      <c r="T93" s="698" t="s">
        <v>1079</v>
      </c>
      <c r="V93" s="699"/>
      <c r="W93" s="691"/>
      <c r="X93" s="692"/>
      <c r="Y93" s="692"/>
      <c r="Z93" s="692"/>
      <c r="AA93" s="692"/>
      <c r="AB93" s="692"/>
      <c r="AC93" s="693"/>
      <c r="AD93" s="691"/>
      <c r="AE93" s="692"/>
      <c r="AF93" s="692"/>
      <c r="AG93" s="692"/>
      <c r="AH93" s="692"/>
      <c r="AI93" s="692"/>
      <c r="AJ93" s="693"/>
      <c r="AK93" s="691"/>
      <c r="AL93" s="692"/>
      <c r="AM93" s="692"/>
      <c r="AN93" s="692"/>
      <c r="AO93" s="692"/>
      <c r="AP93" s="692"/>
      <c r="AQ93" s="693"/>
      <c r="AR93" s="691"/>
      <c r="AS93" s="692"/>
      <c r="AT93" s="692"/>
      <c r="AU93" s="692"/>
      <c r="AV93" s="692"/>
      <c r="AW93" s="692"/>
      <c r="AX93" s="693"/>
      <c r="AY93" s="691"/>
      <c r="AZ93" s="692"/>
      <c r="BA93" s="694"/>
      <c r="BB93" s="1787"/>
      <c r="BC93" s="1788"/>
      <c r="BD93" s="1842"/>
      <c r="BE93" s="1843"/>
      <c r="BF93" s="1844"/>
      <c r="BG93" s="1845"/>
      <c r="BH93" s="1845"/>
      <c r="BI93" s="1845"/>
      <c r="BJ93" s="1846"/>
    </row>
    <row r="94" spans="2:62" ht="20.25" customHeight="1" x14ac:dyDescent="0.2">
      <c r="B94" s="1771"/>
      <c r="C94" s="1872"/>
      <c r="D94" s="1873"/>
      <c r="E94" s="700"/>
      <c r="F94" s="701">
        <f>C93</f>
        <v>0</v>
      </c>
      <c r="G94" s="700"/>
      <c r="H94" s="701">
        <f>I93</f>
        <v>0</v>
      </c>
      <c r="I94" s="1874"/>
      <c r="J94" s="1875"/>
      <c r="K94" s="1876"/>
      <c r="L94" s="1877"/>
      <c r="M94" s="1877"/>
      <c r="N94" s="1873"/>
      <c r="O94" s="1784"/>
      <c r="P94" s="1785"/>
      <c r="Q94" s="1785"/>
      <c r="R94" s="1785"/>
      <c r="S94" s="1786"/>
      <c r="T94" s="695" t="s">
        <v>1080</v>
      </c>
      <c r="U94" s="696"/>
      <c r="V94" s="697"/>
      <c r="W94" s="683" t="str">
        <f>IF(W93="","",VLOOKUP(W93,'6-2シフト記号表（従来型・ユニット型共通）'!$C$6:$L$47,10,FALSE))</f>
        <v/>
      </c>
      <c r="X94" s="684" t="str">
        <f>IF(X93="","",VLOOKUP(X93,'6-2シフト記号表（従来型・ユニット型共通）'!$C$6:$L$47,10,FALSE))</f>
        <v/>
      </c>
      <c r="Y94" s="684" t="str">
        <f>IF(Y93="","",VLOOKUP(Y93,'6-2シフト記号表（従来型・ユニット型共通）'!$C$6:$L$47,10,FALSE))</f>
        <v/>
      </c>
      <c r="Z94" s="684" t="str">
        <f>IF(Z93="","",VLOOKUP(Z93,'6-2シフト記号表（従来型・ユニット型共通）'!$C$6:$L$47,10,FALSE))</f>
        <v/>
      </c>
      <c r="AA94" s="684" t="str">
        <f>IF(AA93="","",VLOOKUP(AA93,'6-2シフト記号表（従来型・ユニット型共通）'!$C$6:$L$47,10,FALSE))</f>
        <v/>
      </c>
      <c r="AB94" s="684" t="str">
        <f>IF(AB93="","",VLOOKUP(AB93,'6-2シフト記号表（従来型・ユニット型共通）'!$C$6:$L$47,10,FALSE))</f>
        <v/>
      </c>
      <c r="AC94" s="685" t="str">
        <f>IF(AC93="","",VLOOKUP(AC93,'6-2シフト記号表（従来型・ユニット型共通）'!$C$6:$L$47,10,FALSE))</f>
        <v/>
      </c>
      <c r="AD94" s="683" t="str">
        <f>IF(AD93="","",VLOOKUP(AD93,'6-2シフト記号表（従来型・ユニット型共通）'!$C$6:$L$47,10,FALSE))</f>
        <v/>
      </c>
      <c r="AE94" s="684" t="str">
        <f>IF(AE93="","",VLOOKUP(AE93,'6-2シフト記号表（従来型・ユニット型共通）'!$C$6:$L$47,10,FALSE))</f>
        <v/>
      </c>
      <c r="AF94" s="684" t="str">
        <f>IF(AF93="","",VLOOKUP(AF93,'6-2シフト記号表（従来型・ユニット型共通）'!$C$6:$L$47,10,FALSE))</f>
        <v/>
      </c>
      <c r="AG94" s="684" t="str">
        <f>IF(AG93="","",VLOOKUP(AG93,'6-2シフト記号表（従来型・ユニット型共通）'!$C$6:$L$47,10,FALSE))</f>
        <v/>
      </c>
      <c r="AH94" s="684" t="str">
        <f>IF(AH93="","",VLOOKUP(AH93,'6-2シフト記号表（従来型・ユニット型共通）'!$C$6:$L$47,10,FALSE))</f>
        <v/>
      </c>
      <c r="AI94" s="684" t="str">
        <f>IF(AI93="","",VLOOKUP(AI93,'6-2シフト記号表（従来型・ユニット型共通）'!$C$6:$L$47,10,FALSE))</f>
        <v/>
      </c>
      <c r="AJ94" s="685" t="str">
        <f>IF(AJ93="","",VLOOKUP(AJ93,'6-2シフト記号表（従来型・ユニット型共通）'!$C$6:$L$47,10,FALSE))</f>
        <v/>
      </c>
      <c r="AK94" s="683" t="str">
        <f>IF(AK93="","",VLOOKUP(AK93,'6-2シフト記号表（従来型・ユニット型共通）'!$C$6:$L$47,10,FALSE))</f>
        <v/>
      </c>
      <c r="AL94" s="684" t="str">
        <f>IF(AL93="","",VLOOKUP(AL93,'6-2シフト記号表（従来型・ユニット型共通）'!$C$6:$L$47,10,FALSE))</f>
        <v/>
      </c>
      <c r="AM94" s="684" t="str">
        <f>IF(AM93="","",VLOOKUP(AM93,'6-2シフト記号表（従来型・ユニット型共通）'!$C$6:$L$47,10,FALSE))</f>
        <v/>
      </c>
      <c r="AN94" s="684" t="str">
        <f>IF(AN93="","",VLOOKUP(AN93,'6-2シフト記号表（従来型・ユニット型共通）'!$C$6:$L$47,10,FALSE))</f>
        <v/>
      </c>
      <c r="AO94" s="684" t="str">
        <f>IF(AO93="","",VLOOKUP(AO93,'6-2シフト記号表（従来型・ユニット型共通）'!$C$6:$L$47,10,FALSE))</f>
        <v/>
      </c>
      <c r="AP94" s="684" t="str">
        <f>IF(AP93="","",VLOOKUP(AP93,'6-2シフト記号表（従来型・ユニット型共通）'!$C$6:$L$47,10,FALSE))</f>
        <v/>
      </c>
      <c r="AQ94" s="685" t="str">
        <f>IF(AQ93="","",VLOOKUP(AQ93,'6-2シフト記号表（従来型・ユニット型共通）'!$C$6:$L$47,10,FALSE))</f>
        <v/>
      </c>
      <c r="AR94" s="683" t="str">
        <f>IF(AR93="","",VLOOKUP(AR93,'6-2シフト記号表（従来型・ユニット型共通）'!$C$6:$L$47,10,FALSE))</f>
        <v/>
      </c>
      <c r="AS94" s="684" t="str">
        <f>IF(AS93="","",VLOOKUP(AS93,'6-2シフト記号表（従来型・ユニット型共通）'!$C$6:$L$47,10,FALSE))</f>
        <v/>
      </c>
      <c r="AT94" s="684" t="str">
        <f>IF(AT93="","",VLOOKUP(AT93,'6-2シフト記号表（従来型・ユニット型共通）'!$C$6:$L$47,10,FALSE))</f>
        <v/>
      </c>
      <c r="AU94" s="684" t="str">
        <f>IF(AU93="","",VLOOKUP(AU93,'6-2シフト記号表（従来型・ユニット型共通）'!$C$6:$L$47,10,FALSE))</f>
        <v/>
      </c>
      <c r="AV94" s="684" t="str">
        <f>IF(AV93="","",VLOOKUP(AV93,'6-2シフト記号表（従来型・ユニット型共通）'!$C$6:$L$47,10,FALSE))</f>
        <v/>
      </c>
      <c r="AW94" s="684" t="str">
        <f>IF(AW93="","",VLOOKUP(AW93,'6-2シフト記号表（従来型・ユニット型共通）'!$C$6:$L$47,10,FALSE))</f>
        <v/>
      </c>
      <c r="AX94" s="685" t="str">
        <f>IF(AX93="","",VLOOKUP(AX93,'6-2シフト記号表（従来型・ユニット型共通）'!$C$6:$L$47,10,FALSE))</f>
        <v/>
      </c>
      <c r="AY94" s="683" t="str">
        <f>IF(AY93="","",VLOOKUP(AY93,'6-2シフト記号表（従来型・ユニット型共通）'!$C$6:$L$47,10,FALSE))</f>
        <v/>
      </c>
      <c r="AZ94" s="684" t="str">
        <f>IF(AZ93="","",VLOOKUP(AZ93,'6-2シフト記号表（従来型・ユニット型共通）'!$C$6:$L$47,10,FALSE))</f>
        <v/>
      </c>
      <c r="BA94" s="684" t="str">
        <f>IF(BA93="","",VLOOKUP(BA93,'6-2シフト記号表（従来型・ユニット型共通）'!$C$6:$L$47,10,FALSE))</f>
        <v/>
      </c>
      <c r="BB94" s="1868">
        <f>IF($BE$3="４週",SUM(W94:AX94),IF($BE$3="暦月",SUM(W94:BA94),""))</f>
        <v>0</v>
      </c>
      <c r="BC94" s="1869"/>
      <c r="BD94" s="1870">
        <f>IF($BE$3="４週",BB94/4,IF($BE$3="暦月",(BB94/($BE$8/7)),""))</f>
        <v>0</v>
      </c>
      <c r="BE94" s="1869"/>
      <c r="BF94" s="1865"/>
      <c r="BG94" s="1866"/>
      <c r="BH94" s="1866"/>
      <c r="BI94" s="1866"/>
      <c r="BJ94" s="1867"/>
    </row>
    <row r="95" spans="2:62" ht="20.25" customHeight="1" x14ac:dyDescent="0.2">
      <c r="B95" s="1770">
        <f>B93+1</f>
        <v>40</v>
      </c>
      <c r="C95" s="1772"/>
      <c r="D95" s="1773"/>
      <c r="E95" s="678"/>
      <c r="F95" s="679"/>
      <c r="G95" s="678"/>
      <c r="H95" s="679"/>
      <c r="I95" s="1776"/>
      <c r="J95" s="1777"/>
      <c r="K95" s="1780"/>
      <c r="L95" s="1781"/>
      <c r="M95" s="1781"/>
      <c r="N95" s="1773"/>
      <c r="O95" s="1784"/>
      <c r="P95" s="1785"/>
      <c r="Q95" s="1785"/>
      <c r="R95" s="1785"/>
      <c r="S95" s="1786"/>
      <c r="T95" s="698" t="s">
        <v>1079</v>
      </c>
      <c r="V95" s="699"/>
      <c r="W95" s="691"/>
      <c r="X95" s="692"/>
      <c r="Y95" s="692"/>
      <c r="Z95" s="692"/>
      <c r="AA95" s="692"/>
      <c r="AB95" s="692"/>
      <c r="AC95" s="693"/>
      <c r="AD95" s="691"/>
      <c r="AE95" s="692"/>
      <c r="AF95" s="692"/>
      <c r="AG95" s="692"/>
      <c r="AH95" s="692"/>
      <c r="AI95" s="692"/>
      <c r="AJ95" s="693"/>
      <c r="AK95" s="691"/>
      <c r="AL95" s="692"/>
      <c r="AM95" s="692"/>
      <c r="AN95" s="692"/>
      <c r="AO95" s="692"/>
      <c r="AP95" s="692"/>
      <c r="AQ95" s="693"/>
      <c r="AR95" s="691"/>
      <c r="AS95" s="692"/>
      <c r="AT95" s="692"/>
      <c r="AU95" s="692"/>
      <c r="AV95" s="692"/>
      <c r="AW95" s="692"/>
      <c r="AX95" s="693"/>
      <c r="AY95" s="691"/>
      <c r="AZ95" s="692"/>
      <c r="BA95" s="694"/>
      <c r="BB95" s="1787"/>
      <c r="BC95" s="1788"/>
      <c r="BD95" s="1842"/>
      <c r="BE95" s="1843"/>
      <c r="BF95" s="1844"/>
      <c r="BG95" s="1845"/>
      <c r="BH95" s="1845"/>
      <c r="BI95" s="1845"/>
      <c r="BJ95" s="1846"/>
    </row>
    <row r="96" spans="2:62" ht="20.25" customHeight="1" x14ac:dyDescent="0.2">
      <c r="B96" s="1771"/>
      <c r="C96" s="1872"/>
      <c r="D96" s="1873"/>
      <c r="E96" s="700"/>
      <c r="F96" s="701">
        <f>C95</f>
        <v>0</v>
      </c>
      <c r="G96" s="700"/>
      <c r="H96" s="701">
        <f>I95</f>
        <v>0</v>
      </c>
      <c r="I96" s="1874"/>
      <c r="J96" s="1875"/>
      <c r="K96" s="1876"/>
      <c r="L96" s="1877"/>
      <c r="M96" s="1877"/>
      <c r="N96" s="1873"/>
      <c r="O96" s="1784"/>
      <c r="P96" s="1785"/>
      <c r="Q96" s="1785"/>
      <c r="R96" s="1785"/>
      <c r="S96" s="1786"/>
      <c r="T96" s="695" t="s">
        <v>1080</v>
      </c>
      <c r="U96" s="696"/>
      <c r="V96" s="697"/>
      <c r="W96" s="683" t="str">
        <f>IF(W95="","",VLOOKUP(W95,'6-2シフト記号表（従来型・ユニット型共通）'!$C$6:$L$47,10,FALSE))</f>
        <v/>
      </c>
      <c r="X96" s="684" t="str">
        <f>IF(X95="","",VLOOKUP(X95,'6-2シフト記号表（従来型・ユニット型共通）'!$C$6:$L$47,10,FALSE))</f>
        <v/>
      </c>
      <c r="Y96" s="684" t="str">
        <f>IF(Y95="","",VLOOKUP(Y95,'6-2シフト記号表（従来型・ユニット型共通）'!$C$6:$L$47,10,FALSE))</f>
        <v/>
      </c>
      <c r="Z96" s="684" t="str">
        <f>IF(Z95="","",VLOOKUP(Z95,'6-2シフト記号表（従来型・ユニット型共通）'!$C$6:$L$47,10,FALSE))</f>
        <v/>
      </c>
      <c r="AA96" s="684" t="str">
        <f>IF(AA95="","",VLOOKUP(AA95,'6-2シフト記号表（従来型・ユニット型共通）'!$C$6:$L$47,10,FALSE))</f>
        <v/>
      </c>
      <c r="AB96" s="684" t="str">
        <f>IF(AB95="","",VLOOKUP(AB95,'6-2シフト記号表（従来型・ユニット型共通）'!$C$6:$L$47,10,FALSE))</f>
        <v/>
      </c>
      <c r="AC96" s="685" t="str">
        <f>IF(AC95="","",VLOOKUP(AC95,'6-2シフト記号表（従来型・ユニット型共通）'!$C$6:$L$47,10,FALSE))</f>
        <v/>
      </c>
      <c r="AD96" s="683" t="str">
        <f>IF(AD95="","",VLOOKUP(AD95,'6-2シフト記号表（従来型・ユニット型共通）'!$C$6:$L$47,10,FALSE))</f>
        <v/>
      </c>
      <c r="AE96" s="684" t="str">
        <f>IF(AE95="","",VLOOKUP(AE95,'6-2シフト記号表（従来型・ユニット型共通）'!$C$6:$L$47,10,FALSE))</f>
        <v/>
      </c>
      <c r="AF96" s="684" t="str">
        <f>IF(AF95="","",VLOOKUP(AF95,'6-2シフト記号表（従来型・ユニット型共通）'!$C$6:$L$47,10,FALSE))</f>
        <v/>
      </c>
      <c r="AG96" s="684" t="str">
        <f>IF(AG95="","",VLOOKUP(AG95,'6-2シフト記号表（従来型・ユニット型共通）'!$C$6:$L$47,10,FALSE))</f>
        <v/>
      </c>
      <c r="AH96" s="684" t="str">
        <f>IF(AH95="","",VLOOKUP(AH95,'6-2シフト記号表（従来型・ユニット型共通）'!$C$6:$L$47,10,FALSE))</f>
        <v/>
      </c>
      <c r="AI96" s="684" t="str">
        <f>IF(AI95="","",VLOOKUP(AI95,'6-2シフト記号表（従来型・ユニット型共通）'!$C$6:$L$47,10,FALSE))</f>
        <v/>
      </c>
      <c r="AJ96" s="685" t="str">
        <f>IF(AJ95="","",VLOOKUP(AJ95,'6-2シフト記号表（従来型・ユニット型共通）'!$C$6:$L$47,10,FALSE))</f>
        <v/>
      </c>
      <c r="AK96" s="683" t="str">
        <f>IF(AK95="","",VLOOKUP(AK95,'6-2シフト記号表（従来型・ユニット型共通）'!$C$6:$L$47,10,FALSE))</f>
        <v/>
      </c>
      <c r="AL96" s="684" t="str">
        <f>IF(AL95="","",VLOOKUP(AL95,'6-2シフト記号表（従来型・ユニット型共通）'!$C$6:$L$47,10,FALSE))</f>
        <v/>
      </c>
      <c r="AM96" s="684" t="str">
        <f>IF(AM95="","",VLOOKUP(AM95,'6-2シフト記号表（従来型・ユニット型共通）'!$C$6:$L$47,10,FALSE))</f>
        <v/>
      </c>
      <c r="AN96" s="684" t="str">
        <f>IF(AN95="","",VLOOKUP(AN95,'6-2シフト記号表（従来型・ユニット型共通）'!$C$6:$L$47,10,FALSE))</f>
        <v/>
      </c>
      <c r="AO96" s="684" t="str">
        <f>IF(AO95="","",VLOOKUP(AO95,'6-2シフト記号表（従来型・ユニット型共通）'!$C$6:$L$47,10,FALSE))</f>
        <v/>
      </c>
      <c r="AP96" s="684" t="str">
        <f>IF(AP95="","",VLOOKUP(AP95,'6-2シフト記号表（従来型・ユニット型共通）'!$C$6:$L$47,10,FALSE))</f>
        <v/>
      </c>
      <c r="AQ96" s="685" t="str">
        <f>IF(AQ95="","",VLOOKUP(AQ95,'6-2シフト記号表（従来型・ユニット型共通）'!$C$6:$L$47,10,FALSE))</f>
        <v/>
      </c>
      <c r="AR96" s="683" t="str">
        <f>IF(AR95="","",VLOOKUP(AR95,'6-2シフト記号表（従来型・ユニット型共通）'!$C$6:$L$47,10,FALSE))</f>
        <v/>
      </c>
      <c r="AS96" s="684" t="str">
        <f>IF(AS95="","",VLOOKUP(AS95,'6-2シフト記号表（従来型・ユニット型共通）'!$C$6:$L$47,10,FALSE))</f>
        <v/>
      </c>
      <c r="AT96" s="684" t="str">
        <f>IF(AT95="","",VLOOKUP(AT95,'6-2シフト記号表（従来型・ユニット型共通）'!$C$6:$L$47,10,FALSE))</f>
        <v/>
      </c>
      <c r="AU96" s="684" t="str">
        <f>IF(AU95="","",VLOOKUP(AU95,'6-2シフト記号表（従来型・ユニット型共通）'!$C$6:$L$47,10,FALSE))</f>
        <v/>
      </c>
      <c r="AV96" s="684" t="str">
        <f>IF(AV95="","",VLOOKUP(AV95,'6-2シフト記号表（従来型・ユニット型共通）'!$C$6:$L$47,10,FALSE))</f>
        <v/>
      </c>
      <c r="AW96" s="684" t="str">
        <f>IF(AW95="","",VLOOKUP(AW95,'6-2シフト記号表（従来型・ユニット型共通）'!$C$6:$L$47,10,FALSE))</f>
        <v/>
      </c>
      <c r="AX96" s="685" t="str">
        <f>IF(AX95="","",VLOOKUP(AX95,'6-2シフト記号表（従来型・ユニット型共通）'!$C$6:$L$47,10,FALSE))</f>
        <v/>
      </c>
      <c r="AY96" s="683" t="str">
        <f>IF(AY95="","",VLOOKUP(AY95,'6-2シフト記号表（従来型・ユニット型共通）'!$C$6:$L$47,10,FALSE))</f>
        <v/>
      </c>
      <c r="AZ96" s="684" t="str">
        <f>IF(AZ95="","",VLOOKUP(AZ95,'6-2シフト記号表（従来型・ユニット型共通）'!$C$6:$L$47,10,FALSE))</f>
        <v/>
      </c>
      <c r="BA96" s="684" t="str">
        <f>IF(BA95="","",VLOOKUP(BA95,'6-2シフト記号表（従来型・ユニット型共通）'!$C$6:$L$47,10,FALSE))</f>
        <v/>
      </c>
      <c r="BB96" s="1868">
        <f>IF($BE$3="４週",SUM(W96:AX96),IF($BE$3="暦月",SUM(W96:BA96),""))</f>
        <v>0</v>
      </c>
      <c r="BC96" s="1869"/>
      <c r="BD96" s="1870">
        <f>IF($BE$3="４週",BB96/4,IF($BE$3="暦月",(BB96/($BE$8/7)),""))</f>
        <v>0</v>
      </c>
      <c r="BE96" s="1869"/>
      <c r="BF96" s="1865"/>
      <c r="BG96" s="1866"/>
      <c r="BH96" s="1866"/>
      <c r="BI96" s="1866"/>
      <c r="BJ96" s="1867"/>
    </row>
    <row r="97" spans="2:62" ht="20.25" customHeight="1" x14ac:dyDescent="0.2">
      <c r="B97" s="1770">
        <f>B95+1</f>
        <v>41</v>
      </c>
      <c r="C97" s="1772"/>
      <c r="D97" s="1773"/>
      <c r="E97" s="678"/>
      <c r="F97" s="679"/>
      <c r="G97" s="678"/>
      <c r="H97" s="679"/>
      <c r="I97" s="1776"/>
      <c r="J97" s="1777"/>
      <c r="K97" s="1780"/>
      <c r="L97" s="1781"/>
      <c r="M97" s="1781"/>
      <c r="N97" s="1773"/>
      <c r="O97" s="1784"/>
      <c r="P97" s="1785"/>
      <c r="Q97" s="1785"/>
      <c r="R97" s="1785"/>
      <c r="S97" s="1786"/>
      <c r="T97" s="698" t="s">
        <v>1079</v>
      </c>
      <c r="V97" s="699"/>
      <c r="W97" s="691"/>
      <c r="X97" s="692"/>
      <c r="Y97" s="692"/>
      <c r="Z97" s="692"/>
      <c r="AA97" s="692"/>
      <c r="AB97" s="692"/>
      <c r="AC97" s="693"/>
      <c r="AD97" s="691"/>
      <c r="AE97" s="692"/>
      <c r="AF97" s="692"/>
      <c r="AG97" s="692"/>
      <c r="AH97" s="692"/>
      <c r="AI97" s="692"/>
      <c r="AJ97" s="693"/>
      <c r="AK97" s="691"/>
      <c r="AL97" s="692"/>
      <c r="AM97" s="692"/>
      <c r="AN97" s="692"/>
      <c r="AO97" s="692"/>
      <c r="AP97" s="692"/>
      <c r="AQ97" s="693"/>
      <c r="AR97" s="691"/>
      <c r="AS97" s="692"/>
      <c r="AT97" s="692"/>
      <c r="AU97" s="692"/>
      <c r="AV97" s="692"/>
      <c r="AW97" s="692"/>
      <c r="AX97" s="693"/>
      <c r="AY97" s="691"/>
      <c r="AZ97" s="692"/>
      <c r="BA97" s="694"/>
      <c r="BB97" s="1787"/>
      <c r="BC97" s="1788"/>
      <c r="BD97" s="1842"/>
      <c r="BE97" s="1843"/>
      <c r="BF97" s="1844"/>
      <c r="BG97" s="1845"/>
      <c r="BH97" s="1845"/>
      <c r="BI97" s="1845"/>
      <c r="BJ97" s="1846"/>
    </row>
    <row r="98" spans="2:62" ht="20.25" customHeight="1" x14ac:dyDescent="0.2">
      <c r="B98" s="1771"/>
      <c r="C98" s="1872"/>
      <c r="D98" s="1873"/>
      <c r="E98" s="700"/>
      <c r="F98" s="701">
        <f>C97</f>
        <v>0</v>
      </c>
      <c r="G98" s="700"/>
      <c r="H98" s="701">
        <f>I97</f>
        <v>0</v>
      </c>
      <c r="I98" s="1874"/>
      <c r="J98" s="1875"/>
      <c r="K98" s="1876"/>
      <c r="L98" s="1877"/>
      <c r="M98" s="1877"/>
      <c r="N98" s="1873"/>
      <c r="O98" s="1784"/>
      <c r="P98" s="1785"/>
      <c r="Q98" s="1785"/>
      <c r="R98" s="1785"/>
      <c r="S98" s="1786"/>
      <c r="T98" s="695" t="s">
        <v>1080</v>
      </c>
      <c r="U98" s="696"/>
      <c r="V98" s="697"/>
      <c r="W98" s="683" t="str">
        <f>IF(W97="","",VLOOKUP(W97,'6-2シフト記号表（従来型・ユニット型共通）'!$C$6:$L$47,10,FALSE))</f>
        <v/>
      </c>
      <c r="X98" s="684" t="str">
        <f>IF(X97="","",VLOOKUP(X97,'6-2シフト記号表（従来型・ユニット型共通）'!$C$6:$L$47,10,FALSE))</f>
        <v/>
      </c>
      <c r="Y98" s="684" t="str">
        <f>IF(Y97="","",VLOOKUP(Y97,'6-2シフト記号表（従来型・ユニット型共通）'!$C$6:$L$47,10,FALSE))</f>
        <v/>
      </c>
      <c r="Z98" s="684" t="str">
        <f>IF(Z97="","",VLOOKUP(Z97,'6-2シフト記号表（従来型・ユニット型共通）'!$C$6:$L$47,10,FALSE))</f>
        <v/>
      </c>
      <c r="AA98" s="684" t="str">
        <f>IF(AA97="","",VLOOKUP(AA97,'6-2シフト記号表（従来型・ユニット型共通）'!$C$6:$L$47,10,FALSE))</f>
        <v/>
      </c>
      <c r="AB98" s="684" t="str">
        <f>IF(AB97="","",VLOOKUP(AB97,'6-2シフト記号表（従来型・ユニット型共通）'!$C$6:$L$47,10,FALSE))</f>
        <v/>
      </c>
      <c r="AC98" s="685" t="str">
        <f>IF(AC97="","",VLOOKUP(AC97,'6-2シフト記号表（従来型・ユニット型共通）'!$C$6:$L$47,10,FALSE))</f>
        <v/>
      </c>
      <c r="AD98" s="683" t="str">
        <f>IF(AD97="","",VLOOKUP(AD97,'6-2シフト記号表（従来型・ユニット型共通）'!$C$6:$L$47,10,FALSE))</f>
        <v/>
      </c>
      <c r="AE98" s="684" t="str">
        <f>IF(AE97="","",VLOOKUP(AE97,'6-2シフト記号表（従来型・ユニット型共通）'!$C$6:$L$47,10,FALSE))</f>
        <v/>
      </c>
      <c r="AF98" s="684" t="str">
        <f>IF(AF97="","",VLOOKUP(AF97,'6-2シフト記号表（従来型・ユニット型共通）'!$C$6:$L$47,10,FALSE))</f>
        <v/>
      </c>
      <c r="AG98" s="684" t="str">
        <f>IF(AG97="","",VLOOKUP(AG97,'6-2シフト記号表（従来型・ユニット型共通）'!$C$6:$L$47,10,FALSE))</f>
        <v/>
      </c>
      <c r="AH98" s="684" t="str">
        <f>IF(AH97="","",VLOOKUP(AH97,'6-2シフト記号表（従来型・ユニット型共通）'!$C$6:$L$47,10,FALSE))</f>
        <v/>
      </c>
      <c r="AI98" s="684" t="str">
        <f>IF(AI97="","",VLOOKUP(AI97,'6-2シフト記号表（従来型・ユニット型共通）'!$C$6:$L$47,10,FALSE))</f>
        <v/>
      </c>
      <c r="AJ98" s="685" t="str">
        <f>IF(AJ97="","",VLOOKUP(AJ97,'6-2シフト記号表（従来型・ユニット型共通）'!$C$6:$L$47,10,FALSE))</f>
        <v/>
      </c>
      <c r="AK98" s="683" t="str">
        <f>IF(AK97="","",VLOOKUP(AK97,'6-2シフト記号表（従来型・ユニット型共通）'!$C$6:$L$47,10,FALSE))</f>
        <v/>
      </c>
      <c r="AL98" s="684" t="str">
        <f>IF(AL97="","",VLOOKUP(AL97,'6-2シフト記号表（従来型・ユニット型共通）'!$C$6:$L$47,10,FALSE))</f>
        <v/>
      </c>
      <c r="AM98" s="684" t="str">
        <f>IF(AM97="","",VLOOKUP(AM97,'6-2シフト記号表（従来型・ユニット型共通）'!$C$6:$L$47,10,FALSE))</f>
        <v/>
      </c>
      <c r="AN98" s="684" t="str">
        <f>IF(AN97="","",VLOOKUP(AN97,'6-2シフト記号表（従来型・ユニット型共通）'!$C$6:$L$47,10,FALSE))</f>
        <v/>
      </c>
      <c r="AO98" s="684" t="str">
        <f>IF(AO97="","",VLOOKUP(AO97,'6-2シフト記号表（従来型・ユニット型共通）'!$C$6:$L$47,10,FALSE))</f>
        <v/>
      </c>
      <c r="AP98" s="684" t="str">
        <f>IF(AP97="","",VLOOKUP(AP97,'6-2シフト記号表（従来型・ユニット型共通）'!$C$6:$L$47,10,FALSE))</f>
        <v/>
      </c>
      <c r="AQ98" s="685" t="str">
        <f>IF(AQ97="","",VLOOKUP(AQ97,'6-2シフト記号表（従来型・ユニット型共通）'!$C$6:$L$47,10,FALSE))</f>
        <v/>
      </c>
      <c r="AR98" s="683" t="str">
        <f>IF(AR97="","",VLOOKUP(AR97,'6-2シフト記号表（従来型・ユニット型共通）'!$C$6:$L$47,10,FALSE))</f>
        <v/>
      </c>
      <c r="AS98" s="684" t="str">
        <f>IF(AS97="","",VLOOKUP(AS97,'6-2シフト記号表（従来型・ユニット型共通）'!$C$6:$L$47,10,FALSE))</f>
        <v/>
      </c>
      <c r="AT98" s="684" t="str">
        <f>IF(AT97="","",VLOOKUP(AT97,'6-2シフト記号表（従来型・ユニット型共通）'!$C$6:$L$47,10,FALSE))</f>
        <v/>
      </c>
      <c r="AU98" s="684" t="str">
        <f>IF(AU97="","",VLOOKUP(AU97,'6-2シフト記号表（従来型・ユニット型共通）'!$C$6:$L$47,10,FALSE))</f>
        <v/>
      </c>
      <c r="AV98" s="684" t="str">
        <f>IF(AV97="","",VLOOKUP(AV97,'6-2シフト記号表（従来型・ユニット型共通）'!$C$6:$L$47,10,FALSE))</f>
        <v/>
      </c>
      <c r="AW98" s="684" t="str">
        <f>IF(AW97="","",VLOOKUP(AW97,'6-2シフト記号表（従来型・ユニット型共通）'!$C$6:$L$47,10,FALSE))</f>
        <v/>
      </c>
      <c r="AX98" s="685" t="str">
        <f>IF(AX97="","",VLOOKUP(AX97,'6-2シフト記号表（従来型・ユニット型共通）'!$C$6:$L$47,10,FALSE))</f>
        <v/>
      </c>
      <c r="AY98" s="683" t="str">
        <f>IF(AY97="","",VLOOKUP(AY97,'6-2シフト記号表（従来型・ユニット型共通）'!$C$6:$L$47,10,FALSE))</f>
        <v/>
      </c>
      <c r="AZ98" s="684" t="str">
        <f>IF(AZ97="","",VLOOKUP(AZ97,'6-2シフト記号表（従来型・ユニット型共通）'!$C$6:$L$47,10,FALSE))</f>
        <v/>
      </c>
      <c r="BA98" s="684" t="str">
        <f>IF(BA97="","",VLOOKUP(BA97,'6-2シフト記号表（従来型・ユニット型共通）'!$C$6:$L$47,10,FALSE))</f>
        <v/>
      </c>
      <c r="BB98" s="1868">
        <f>IF($BE$3="４週",SUM(W98:AX98),IF($BE$3="暦月",SUM(W98:BA98),""))</f>
        <v>0</v>
      </c>
      <c r="BC98" s="1869"/>
      <c r="BD98" s="1870">
        <f>IF($BE$3="４週",BB98/4,IF($BE$3="暦月",(BB98/($BE$8/7)),""))</f>
        <v>0</v>
      </c>
      <c r="BE98" s="1869"/>
      <c r="BF98" s="1865"/>
      <c r="BG98" s="1866"/>
      <c r="BH98" s="1866"/>
      <c r="BI98" s="1866"/>
      <c r="BJ98" s="1867"/>
    </row>
    <row r="99" spans="2:62" ht="20.25" customHeight="1" x14ac:dyDescent="0.2">
      <c r="B99" s="1770">
        <f>B97+1</f>
        <v>42</v>
      </c>
      <c r="C99" s="1772"/>
      <c r="D99" s="1773"/>
      <c r="E99" s="678"/>
      <c r="F99" s="679"/>
      <c r="G99" s="678"/>
      <c r="H99" s="679"/>
      <c r="I99" s="1776"/>
      <c r="J99" s="1777"/>
      <c r="K99" s="1780"/>
      <c r="L99" s="1781"/>
      <c r="M99" s="1781"/>
      <c r="N99" s="1773"/>
      <c r="O99" s="1784"/>
      <c r="P99" s="1785"/>
      <c r="Q99" s="1785"/>
      <c r="R99" s="1785"/>
      <c r="S99" s="1786"/>
      <c r="T99" s="698" t="s">
        <v>1079</v>
      </c>
      <c r="V99" s="699"/>
      <c r="W99" s="691"/>
      <c r="X99" s="692"/>
      <c r="Y99" s="692"/>
      <c r="Z99" s="692"/>
      <c r="AA99" s="692"/>
      <c r="AB99" s="692"/>
      <c r="AC99" s="693"/>
      <c r="AD99" s="691"/>
      <c r="AE99" s="692"/>
      <c r="AF99" s="692"/>
      <c r="AG99" s="692"/>
      <c r="AH99" s="692"/>
      <c r="AI99" s="692"/>
      <c r="AJ99" s="693"/>
      <c r="AK99" s="691"/>
      <c r="AL99" s="692"/>
      <c r="AM99" s="692"/>
      <c r="AN99" s="692"/>
      <c r="AO99" s="692"/>
      <c r="AP99" s="692"/>
      <c r="AQ99" s="693"/>
      <c r="AR99" s="691"/>
      <c r="AS99" s="692"/>
      <c r="AT99" s="692"/>
      <c r="AU99" s="692"/>
      <c r="AV99" s="692"/>
      <c r="AW99" s="692"/>
      <c r="AX99" s="693"/>
      <c r="AY99" s="691"/>
      <c r="AZ99" s="692"/>
      <c r="BA99" s="694"/>
      <c r="BB99" s="1787"/>
      <c r="BC99" s="1788"/>
      <c r="BD99" s="1842"/>
      <c r="BE99" s="1843"/>
      <c r="BF99" s="1844"/>
      <c r="BG99" s="1845"/>
      <c r="BH99" s="1845"/>
      <c r="BI99" s="1845"/>
      <c r="BJ99" s="1846"/>
    </row>
    <row r="100" spans="2:62" ht="20.25" customHeight="1" x14ac:dyDescent="0.2">
      <c r="B100" s="1771"/>
      <c r="C100" s="1872"/>
      <c r="D100" s="1873"/>
      <c r="E100" s="700"/>
      <c r="F100" s="701">
        <f>C99</f>
        <v>0</v>
      </c>
      <c r="G100" s="700"/>
      <c r="H100" s="701">
        <f>I99</f>
        <v>0</v>
      </c>
      <c r="I100" s="1874"/>
      <c r="J100" s="1875"/>
      <c r="K100" s="1876"/>
      <c r="L100" s="1877"/>
      <c r="M100" s="1877"/>
      <c r="N100" s="1873"/>
      <c r="O100" s="1784"/>
      <c r="P100" s="1785"/>
      <c r="Q100" s="1785"/>
      <c r="R100" s="1785"/>
      <c r="S100" s="1786"/>
      <c r="T100" s="695" t="s">
        <v>1080</v>
      </c>
      <c r="U100" s="696"/>
      <c r="V100" s="697"/>
      <c r="W100" s="683" t="str">
        <f>IF(W99="","",VLOOKUP(W99,'6-2シフト記号表（従来型・ユニット型共通）'!$C$6:$L$47,10,FALSE))</f>
        <v/>
      </c>
      <c r="X100" s="684" t="str">
        <f>IF(X99="","",VLOOKUP(X99,'6-2シフト記号表（従来型・ユニット型共通）'!$C$6:$L$47,10,FALSE))</f>
        <v/>
      </c>
      <c r="Y100" s="684" t="str">
        <f>IF(Y99="","",VLOOKUP(Y99,'6-2シフト記号表（従来型・ユニット型共通）'!$C$6:$L$47,10,FALSE))</f>
        <v/>
      </c>
      <c r="Z100" s="684" t="str">
        <f>IF(Z99="","",VLOOKUP(Z99,'6-2シフト記号表（従来型・ユニット型共通）'!$C$6:$L$47,10,FALSE))</f>
        <v/>
      </c>
      <c r="AA100" s="684" t="str">
        <f>IF(AA99="","",VLOOKUP(AA99,'6-2シフト記号表（従来型・ユニット型共通）'!$C$6:$L$47,10,FALSE))</f>
        <v/>
      </c>
      <c r="AB100" s="684" t="str">
        <f>IF(AB99="","",VLOOKUP(AB99,'6-2シフト記号表（従来型・ユニット型共通）'!$C$6:$L$47,10,FALSE))</f>
        <v/>
      </c>
      <c r="AC100" s="685" t="str">
        <f>IF(AC99="","",VLOOKUP(AC99,'6-2シフト記号表（従来型・ユニット型共通）'!$C$6:$L$47,10,FALSE))</f>
        <v/>
      </c>
      <c r="AD100" s="683" t="str">
        <f>IF(AD99="","",VLOOKUP(AD99,'6-2シフト記号表（従来型・ユニット型共通）'!$C$6:$L$47,10,FALSE))</f>
        <v/>
      </c>
      <c r="AE100" s="684" t="str">
        <f>IF(AE99="","",VLOOKUP(AE99,'6-2シフト記号表（従来型・ユニット型共通）'!$C$6:$L$47,10,FALSE))</f>
        <v/>
      </c>
      <c r="AF100" s="684" t="str">
        <f>IF(AF99="","",VLOOKUP(AF99,'6-2シフト記号表（従来型・ユニット型共通）'!$C$6:$L$47,10,FALSE))</f>
        <v/>
      </c>
      <c r="AG100" s="684" t="str">
        <f>IF(AG99="","",VLOOKUP(AG99,'6-2シフト記号表（従来型・ユニット型共通）'!$C$6:$L$47,10,FALSE))</f>
        <v/>
      </c>
      <c r="AH100" s="684" t="str">
        <f>IF(AH99="","",VLOOKUP(AH99,'6-2シフト記号表（従来型・ユニット型共通）'!$C$6:$L$47,10,FALSE))</f>
        <v/>
      </c>
      <c r="AI100" s="684" t="str">
        <f>IF(AI99="","",VLOOKUP(AI99,'6-2シフト記号表（従来型・ユニット型共通）'!$C$6:$L$47,10,FALSE))</f>
        <v/>
      </c>
      <c r="AJ100" s="685" t="str">
        <f>IF(AJ99="","",VLOOKUP(AJ99,'6-2シフト記号表（従来型・ユニット型共通）'!$C$6:$L$47,10,FALSE))</f>
        <v/>
      </c>
      <c r="AK100" s="683" t="str">
        <f>IF(AK99="","",VLOOKUP(AK99,'6-2シフト記号表（従来型・ユニット型共通）'!$C$6:$L$47,10,FALSE))</f>
        <v/>
      </c>
      <c r="AL100" s="684" t="str">
        <f>IF(AL99="","",VLOOKUP(AL99,'6-2シフト記号表（従来型・ユニット型共通）'!$C$6:$L$47,10,FALSE))</f>
        <v/>
      </c>
      <c r="AM100" s="684" t="str">
        <f>IF(AM99="","",VLOOKUP(AM99,'6-2シフト記号表（従来型・ユニット型共通）'!$C$6:$L$47,10,FALSE))</f>
        <v/>
      </c>
      <c r="AN100" s="684" t="str">
        <f>IF(AN99="","",VLOOKUP(AN99,'6-2シフト記号表（従来型・ユニット型共通）'!$C$6:$L$47,10,FALSE))</f>
        <v/>
      </c>
      <c r="AO100" s="684" t="str">
        <f>IF(AO99="","",VLOOKUP(AO99,'6-2シフト記号表（従来型・ユニット型共通）'!$C$6:$L$47,10,FALSE))</f>
        <v/>
      </c>
      <c r="AP100" s="684" t="str">
        <f>IF(AP99="","",VLOOKUP(AP99,'6-2シフト記号表（従来型・ユニット型共通）'!$C$6:$L$47,10,FALSE))</f>
        <v/>
      </c>
      <c r="AQ100" s="685" t="str">
        <f>IF(AQ99="","",VLOOKUP(AQ99,'6-2シフト記号表（従来型・ユニット型共通）'!$C$6:$L$47,10,FALSE))</f>
        <v/>
      </c>
      <c r="AR100" s="683" t="str">
        <f>IF(AR99="","",VLOOKUP(AR99,'6-2シフト記号表（従来型・ユニット型共通）'!$C$6:$L$47,10,FALSE))</f>
        <v/>
      </c>
      <c r="AS100" s="684" t="str">
        <f>IF(AS99="","",VLOOKUP(AS99,'6-2シフト記号表（従来型・ユニット型共通）'!$C$6:$L$47,10,FALSE))</f>
        <v/>
      </c>
      <c r="AT100" s="684" t="str">
        <f>IF(AT99="","",VLOOKUP(AT99,'6-2シフト記号表（従来型・ユニット型共通）'!$C$6:$L$47,10,FALSE))</f>
        <v/>
      </c>
      <c r="AU100" s="684" t="str">
        <f>IF(AU99="","",VLOOKUP(AU99,'6-2シフト記号表（従来型・ユニット型共通）'!$C$6:$L$47,10,FALSE))</f>
        <v/>
      </c>
      <c r="AV100" s="684" t="str">
        <f>IF(AV99="","",VLOOKUP(AV99,'6-2シフト記号表（従来型・ユニット型共通）'!$C$6:$L$47,10,FALSE))</f>
        <v/>
      </c>
      <c r="AW100" s="684" t="str">
        <f>IF(AW99="","",VLOOKUP(AW99,'6-2シフト記号表（従来型・ユニット型共通）'!$C$6:$L$47,10,FALSE))</f>
        <v/>
      </c>
      <c r="AX100" s="685" t="str">
        <f>IF(AX99="","",VLOOKUP(AX99,'6-2シフト記号表（従来型・ユニット型共通）'!$C$6:$L$47,10,FALSE))</f>
        <v/>
      </c>
      <c r="AY100" s="683" t="str">
        <f>IF(AY99="","",VLOOKUP(AY99,'6-2シフト記号表（従来型・ユニット型共通）'!$C$6:$L$47,10,FALSE))</f>
        <v/>
      </c>
      <c r="AZ100" s="684" t="str">
        <f>IF(AZ99="","",VLOOKUP(AZ99,'6-2シフト記号表（従来型・ユニット型共通）'!$C$6:$L$47,10,FALSE))</f>
        <v/>
      </c>
      <c r="BA100" s="684" t="str">
        <f>IF(BA99="","",VLOOKUP(BA99,'6-2シフト記号表（従来型・ユニット型共通）'!$C$6:$L$47,10,FALSE))</f>
        <v/>
      </c>
      <c r="BB100" s="1868">
        <f>IF($BE$3="４週",SUM(W100:AX100),IF($BE$3="暦月",SUM(W100:BA100),""))</f>
        <v>0</v>
      </c>
      <c r="BC100" s="1869"/>
      <c r="BD100" s="1870">
        <f>IF($BE$3="４週",BB100/4,IF($BE$3="暦月",(BB100/($BE$8/7)),""))</f>
        <v>0</v>
      </c>
      <c r="BE100" s="1869"/>
      <c r="BF100" s="1865"/>
      <c r="BG100" s="1866"/>
      <c r="BH100" s="1866"/>
      <c r="BI100" s="1866"/>
      <c r="BJ100" s="1867"/>
    </row>
    <row r="101" spans="2:62" ht="20.25" customHeight="1" x14ac:dyDescent="0.2">
      <c r="B101" s="1770">
        <f>B99+1</f>
        <v>43</v>
      </c>
      <c r="C101" s="1772"/>
      <c r="D101" s="1773"/>
      <c r="E101" s="678"/>
      <c r="F101" s="679"/>
      <c r="G101" s="678"/>
      <c r="H101" s="679"/>
      <c r="I101" s="1776"/>
      <c r="J101" s="1777"/>
      <c r="K101" s="1780"/>
      <c r="L101" s="1781"/>
      <c r="M101" s="1781"/>
      <c r="N101" s="1773"/>
      <c r="O101" s="1784"/>
      <c r="P101" s="1785"/>
      <c r="Q101" s="1785"/>
      <c r="R101" s="1785"/>
      <c r="S101" s="1786"/>
      <c r="T101" s="698" t="s">
        <v>1079</v>
      </c>
      <c r="V101" s="699"/>
      <c r="W101" s="691"/>
      <c r="X101" s="692"/>
      <c r="Y101" s="692"/>
      <c r="Z101" s="692"/>
      <c r="AA101" s="692"/>
      <c r="AB101" s="692"/>
      <c r="AC101" s="693"/>
      <c r="AD101" s="691"/>
      <c r="AE101" s="692"/>
      <c r="AF101" s="692"/>
      <c r="AG101" s="692"/>
      <c r="AH101" s="692"/>
      <c r="AI101" s="692"/>
      <c r="AJ101" s="693"/>
      <c r="AK101" s="691"/>
      <c r="AL101" s="692"/>
      <c r="AM101" s="692"/>
      <c r="AN101" s="692"/>
      <c r="AO101" s="692"/>
      <c r="AP101" s="692"/>
      <c r="AQ101" s="693"/>
      <c r="AR101" s="691"/>
      <c r="AS101" s="692"/>
      <c r="AT101" s="692"/>
      <c r="AU101" s="692"/>
      <c r="AV101" s="692"/>
      <c r="AW101" s="692"/>
      <c r="AX101" s="693"/>
      <c r="AY101" s="691"/>
      <c r="AZ101" s="692"/>
      <c r="BA101" s="694"/>
      <c r="BB101" s="1787"/>
      <c r="BC101" s="1788"/>
      <c r="BD101" s="1842"/>
      <c r="BE101" s="1843"/>
      <c r="BF101" s="1844"/>
      <c r="BG101" s="1845"/>
      <c r="BH101" s="1845"/>
      <c r="BI101" s="1845"/>
      <c r="BJ101" s="1846"/>
    </row>
    <row r="102" spans="2:62" ht="20.25" customHeight="1" x14ac:dyDescent="0.2">
      <c r="B102" s="1771"/>
      <c r="C102" s="1872"/>
      <c r="D102" s="1873"/>
      <c r="E102" s="700"/>
      <c r="F102" s="701">
        <f>C101</f>
        <v>0</v>
      </c>
      <c r="G102" s="700"/>
      <c r="H102" s="701">
        <f>I101</f>
        <v>0</v>
      </c>
      <c r="I102" s="1874"/>
      <c r="J102" s="1875"/>
      <c r="K102" s="1876"/>
      <c r="L102" s="1877"/>
      <c r="M102" s="1877"/>
      <c r="N102" s="1873"/>
      <c r="O102" s="1784"/>
      <c r="P102" s="1785"/>
      <c r="Q102" s="1785"/>
      <c r="R102" s="1785"/>
      <c r="S102" s="1786"/>
      <c r="T102" s="695" t="s">
        <v>1080</v>
      </c>
      <c r="U102" s="696"/>
      <c r="V102" s="697"/>
      <c r="W102" s="683" t="str">
        <f>IF(W101="","",VLOOKUP(W101,'6-2シフト記号表（従来型・ユニット型共通）'!$C$6:$L$47,10,FALSE))</f>
        <v/>
      </c>
      <c r="X102" s="684" t="str">
        <f>IF(X101="","",VLOOKUP(X101,'6-2シフト記号表（従来型・ユニット型共通）'!$C$6:$L$47,10,FALSE))</f>
        <v/>
      </c>
      <c r="Y102" s="684" t="str">
        <f>IF(Y101="","",VLOOKUP(Y101,'6-2シフト記号表（従来型・ユニット型共通）'!$C$6:$L$47,10,FALSE))</f>
        <v/>
      </c>
      <c r="Z102" s="684" t="str">
        <f>IF(Z101="","",VLOOKUP(Z101,'6-2シフト記号表（従来型・ユニット型共通）'!$C$6:$L$47,10,FALSE))</f>
        <v/>
      </c>
      <c r="AA102" s="684" t="str">
        <f>IF(AA101="","",VLOOKUP(AA101,'6-2シフト記号表（従来型・ユニット型共通）'!$C$6:$L$47,10,FALSE))</f>
        <v/>
      </c>
      <c r="AB102" s="684" t="str">
        <f>IF(AB101="","",VLOOKUP(AB101,'6-2シフト記号表（従来型・ユニット型共通）'!$C$6:$L$47,10,FALSE))</f>
        <v/>
      </c>
      <c r="AC102" s="685" t="str">
        <f>IF(AC101="","",VLOOKUP(AC101,'6-2シフト記号表（従来型・ユニット型共通）'!$C$6:$L$47,10,FALSE))</f>
        <v/>
      </c>
      <c r="AD102" s="683" t="str">
        <f>IF(AD101="","",VLOOKUP(AD101,'6-2シフト記号表（従来型・ユニット型共通）'!$C$6:$L$47,10,FALSE))</f>
        <v/>
      </c>
      <c r="AE102" s="684" t="str">
        <f>IF(AE101="","",VLOOKUP(AE101,'6-2シフト記号表（従来型・ユニット型共通）'!$C$6:$L$47,10,FALSE))</f>
        <v/>
      </c>
      <c r="AF102" s="684" t="str">
        <f>IF(AF101="","",VLOOKUP(AF101,'6-2シフト記号表（従来型・ユニット型共通）'!$C$6:$L$47,10,FALSE))</f>
        <v/>
      </c>
      <c r="AG102" s="684" t="str">
        <f>IF(AG101="","",VLOOKUP(AG101,'6-2シフト記号表（従来型・ユニット型共通）'!$C$6:$L$47,10,FALSE))</f>
        <v/>
      </c>
      <c r="AH102" s="684" t="str">
        <f>IF(AH101="","",VLOOKUP(AH101,'6-2シフト記号表（従来型・ユニット型共通）'!$C$6:$L$47,10,FALSE))</f>
        <v/>
      </c>
      <c r="AI102" s="684" t="str">
        <f>IF(AI101="","",VLOOKUP(AI101,'6-2シフト記号表（従来型・ユニット型共通）'!$C$6:$L$47,10,FALSE))</f>
        <v/>
      </c>
      <c r="AJ102" s="685" t="str">
        <f>IF(AJ101="","",VLOOKUP(AJ101,'6-2シフト記号表（従来型・ユニット型共通）'!$C$6:$L$47,10,FALSE))</f>
        <v/>
      </c>
      <c r="AK102" s="683" t="str">
        <f>IF(AK101="","",VLOOKUP(AK101,'6-2シフト記号表（従来型・ユニット型共通）'!$C$6:$L$47,10,FALSE))</f>
        <v/>
      </c>
      <c r="AL102" s="684" t="str">
        <f>IF(AL101="","",VLOOKUP(AL101,'6-2シフト記号表（従来型・ユニット型共通）'!$C$6:$L$47,10,FALSE))</f>
        <v/>
      </c>
      <c r="AM102" s="684" t="str">
        <f>IF(AM101="","",VLOOKUP(AM101,'6-2シフト記号表（従来型・ユニット型共通）'!$C$6:$L$47,10,FALSE))</f>
        <v/>
      </c>
      <c r="AN102" s="684" t="str">
        <f>IF(AN101="","",VLOOKUP(AN101,'6-2シフト記号表（従来型・ユニット型共通）'!$C$6:$L$47,10,FALSE))</f>
        <v/>
      </c>
      <c r="AO102" s="684" t="str">
        <f>IF(AO101="","",VLOOKUP(AO101,'6-2シフト記号表（従来型・ユニット型共通）'!$C$6:$L$47,10,FALSE))</f>
        <v/>
      </c>
      <c r="AP102" s="684" t="str">
        <f>IF(AP101="","",VLOOKUP(AP101,'6-2シフト記号表（従来型・ユニット型共通）'!$C$6:$L$47,10,FALSE))</f>
        <v/>
      </c>
      <c r="AQ102" s="685" t="str">
        <f>IF(AQ101="","",VLOOKUP(AQ101,'6-2シフト記号表（従来型・ユニット型共通）'!$C$6:$L$47,10,FALSE))</f>
        <v/>
      </c>
      <c r="AR102" s="683" t="str">
        <f>IF(AR101="","",VLOOKUP(AR101,'6-2シフト記号表（従来型・ユニット型共通）'!$C$6:$L$47,10,FALSE))</f>
        <v/>
      </c>
      <c r="AS102" s="684" t="str">
        <f>IF(AS101="","",VLOOKUP(AS101,'6-2シフト記号表（従来型・ユニット型共通）'!$C$6:$L$47,10,FALSE))</f>
        <v/>
      </c>
      <c r="AT102" s="684" t="str">
        <f>IF(AT101="","",VLOOKUP(AT101,'6-2シフト記号表（従来型・ユニット型共通）'!$C$6:$L$47,10,FALSE))</f>
        <v/>
      </c>
      <c r="AU102" s="684" t="str">
        <f>IF(AU101="","",VLOOKUP(AU101,'6-2シフト記号表（従来型・ユニット型共通）'!$C$6:$L$47,10,FALSE))</f>
        <v/>
      </c>
      <c r="AV102" s="684" t="str">
        <f>IF(AV101="","",VLOOKUP(AV101,'6-2シフト記号表（従来型・ユニット型共通）'!$C$6:$L$47,10,FALSE))</f>
        <v/>
      </c>
      <c r="AW102" s="684" t="str">
        <f>IF(AW101="","",VLOOKUP(AW101,'6-2シフト記号表（従来型・ユニット型共通）'!$C$6:$L$47,10,FALSE))</f>
        <v/>
      </c>
      <c r="AX102" s="685" t="str">
        <f>IF(AX101="","",VLOOKUP(AX101,'6-2シフト記号表（従来型・ユニット型共通）'!$C$6:$L$47,10,FALSE))</f>
        <v/>
      </c>
      <c r="AY102" s="683" t="str">
        <f>IF(AY101="","",VLOOKUP(AY101,'6-2シフト記号表（従来型・ユニット型共通）'!$C$6:$L$47,10,FALSE))</f>
        <v/>
      </c>
      <c r="AZ102" s="684" t="str">
        <f>IF(AZ101="","",VLOOKUP(AZ101,'6-2シフト記号表（従来型・ユニット型共通）'!$C$6:$L$47,10,FALSE))</f>
        <v/>
      </c>
      <c r="BA102" s="684" t="str">
        <f>IF(BA101="","",VLOOKUP(BA101,'6-2シフト記号表（従来型・ユニット型共通）'!$C$6:$L$47,10,FALSE))</f>
        <v/>
      </c>
      <c r="BB102" s="1868">
        <f>IF($BE$3="４週",SUM(W102:AX102),IF($BE$3="暦月",SUM(W102:BA102),""))</f>
        <v>0</v>
      </c>
      <c r="BC102" s="1869"/>
      <c r="BD102" s="1870">
        <f>IF($BE$3="４週",BB102/4,IF($BE$3="暦月",(BB102/($BE$8/7)),""))</f>
        <v>0</v>
      </c>
      <c r="BE102" s="1869"/>
      <c r="BF102" s="1865"/>
      <c r="BG102" s="1866"/>
      <c r="BH102" s="1866"/>
      <c r="BI102" s="1866"/>
      <c r="BJ102" s="1867"/>
    </row>
    <row r="103" spans="2:62" ht="20.25" customHeight="1" x14ac:dyDescent="0.2">
      <c r="B103" s="1770">
        <f>B101+1</f>
        <v>44</v>
      </c>
      <c r="C103" s="1772"/>
      <c r="D103" s="1773"/>
      <c r="E103" s="678"/>
      <c r="F103" s="679"/>
      <c r="G103" s="678"/>
      <c r="H103" s="679"/>
      <c r="I103" s="1776"/>
      <c r="J103" s="1777"/>
      <c r="K103" s="1780"/>
      <c r="L103" s="1781"/>
      <c r="M103" s="1781"/>
      <c r="N103" s="1773"/>
      <c r="O103" s="1784"/>
      <c r="P103" s="1785"/>
      <c r="Q103" s="1785"/>
      <c r="R103" s="1785"/>
      <c r="S103" s="1786"/>
      <c r="T103" s="698" t="s">
        <v>1079</v>
      </c>
      <c r="V103" s="699"/>
      <c r="W103" s="691"/>
      <c r="X103" s="692"/>
      <c r="Y103" s="692"/>
      <c r="Z103" s="692"/>
      <c r="AA103" s="692"/>
      <c r="AB103" s="692"/>
      <c r="AC103" s="693"/>
      <c r="AD103" s="691"/>
      <c r="AE103" s="692"/>
      <c r="AF103" s="692"/>
      <c r="AG103" s="692"/>
      <c r="AH103" s="692"/>
      <c r="AI103" s="692"/>
      <c r="AJ103" s="693"/>
      <c r="AK103" s="691"/>
      <c r="AL103" s="692"/>
      <c r="AM103" s="692"/>
      <c r="AN103" s="692"/>
      <c r="AO103" s="692"/>
      <c r="AP103" s="692"/>
      <c r="AQ103" s="693"/>
      <c r="AR103" s="691"/>
      <c r="AS103" s="692"/>
      <c r="AT103" s="692"/>
      <c r="AU103" s="692"/>
      <c r="AV103" s="692"/>
      <c r="AW103" s="692"/>
      <c r="AX103" s="693"/>
      <c r="AY103" s="691"/>
      <c r="AZ103" s="692"/>
      <c r="BA103" s="694"/>
      <c r="BB103" s="1787"/>
      <c r="BC103" s="1788"/>
      <c r="BD103" s="1842"/>
      <c r="BE103" s="1843"/>
      <c r="BF103" s="1844"/>
      <c r="BG103" s="1845"/>
      <c r="BH103" s="1845"/>
      <c r="BI103" s="1845"/>
      <c r="BJ103" s="1846"/>
    </row>
    <row r="104" spans="2:62" ht="20.25" customHeight="1" x14ac:dyDescent="0.2">
      <c r="B104" s="1771"/>
      <c r="C104" s="1872"/>
      <c r="D104" s="1873"/>
      <c r="E104" s="700"/>
      <c r="F104" s="701">
        <f>C103</f>
        <v>0</v>
      </c>
      <c r="G104" s="700"/>
      <c r="H104" s="701">
        <f>I103</f>
        <v>0</v>
      </c>
      <c r="I104" s="1874"/>
      <c r="J104" s="1875"/>
      <c r="K104" s="1876"/>
      <c r="L104" s="1877"/>
      <c r="M104" s="1877"/>
      <c r="N104" s="1873"/>
      <c r="O104" s="1784"/>
      <c r="P104" s="1785"/>
      <c r="Q104" s="1785"/>
      <c r="R104" s="1785"/>
      <c r="S104" s="1786"/>
      <c r="T104" s="695" t="s">
        <v>1080</v>
      </c>
      <c r="U104" s="696"/>
      <c r="V104" s="697"/>
      <c r="W104" s="683" t="str">
        <f>IF(W103="","",VLOOKUP(W103,'6-2シフト記号表（従来型・ユニット型共通）'!$C$6:$L$47,10,FALSE))</f>
        <v/>
      </c>
      <c r="X104" s="684" t="str">
        <f>IF(X103="","",VLOOKUP(X103,'6-2シフト記号表（従来型・ユニット型共通）'!$C$6:$L$47,10,FALSE))</f>
        <v/>
      </c>
      <c r="Y104" s="684" t="str">
        <f>IF(Y103="","",VLOOKUP(Y103,'6-2シフト記号表（従来型・ユニット型共通）'!$C$6:$L$47,10,FALSE))</f>
        <v/>
      </c>
      <c r="Z104" s="684" t="str">
        <f>IF(Z103="","",VLOOKUP(Z103,'6-2シフト記号表（従来型・ユニット型共通）'!$C$6:$L$47,10,FALSE))</f>
        <v/>
      </c>
      <c r="AA104" s="684" t="str">
        <f>IF(AA103="","",VLOOKUP(AA103,'6-2シフト記号表（従来型・ユニット型共通）'!$C$6:$L$47,10,FALSE))</f>
        <v/>
      </c>
      <c r="AB104" s="684" t="str">
        <f>IF(AB103="","",VLOOKUP(AB103,'6-2シフト記号表（従来型・ユニット型共通）'!$C$6:$L$47,10,FALSE))</f>
        <v/>
      </c>
      <c r="AC104" s="685" t="str">
        <f>IF(AC103="","",VLOOKUP(AC103,'6-2シフト記号表（従来型・ユニット型共通）'!$C$6:$L$47,10,FALSE))</f>
        <v/>
      </c>
      <c r="AD104" s="683" t="str">
        <f>IF(AD103="","",VLOOKUP(AD103,'6-2シフト記号表（従来型・ユニット型共通）'!$C$6:$L$47,10,FALSE))</f>
        <v/>
      </c>
      <c r="AE104" s="684" t="str">
        <f>IF(AE103="","",VLOOKUP(AE103,'6-2シフト記号表（従来型・ユニット型共通）'!$C$6:$L$47,10,FALSE))</f>
        <v/>
      </c>
      <c r="AF104" s="684" t="str">
        <f>IF(AF103="","",VLOOKUP(AF103,'6-2シフト記号表（従来型・ユニット型共通）'!$C$6:$L$47,10,FALSE))</f>
        <v/>
      </c>
      <c r="AG104" s="684" t="str">
        <f>IF(AG103="","",VLOOKUP(AG103,'6-2シフト記号表（従来型・ユニット型共通）'!$C$6:$L$47,10,FALSE))</f>
        <v/>
      </c>
      <c r="AH104" s="684" t="str">
        <f>IF(AH103="","",VLOOKUP(AH103,'6-2シフト記号表（従来型・ユニット型共通）'!$C$6:$L$47,10,FALSE))</f>
        <v/>
      </c>
      <c r="AI104" s="684" t="str">
        <f>IF(AI103="","",VLOOKUP(AI103,'6-2シフト記号表（従来型・ユニット型共通）'!$C$6:$L$47,10,FALSE))</f>
        <v/>
      </c>
      <c r="AJ104" s="685" t="str">
        <f>IF(AJ103="","",VLOOKUP(AJ103,'6-2シフト記号表（従来型・ユニット型共通）'!$C$6:$L$47,10,FALSE))</f>
        <v/>
      </c>
      <c r="AK104" s="683" t="str">
        <f>IF(AK103="","",VLOOKUP(AK103,'6-2シフト記号表（従来型・ユニット型共通）'!$C$6:$L$47,10,FALSE))</f>
        <v/>
      </c>
      <c r="AL104" s="684" t="str">
        <f>IF(AL103="","",VLOOKUP(AL103,'6-2シフト記号表（従来型・ユニット型共通）'!$C$6:$L$47,10,FALSE))</f>
        <v/>
      </c>
      <c r="AM104" s="684" t="str">
        <f>IF(AM103="","",VLOOKUP(AM103,'6-2シフト記号表（従来型・ユニット型共通）'!$C$6:$L$47,10,FALSE))</f>
        <v/>
      </c>
      <c r="AN104" s="684" t="str">
        <f>IF(AN103="","",VLOOKUP(AN103,'6-2シフト記号表（従来型・ユニット型共通）'!$C$6:$L$47,10,FALSE))</f>
        <v/>
      </c>
      <c r="AO104" s="684" t="str">
        <f>IF(AO103="","",VLOOKUP(AO103,'6-2シフト記号表（従来型・ユニット型共通）'!$C$6:$L$47,10,FALSE))</f>
        <v/>
      </c>
      <c r="AP104" s="684" t="str">
        <f>IF(AP103="","",VLOOKUP(AP103,'6-2シフト記号表（従来型・ユニット型共通）'!$C$6:$L$47,10,FALSE))</f>
        <v/>
      </c>
      <c r="AQ104" s="685" t="str">
        <f>IF(AQ103="","",VLOOKUP(AQ103,'6-2シフト記号表（従来型・ユニット型共通）'!$C$6:$L$47,10,FALSE))</f>
        <v/>
      </c>
      <c r="AR104" s="683" t="str">
        <f>IF(AR103="","",VLOOKUP(AR103,'6-2シフト記号表（従来型・ユニット型共通）'!$C$6:$L$47,10,FALSE))</f>
        <v/>
      </c>
      <c r="AS104" s="684" t="str">
        <f>IF(AS103="","",VLOOKUP(AS103,'6-2シフト記号表（従来型・ユニット型共通）'!$C$6:$L$47,10,FALSE))</f>
        <v/>
      </c>
      <c r="AT104" s="684" t="str">
        <f>IF(AT103="","",VLOOKUP(AT103,'6-2シフト記号表（従来型・ユニット型共通）'!$C$6:$L$47,10,FALSE))</f>
        <v/>
      </c>
      <c r="AU104" s="684" t="str">
        <f>IF(AU103="","",VLOOKUP(AU103,'6-2シフト記号表（従来型・ユニット型共通）'!$C$6:$L$47,10,FALSE))</f>
        <v/>
      </c>
      <c r="AV104" s="684" t="str">
        <f>IF(AV103="","",VLOOKUP(AV103,'6-2シフト記号表（従来型・ユニット型共通）'!$C$6:$L$47,10,FALSE))</f>
        <v/>
      </c>
      <c r="AW104" s="684" t="str">
        <f>IF(AW103="","",VLOOKUP(AW103,'6-2シフト記号表（従来型・ユニット型共通）'!$C$6:$L$47,10,FALSE))</f>
        <v/>
      </c>
      <c r="AX104" s="685" t="str">
        <f>IF(AX103="","",VLOOKUP(AX103,'6-2シフト記号表（従来型・ユニット型共通）'!$C$6:$L$47,10,FALSE))</f>
        <v/>
      </c>
      <c r="AY104" s="683" t="str">
        <f>IF(AY103="","",VLOOKUP(AY103,'6-2シフト記号表（従来型・ユニット型共通）'!$C$6:$L$47,10,FALSE))</f>
        <v/>
      </c>
      <c r="AZ104" s="684" t="str">
        <f>IF(AZ103="","",VLOOKUP(AZ103,'6-2シフト記号表（従来型・ユニット型共通）'!$C$6:$L$47,10,FALSE))</f>
        <v/>
      </c>
      <c r="BA104" s="684" t="str">
        <f>IF(BA103="","",VLOOKUP(BA103,'6-2シフト記号表（従来型・ユニット型共通）'!$C$6:$L$47,10,FALSE))</f>
        <v/>
      </c>
      <c r="BB104" s="1868">
        <f>IF($BE$3="４週",SUM(W104:AX104),IF($BE$3="暦月",SUM(W104:BA104),""))</f>
        <v>0</v>
      </c>
      <c r="BC104" s="1869"/>
      <c r="BD104" s="1870">
        <f>IF($BE$3="４週",BB104/4,IF($BE$3="暦月",(BB104/($BE$8/7)),""))</f>
        <v>0</v>
      </c>
      <c r="BE104" s="1869"/>
      <c r="BF104" s="1865"/>
      <c r="BG104" s="1866"/>
      <c r="BH104" s="1866"/>
      <c r="BI104" s="1866"/>
      <c r="BJ104" s="1867"/>
    </row>
    <row r="105" spans="2:62" ht="20.25" customHeight="1" x14ac:dyDescent="0.2">
      <c r="B105" s="1770">
        <f>B103+1</f>
        <v>45</v>
      </c>
      <c r="C105" s="1772"/>
      <c r="D105" s="1773"/>
      <c r="E105" s="678"/>
      <c r="F105" s="679"/>
      <c r="G105" s="678"/>
      <c r="H105" s="679"/>
      <c r="I105" s="1776"/>
      <c r="J105" s="1777"/>
      <c r="K105" s="1780"/>
      <c r="L105" s="1781"/>
      <c r="M105" s="1781"/>
      <c r="N105" s="1773"/>
      <c r="O105" s="1784"/>
      <c r="P105" s="1785"/>
      <c r="Q105" s="1785"/>
      <c r="R105" s="1785"/>
      <c r="S105" s="1786"/>
      <c r="T105" s="698" t="s">
        <v>1079</v>
      </c>
      <c r="V105" s="699"/>
      <c r="W105" s="691"/>
      <c r="X105" s="692"/>
      <c r="Y105" s="692"/>
      <c r="Z105" s="692"/>
      <c r="AA105" s="692"/>
      <c r="AB105" s="692"/>
      <c r="AC105" s="693"/>
      <c r="AD105" s="691"/>
      <c r="AE105" s="692"/>
      <c r="AF105" s="692"/>
      <c r="AG105" s="692"/>
      <c r="AH105" s="692"/>
      <c r="AI105" s="692"/>
      <c r="AJ105" s="693"/>
      <c r="AK105" s="691"/>
      <c r="AL105" s="692"/>
      <c r="AM105" s="692"/>
      <c r="AN105" s="692"/>
      <c r="AO105" s="692"/>
      <c r="AP105" s="692"/>
      <c r="AQ105" s="693"/>
      <c r="AR105" s="691"/>
      <c r="AS105" s="692"/>
      <c r="AT105" s="692"/>
      <c r="AU105" s="692"/>
      <c r="AV105" s="692"/>
      <c r="AW105" s="692"/>
      <c r="AX105" s="693"/>
      <c r="AY105" s="691"/>
      <c r="AZ105" s="692"/>
      <c r="BA105" s="694"/>
      <c r="BB105" s="1787"/>
      <c r="BC105" s="1788"/>
      <c r="BD105" s="1842"/>
      <c r="BE105" s="1843"/>
      <c r="BF105" s="1844"/>
      <c r="BG105" s="1845"/>
      <c r="BH105" s="1845"/>
      <c r="BI105" s="1845"/>
      <c r="BJ105" s="1846"/>
    </row>
    <row r="106" spans="2:62" ht="20.25" customHeight="1" x14ac:dyDescent="0.2">
      <c r="B106" s="1771"/>
      <c r="C106" s="1872"/>
      <c r="D106" s="1873"/>
      <c r="E106" s="700"/>
      <c r="F106" s="701">
        <f>C105</f>
        <v>0</v>
      </c>
      <c r="G106" s="700"/>
      <c r="H106" s="701">
        <f>I105</f>
        <v>0</v>
      </c>
      <c r="I106" s="1874"/>
      <c r="J106" s="1875"/>
      <c r="K106" s="1876"/>
      <c r="L106" s="1877"/>
      <c r="M106" s="1877"/>
      <c r="N106" s="1873"/>
      <c r="O106" s="1784"/>
      <c r="P106" s="1785"/>
      <c r="Q106" s="1785"/>
      <c r="R106" s="1785"/>
      <c r="S106" s="1786"/>
      <c r="T106" s="695" t="s">
        <v>1080</v>
      </c>
      <c r="U106" s="696"/>
      <c r="V106" s="697"/>
      <c r="W106" s="683" t="str">
        <f>IF(W105="","",VLOOKUP(W105,'6-2シフト記号表（従来型・ユニット型共通）'!$C$6:$L$47,10,FALSE))</f>
        <v/>
      </c>
      <c r="X106" s="684" t="str">
        <f>IF(X105="","",VLOOKUP(X105,'6-2シフト記号表（従来型・ユニット型共通）'!$C$6:$L$47,10,FALSE))</f>
        <v/>
      </c>
      <c r="Y106" s="684" t="str">
        <f>IF(Y105="","",VLOOKUP(Y105,'6-2シフト記号表（従来型・ユニット型共通）'!$C$6:$L$47,10,FALSE))</f>
        <v/>
      </c>
      <c r="Z106" s="684" t="str">
        <f>IF(Z105="","",VLOOKUP(Z105,'6-2シフト記号表（従来型・ユニット型共通）'!$C$6:$L$47,10,FALSE))</f>
        <v/>
      </c>
      <c r="AA106" s="684" t="str">
        <f>IF(AA105="","",VLOOKUP(AA105,'6-2シフト記号表（従来型・ユニット型共通）'!$C$6:$L$47,10,FALSE))</f>
        <v/>
      </c>
      <c r="AB106" s="684" t="str">
        <f>IF(AB105="","",VLOOKUP(AB105,'6-2シフト記号表（従来型・ユニット型共通）'!$C$6:$L$47,10,FALSE))</f>
        <v/>
      </c>
      <c r="AC106" s="685" t="str">
        <f>IF(AC105="","",VLOOKUP(AC105,'6-2シフト記号表（従来型・ユニット型共通）'!$C$6:$L$47,10,FALSE))</f>
        <v/>
      </c>
      <c r="AD106" s="683" t="str">
        <f>IF(AD105="","",VLOOKUP(AD105,'6-2シフト記号表（従来型・ユニット型共通）'!$C$6:$L$47,10,FALSE))</f>
        <v/>
      </c>
      <c r="AE106" s="684" t="str">
        <f>IF(AE105="","",VLOOKUP(AE105,'6-2シフト記号表（従来型・ユニット型共通）'!$C$6:$L$47,10,FALSE))</f>
        <v/>
      </c>
      <c r="AF106" s="684" t="str">
        <f>IF(AF105="","",VLOOKUP(AF105,'6-2シフト記号表（従来型・ユニット型共通）'!$C$6:$L$47,10,FALSE))</f>
        <v/>
      </c>
      <c r="AG106" s="684" t="str">
        <f>IF(AG105="","",VLOOKUP(AG105,'6-2シフト記号表（従来型・ユニット型共通）'!$C$6:$L$47,10,FALSE))</f>
        <v/>
      </c>
      <c r="AH106" s="684" t="str">
        <f>IF(AH105="","",VLOOKUP(AH105,'6-2シフト記号表（従来型・ユニット型共通）'!$C$6:$L$47,10,FALSE))</f>
        <v/>
      </c>
      <c r="AI106" s="684" t="str">
        <f>IF(AI105="","",VLOOKUP(AI105,'6-2シフト記号表（従来型・ユニット型共通）'!$C$6:$L$47,10,FALSE))</f>
        <v/>
      </c>
      <c r="AJ106" s="685" t="str">
        <f>IF(AJ105="","",VLOOKUP(AJ105,'6-2シフト記号表（従来型・ユニット型共通）'!$C$6:$L$47,10,FALSE))</f>
        <v/>
      </c>
      <c r="AK106" s="683" t="str">
        <f>IF(AK105="","",VLOOKUP(AK105,'6-2シフト記号表（従来型・ユニット型共通）'!$C$6:$L$47,10,FALSE))</f>
        <v/>
      </c>
      <c r="AL106" s="684" t="str">
        <f>IF(AL105="","",VLOOKUP(AL105,'6-2シフト記号表（従来型・ユニット型共通）'!$C$6:$L$47,10,FALSE))</f>
        <v/>
      </c>
      <c r="AM106" s="684" t="str">
        <f>IF(AM105="","",VLOOKUP(AM105,'6-2シフト記号表（従来型・ユニット型共通）'!$C$6:$L$47,10,FALSE))</f>
        <v/>
      </c>
      <c r="AN106" s="684" t="str">
        <f>IF(AN105="","",VLOOKUP(AN105,'6-2シフト記号表（従来型・ユニット型共通）'!$C$6:$L$47,10,FALSE))</f>
        <v/>
      </c>
      <c r="AO106" s="684" t="str">
        <f>IF(AO105="","",VLOOKUP(AO105,'6-2シフト記号表（従来型・ユニット型共通）'!$C$6:$L$47,10,FALSE))</f>
        <v/>
      </c>
      <c r="AP106" s="684" t="str">
        <f>IF(AP105="","",VLOOKUP(AP105,'6-2シフト記号表（従来型・ユニット型共通）'!$C$6:$L$47,10,FALSE))</f>
        <v/>
      </c>
      <c r="AQ106" s="685" t="str">
        <f>IF(AQ105="","",VLOOKUP(AQ105,'6-2シフト記号表（従来型・ユニット型共通）'!$C$6:$L$47,10,FALSE))</f>
        <v/>
      </c>
      <c r="AR106" s="683" t="str">
        <f>IF(AR105="","",VLOOKUP(AR105,'6-2シフト記号表（従来型・ユニット型共通）'!$C$6:$L$47,10,FALSE))</f>
        <v/>
      </c>
      <c r="AS106" s="684" t="str">
        <f>IF(AS105="","",VLOOKUP(AS105,'6-2シフト記号表（従来型・ユニット型共通）'!$C$6:$L$47,10,FALSE))</f>
        <v/>
      </c>
      <c r="AT106" s="684" t="str">
        <f>IF(AT105="","",VLOOKUP(AT105,'6-2シフト記号表（従来型・ユニット型共通）'!$C$6:$L$47,10,FALSE))</f>
        <v/>
      </c>
      <c r="AU106" s="684" t="str">
        <f>IF(AU105="","",VLOOKUP(AU105,'6-2シフト記号表（従来型・ユニット型共通）'!$C$6:$L$47,10,FALSE))</f>
        <v/>
      </c>
      <c r="AV106" s="684" t="str">
        <f>IF(AV105="","",VLOOKUP(AV105,'6-2シフト記号表（従来型・ユニット型共通）'!$C$6:$L$47,10,FALSE))</f>
        <v/>
      </c>
      <c r="AW106" s="684" t="str">
        <f>IF(AW105="","",VLOOKUP(AW105,'6-2シフト記号表（従来型・ユニット型共通）'!$C$6:$L$47,10,FALSE))</f>
        <v/>
      </c>
      <c r="AX106" s="685" t="str">
        <f>IF(AX105="","",VLOOKUP(AX105,'6-2シフト記号表（従来型・ユニット型共通）'!$C$6:$L$47,10,FALSE))</f>
        <v/>
      </c>
      <c r="AY106" s="683" t="str">
        <f>IF(AY105="","",VLOOKUP(AY105,'6-2シフト記号表（従来型・ユニット型共通）'!$C$6:$L$47,10,FALSE))</f>
        <v/>
      </c>
      <c r="AZ106" s="684" t="str">
        <f>IF(AZ105="","",VLOOKUP(AZ105,'6-2シフト記号表（従来型・ユニット型共通）'!$C$6:$L$47,10,FALSE))</f>
        <v/>
      </c>
      <c r="BA106" s="684" t="str">
        <f>IF(BA105="","",VLOOKUP(BA105,'6-2シフト記号表（従来型・ユニット型共通）'!$C$6:$L$47,10,FALSE))</f>
        <v/>
      </c>
      <c r="BB106" s="1868">
        <f>IF($BE$3="４週",SUM(W106:AX106),IF($BE$3="暦月",SUM(W106:BA106),""))</f>
        <v>0</v>
      </c>
      <c r="BC106" s="1869"/>
      <c r="BD106" s="1870">
        <f>IF($BE$3="４週",BB106/4,IF($BE$3="暦月",(BB106/($BE$8/7)),""))</f>
        <v>0</v>
      </c>
      <c r="BE106" s="1869"/>
      <c r="BF106" s="1865"/>
      <c r="BG106" s="1866"/>
      <c r="BH106" s="1866"/>
      <c r="BI106" s="1866"/>
      <c r="BJ106" s="1867"/>
    </row>
    <row r="107" spans="2:62" ht="20.25" customHeight="1" x14ac:dyDescent="0.2">
      <c r="B107" s="1770">
        <f>B105+1</f>
        <v>46</v>
      </c>
      <c r="C107" s="1772"/>
      <c r="D107" s="1773"/>
      <c r="E107" s="678"/>
      <c r="F107" s="679"/>
      <c r="G107" s="678"/>
      <c r="H107" s="679"/>
      <c r="I107" s="1776"/>
      <c r="J107" s="1777"/>
      <c r="K107" s="1780"/>
      <c r="L107" s="1781"/>
      <c r="M107" s="1781"/>
      <c r="N107" s="1773"/>
      <c r="O107" s="1784"/>
      <c r="P107" s="1785"/>
      <c r="Q107" s="1785"/>
      <c r="R107" s="1785"/>
      <c r="S107" s="1786"/>
      <c r="T107" s="698" t="s">
        <v>1079</v>
      </c>
      <c r="V107" s="699"/>
      <c r="W107" s="691"/>
      <c r="X107" s="692"/>
      <c r="Y107" s="692"/>
      <c r="Z107" s="692"/>
      <c r="AA107" s="692"/>
      <c r="AB107" s="692"/>
      <c r="AC107" s="693"/>
      <c r="AD107" s="691"/>
      <c r="AE107" s="692"/>
      <c r="AF107" s="692"/>
      <c r="AG107" s="692"/>
      <c r="AH107" s="692"/>
      <c r="AI107" s="692"/>
      <c r="AJ107" s="693"/>
      <c r="AK107" s="691"/>
      <c r="AL107" s="692"/>
      <c r="AM107" s="692"/>
      <c r="AN107" s="692"/>
      <c r="AO107" s="692"/>
      <c r="AP107" s="692"/>
      <c r="AQ107" s="693"/>
      <c r="AR107" s="691"/>
      <c r="AS107" s="692"/>
      <c r="AT107" s="692"/>
      <c r="AU107" s="692"/>
      <c r="AV107" s="692"/>
      <c r="AW107" s="692"/>
      <c r="AX107" s="693"/>
      <c r="AY107" s="691"/>
      <c r="AZ107" s="692"/>
      <c r="BA107" s="694"/>
      <c r="BB107" s="1787"/>
      <c r="BC107" s="1788"/>
      <c r="BD107" s="1842"/>
      <c r="BE107" s="1843"/>
      <c r="BF107" s="1844"/>
      <c r="BG107" s="1845"/>
      <c r="BH107" s="1845"/>
      <c r="BI107" s="1845"/>
      <c r="BJ107" s="1846"/>
    </row>
    <row r="108" spans="2:62" ht="20.25" customHeight="1" x14ac:dyDescent="0.2">
      <c r="B108" s="1771"/>
      <c r="C108" s="1872"/>
      <c r="D108" s="1873"/>
      <c r="E108" s="700"/>
      <c r="F108" s="701">
        <f>C107</f>
        <v>0</v>
      </c>
      <c r="G108" s="700"/>
      <c r="H108" s="701">
        <f>I107</f>
        <v>0</v>
      </c>
      <c r="I108" s="1874"/>
      <c r="J108" s="1875"/>
      <c r="K108" s="1876"/>
      <c r="L108" s="1877"/>
      <c r="M108" s="1877"/>
      <c r="N108" s="1873"/>
      <c r="O108" s="1784"/>
      <c r="P108" s="1785"/>
      <c r="Q108" s="1785"/>
      <c r="R108" s="1785"/>
      <c r="S108" s="1786"/>
      <c r="T108" s="695" t="s">
        <v>1080</v>
      </c>
      <c r="U108" s="696"/>
      <c r="V108" s="697"/>
      <c r="W108" s="683" t="str">
        <f>IF(W107="","",VLOOKUP(W107,'6-2シフト記号表（従来型・ユニット型共通）'!$C$6:$L$47,10,FALSE))</f>
        <v/>
      </c>
      <c r="X108" s="684" t="str">
        <f>IF(X107="","",VLOOKUP(X107,'6-2シフト記号表（従来型・ユニット型共通）'!$C$6:$L$47,10,FALSE))</f>
        <v/>
      </c>
      <c r="Y108" s="684" t="str">
        <f>IF(Y107="","",VLOOKUP(Y107,'6-2シフト記号表（従来型・ユニット型共通）'!$C$6:$L$47,10,FALSE))</f>
        <v/>
      </c>
      <c r="Z108" s="684" t="str">
        <f>IF(Z107="","",VLOOKUP(Z107,'6-2シフト記号表（従来型・ユニット型共通）'!$C$6:$L$47,10,FALSE))</f>
        <v/>
      </c>
      <c r="AA108" s="684" t="str">
        <f>IF(AA107="","",VLOOKUP(AA107,'6-2シフト記号表（従来型・ユニット型共通）'!$C$6:$L$47,10,FALSE))</f>
        <v/>
      </c>
      <c r="AB108" s="684" t="str">
        <f>IF(AB107="","",VLOOKUP(AB107,'6-2シフト記号表（従来型・ユニット型共通）'!$C$6:$L$47,10,FALSE))</f>
        <v/>
      </c>
      <c r="AC108" s="685" t="str">
        <f>IF(AC107="","",VLOOKUP(AC107,'6-2シフト記号表（従来型・ユニット型共通）'!$C$6:$L$47,10,FALSE))</f>
        <v/>
      </c>
      <c r="AD108" s="683" t="str">
        <f>IF(AD107="","",VLOOKUP(AD107,'6-2シフト記号表（従来型・ユニット型共通）'!$C$6:$L$47,10,FALSE))</f>
        <v/>
      </c>
      <c r="AE108" s="684" t="str">
        <f>IF(AE107="","",VLOOKUP(AE107,'6-2シフト記号表（従来型・ユニット型共通）'!$C$6:$L$47,10,FALSE))</f>
        <v/>
      </c>
      <c r="AF108" s="684" t="str">
        <f>IF(AF107="","",VLOOKUP(AF107,'6-2シフト記号表（従来型・ユニット型共通）'!$C$6:$L$47,10,FALSE))</f>
        <v/>
      </c>
      <c r="AG108" s="684" t="str">
        <f>IF(AG107="","",VLOOKUP(AG107,'6-2シフト記号表（従来型・ユニット型共通）'!$C$6:$L$47,10,FALSE))</f>
        <v/>
      </c>
      <c r="AH108" s="684" t="str">
        <f>IF(AH107="","",VLOOKUP(AH107,'6-2シフト記号表（従来型・ユニット型共通）'!$C$6:$L$47,10,FALSE))</f>
        <v/>
      </c>
      <c r="AI108" s="684" t="str">
        <f>IF(AI107="","",VLOOKUP(AI107,'6-2シフト記号表（従来型・ユニット型共通）'!$C$6:$L$47,10,FALSE))</f>
        <v/>
      </c>
      <c r="AJ108" s="685" t="str">
        <f>IF(AJ107="","",VLOOKUP(AJ107,'6-2シフト記号表（従来型・ユニット型共通）'!$C$6:$L$47,10,FALSE))</f>
        <v/>
      </c>
      <c r="AK108" s="683" t="str">
        <f>IF(AK107="","",VLOOKUP(AK107,'6-2シフト記号表（従来型・ユニット型共通）'!$C$6:$L$47,10,FALSE))</f>
        <v/>
      </c>
      <c r="AL108" s="684" t="str">
        <f>IF(AL107="","",VLOOKUP(AL107,'6-2シフト記号表（従来型・ユニット型共通）'!$C$6:$L$47,10,FALSE))</f>
        <v/>
      </c>
      <c r="AM108" s="684" t="str">
        <f>IF(AM107="","",VLOOKUP(AM107,'6-2シフト記号表（従来型・ユニット型共通）'!$C$6:$L$47,10,FALSE))</f>
        <v/>
      </c>
      <c r="AN108" s="684" t="str">
        <f>IF(AN107="","",VLOOKUP(AN107,'6-2シフト記号表（従来型・ユニット型共通）'!$C$6:$L$47,10,FALSE))</f>
        <v/>
      </c>
      <c r="AO108" s="684" t="str">
        <f>IF(AO107="","",VLOOKUP(AO107,'6-2シフト記号表（従来型・ユニット型共通）'!$C$6:$L$47,10,FALSE))</f>
        <v/>
      </c>
      <c r="AP108" s="684" t="str">
        <f>IF(AP107="","",VLOOKUP(AP107,'6-2シフト記号表（従来型・ユニット型共通）'!$C$6:$L$47,10,FALSE))</f>
        <v/>
      </c>
      <c r="AQ108" s="685" t="str">
        <f>IF(AQ107="","",VLOOKUP(AQ107,'6-2シフト記号表（従来型・ユニット型共通）'!$C$6:$L$47,10,FALSE))</f>
        <v/>
      </c>
      <c r="AR108" s="683" t="str">
        <f>IF(AR107="","",VLOOKUP(AR107,'6-2シフト記号表（従来型・ユニット型共通）'!$C$6:$L$47,10,FALSE))</f>
        <v/>
      </c>
      <c r="AS108" s="684" t="str">
        <f>IF(AS107="","",VLOOKUP(AS107,'6-2シフト記号表（従来型・ユニット型共通）'!$C$6:$L$47,10,FALSE))</f>
        <v/>
      </c>
      <c r="AT108" s="684" t="str">
        <f>IF(AT107="","",VLOOKUP(AT107,'6-2シフト記号表（従来型・ユニット型共通）'!$C$6:$L$47,10,FALSE))</f>
        <v/>
      </c>
      <c r="AU108" s="684" t="str">
        <f>IF(AU107="","",VLOOKUP(AU107,'6-2シフト記号表（従来型・ユニット型共通）'!$C$6:$L$47,10,FALSE))</f>
        <v/>
      </c>
      <c r="AV108" s="684" t="str">
        <f>IF(AV107="","",VLOOKUP(AV107,'6-2シフト記号表（従来型・ユニット型共通）'!$C$6:$L$47,10,FALSE))</f>
        <v/>
      </c>
      <c r="AW108" s="684" t="str">
        <f>IF(AW107="","",VLOOKUP(AW107,'6-2シフト記号表（従来型・ユニット型共通）'!$C$6:$L$47,10,FALSE))</f>
        <v/>
      </c>
      <c r="AX108" s="685" t="str">
        <f>IF(AX107="","",VLOOKUP(AX107,'6-2シフト記号表（従来型・ユニット型共通）'!$C$6:$L$47,10,FALSE))</f>
        <v/>
      </c>
      <c r="AY108" s="683" t="str">
        <f>IF(AY107="","",VLOOKUP(AY107,'6-2シフト記号表（従来型・ユニット型共通）'!$C$6:$L$47,10,FALSE))</f>
        <v/>
      </c>
      <c r="AZ108" s="684" t="str">
        <f>IF(AZ107="","",VLOOKUP(AZ107,'6-2シフト記号表（従来型・ユニット型共通）'!$C$6:$L$47,10,FALSE))</f>
        <v/>
      </c>
      <c r="BA108" s="684" t="str">
        <f>IF(BA107="","",VLOOKUP(BA107,'6-2シフト記号表（従来型・ユニット型共通）'!$C$6:$L$47,10,FALSE))</f>
        <v/>
      </c>
      <c r="BB108" s="1868">
        <f>IF($BE$3="４週",SUM(W108:AX108),IF($BE$3="暦月",SUM(W108:BA108),""))</f>
        <v>0</v>
      </c>
      <c r="BC108" s="1869"/>
      <c r="BD108" s="1870">
        <f>IF($BE$3="４週",BB108/4,IF($BE$3="暦月",(BB108/($BE$8/7)),""))</f>
        <v>0</v>
      </c>
      <c r="BE108" s="1869"/>
      <c r="BF108" s="1865"/>
      <c r="BG108" s="1866"/>
      <c r="BH108" s="1866"/>
      <c r="BI108" s="1866"/>
      <c r="BJ108" s="1867"/>
    </row>
    <row r="109" spans="2:62" ht="20.25" customHeight="1" x14ac:dyDescent="0.2">
      <c r="B109" s="1770">
        <f>B107+1</f>
        <v>47</v>
      </c>
      <c r="C109" s="1772"/>
      <c r="D109" s="1773"/>
      <c r="E109" s="678"/>
      <c r="F109" s="679"/>
      <c r="G109" s="678"/>
      <c r="H109" s="679"/>
      <c r="I109" s="1776"/>
      <c r="J109" s="1777"/>
      <c r="K109" s="1780"/>
      <c r="L109" s="1781"/>
      <c r="M109" s="1781"/>
      <c r="N109" s="1773"/>
      <c r="O109" s="1784"/>
      <c r="P109" s="1785"/>
      <c r="Q109" s="1785"/>
      <c r="R109" s="1785"/>
      <c r="S109" s="1786"/>
      <c r="T109" s="698" t="s">
        <v>1079</v>
      </c>
      <c r="V109" s="699"/>
      <c r="W109" s="691"/>
      <c r="X109" s="692"/>
      <c r="Y109" s="692"/>
      <c r="Z109" s="692"/>
      <c r="AA109" s="692"/>
      <c r="AB109" s="692"/>
      <c r="AC109" s="693"/>
      <c r="AD109" s="691"/>
      <c r="AE109" s="692"/>
      <c r="AF109" s="692"/>
      <c r="AG109" s="692"/>
      <c r="AH109" s="692"/>
      <c r="AI109" s="692"/>
      <c r="AJ109" s="693"/>
      <c r="AK109" s="691"/>
      <c r="AL109" s="692"/>
      <c r="AM109" s="692"/>
      <c r="AN109" s="692"/>
      <c r="AO109" s="692"/>
      <c r="AP109" s="692"/>
      <c r="AQ109" s="693"/>
      <c r="AR109" s="691"/>
      <c r="AS109" s="692"/>
      <c r="AT109" s="692"/>
      <c r="AU109" s="692"/>
      <c r="AV109" s="692"/>
      <c r="AW109" s="692"/>
      <c r="AX109" s="693"/>
      <c r="AY109" s="691"/>
      <c r="AZ109" s="692"/>
      <c r="BA109" s="694"/>
      <c r="BB109" s="1787"/>
      <c r="BC109" s="1788"/>
      <c r="BD109" s="1842"/>
      <c r="BE109" s="1843"/>
      <c r="BF109" s="1844"/>
      <c r="BG109" s="1845"/>
      <c r="BH109" s="1845"/>
      <c r="BI109" s="1845"/>
      <c r="BJ109" s="1846"/>
    </row>
    <row r="110" spans="2:62" ht="20.25" customHeight="1" x14ac:dyDescent="0.2">
      <c r="B110" s="1771"/>
      <c r="C110" s="1872"/>
      <c r="D110" s="1873"/>
      <c r="E110" s="700"/>
      <c r="F110" s="701">
        <f>C109</f>
        <v>0</v>
      </c>
      <c r="G110" s="700"/>
      <c r="H110" s="701">
        <f>I109</f>
        <v>0</v>
      </c>
      <c r="I110" s="1874"/>
      <c r="J110" s="1875"/>
      <c r="K110" s="1876"/>
      <c r="L110" s="1877"/>
      <c r="M110" s="1877"/>
      <c r="N110" s="1873"/>
      <c r="O110" s="1784"/>
      <c r="P110" s="1785"/>
      <c r="Q110" s="1785"/>
      <c r="R110" s="1785"/>
      <c r="S110" s="1786"/>
      <c r="T110" s="695" t="s">
        <v>1080</v>
      </c>
      <c r="U110" s="696"/>
      <c r="V110" s="697"/>
      <c r="W110" s="683" t="str">
        <f>IF(W109="","",VLOOKUP(W109,'6-2シフト記号表（従来型・ユニット型共通）'!$C$6:$L$47,10,FALSE))</f>
        <v/>
      </c>
      <c r="X110" s="684" t="str">
        <f>IF(X109="","",VLOOKUP(X109,'6-2シフト記号表（従来型・ユニット型共通）'!$C$6:$L$47,10,FALSE))</f>
        <v/>
      </c>
      <c r="Y110" s="684" t="str">
        <f>IF(Y109="","",VLOOKUP(Y109,'6-2シフト記号表（従来型・ユニット型共通）'!$C$6:$L$47,10,FALSE))</f>
        <v/>
      </c>
      <c r="Z110" s="684" t="str">
        <f>IF(Z109="","",VLOOKUP(Z109,'6-2シフト記号表（従来型・ユニット型共通）'!$C$6:$L$47,10,FALSE))</f>
        <v/>
      </c>
      <c r="AA110" s="684" t="str">
        <f>IF(AA109="","",VLOOKUP(AA109,'6-2シフト記号表（従来型・ユニット型共通）'!$C$6:$L$47,10,FALSE))</f>
        <v/>
      </c>
      <c r="AB110" s="684" t="str">
        <f>IF(AB109="","",VLOOKUP(AB109,'6-2シフト記号表（従来型・ユニット型共通）'!$C$6:$L$47,10,FALSE))</f>
        <v/>
      </c>
      <c r="AC110" s="685" t="str">
        <f>IF(AC109="","",VLOOKUP(AC109,'6-2シフト記号表（従来型・ユニット型共通）'!$C$6:$L$47,10,FALSE))</f>
        <v/>
      </c>
      <c r="AD110" s="683" t="str">
        <f>IF(AD109="","",VLOOKUP(AD109,'6-2シフト記号表（従来型・ユニット型共通）'!$C$6:$L$47,10,FALSE))</f>
        <v/>
      </c>
      <c r="AE110" s="684" t="str">
        <f>IF(AE109="","",VLOOKUP(AE109,'6-2シフト記号表（従来型・ユニット型共通）'!$C$6:$L$47,10,FALSE))</f>
        <v/>
      </c>
      <c r="AF110" s="684" t="str">
        <f>IF(AF109="","",VLOOKUP(AF109,'6-2シフト記号表（従来型・ユニット型共通）'!$C$6:$L$47,10,FALSE))</f>
        <v/>
      </c>
      <c r="AG110" s="684" t="str">
        <f>IF(AG109="","",VLOOKUP(AG109,'6-2シフト記号表（従来型・ユニット型共通）'!$C$6:$L$47,10,FALSE))</f>
        <v/>
      </c>
      <c r="AH110" s="684" t="str">
        <f>IF(AH109="","",VLOOKUP(AH109,'6-2シフト記号表（従来型・ユニット型共通）'!$C$6:$L$47,10,FALSE))</f>
        <v/>
      </c>
      <c r="AI110" s="684" t="str">
        <f>IF(AI109="","",VLOOKUP(AI109,'6-2シフト記号表（従来型・ユニット型共通）'!$C$6:$L$47,10,FALSE))</f>
        <v/>
      </c>
      <c r="AJ110" s="685" t="str">
        <f>IF(AJ109="","",VLOOKUP(AJ109,'6-2シフト記号表（従来型・ユニット型共通）'!$C$6:$L$47,10,FALSE))</f>
        <v/>
      </c>
      <c r="AK110" s="683" t="str">
        <f>IF(AK109="","",VLOOKUP(AK109,'6-2シフト記号表（従来型・ユニット型共通）'!$C$6:$L$47,10,FALSE))</f>
        <v/>
      </c>
      <c r="AL110" s="684" t="str">
        <f>IF(AL109="","",VLOOKUP(AL109,'6-2シフト記号表（従来型・ユニット型共通）'!$C$6:$L$47,10,FALSE))</f>
        <v/>
      </c>
      <c r="AM110" s="684" t="str">
        <f>IF(AM109="","",VLOOKUP(AM109,'6-2シフト記号表（従来型・ユニット型共通）'!$C$6:$L$47,10,FALSE))</f>
        <v/>
      </c>
      <c r="AN110" s="684" t="str">
        <f>IF(AN109="","",VLOOKUP(AN109,'6-2シフト記号表（従来型・ユニット型共通）'!$C$6:$L$47,10,FALSE))</f>
        <v/>
      </c>
      <c r="AO110" s="684" t="str">
        <f>IF(AO109="","",VLOOKUP(AO109,'6-2シフト記号表（従来型・ユニット型共通）'!$C$6:$L$47,10,FALSE))</f>
        <v/>
      </c>
      <c r="AP110" s="684" t="str">
        <f>IF(AP109="","",VLOOKUP(AP109,'6-2シフト記号表（従来型・ユニット型共通）'!$C$6:$L$47,10,FALSE))</f>
        <v/>
      </c>
      <c r="AQ110" s="685" t="str">
        <f>IF(AQ109="","",VLOOKUP(AQ109,'6-2シフト記号表（従来型・ユニット型共通）'!$C$6:$L$47,10,FALSE))</f>
        <v/>
      </c>
      <c r="AR110" s="683" t="str">
        <f>IF(AR109="","",VLOOKUP(AR109,'6-2シフト記号表（従来型・ユニット型共通）'!$C$6:$L$47,10,FALSE))</f>
        <v/>
      </c>
      <c r="AS110" s="684" t="str">
        <f>IF(AS109="","",VLOOKUP(AS109,'6-2シフト記号表（従来型・ユニット型共通）'!$C$6:$L$47,10,FALSE))</f>
        <v/>
      </c>
      <c r="AT110" s="684" t="str">
        <f>IF(AT109="","",VLOOKUP(AT109,'6-2シフト記号表（従来型・ユニット型共通）'!$C$6:$L$47,10,FALSE))</f>
        <v/>
      </c>
      <c r="AU110" s="684" t="str">
        <f>IF(AU109="","",VLOOKUP(AU109,'6-2シフト記号表（従来型・ユニット型共通）'!$C$6:$L$47,10,FALSE))</f>
        <v/>
      </c>
      <c r="AV110" s="684" t="str">
        <f>IF(AV109="","",VLOOKUP(AV109,'6-2シフト記号表（従来型・ユニット型共通）'!$C$6:$L$47,10,FALSE))</f>
        <v/>
      </c>
      <c r="AW110" s="684" t="str">
        <f>IF(AW109="","",VLOOKUP(AW109,'6-2シフト記号表（従来型・ユニット型共通）'!$C$6:$L$47,10,FALSE))</f>
        <v/>
      </c>
      <c r="AX110" s="685" t="str">
        <f>IF(AX109="","",VLOOKUP(AX109,'6-2シフト記号表（従来型・ユニット型共通）'!$C$6:$L$47,10,FALSE))</f>
        <v/>
      </c>
      <c r="AY110" s="683" t="str">
        <f>IF(AY109="","",VLOOKUP(AY109,'6-2シフト記号表（従来型・ユニット型共通）'!$C$6:$L$47,10,FALSE))</f>
        <v/>
      </c>
      <c r="AZ110" s="684" t="str">
        <f>IF(AZ109="","",VLOOKUP(AZ109,'6-2シフト記号表（従来型・ユニット型共通）'!$C$6:$L$47,10,FALSE))</f>
        <v/>
      </c>
      <c r="BA110" s="684" t="str">
        <f>IF(BA109="","",VLOOKUP(BA109,'6-2シフト記号表（従来型・ユニット型共通）'!$C$6:$L$47,10,FALSE))</f>
        <v/>
      </c>
      <c r="BB110" s="1868">
        <f>IF($BE$3="４週",SUM(W110:AX110),IF($BE$3="暦月",SUM(W110:BA110),""))</f>
        <v>0</v>
      </c>
      <c r="BC110" s="1869"/>
      <c r="BD110" s="1870">
        <f>IF($BE$3="４週",BB110/4,IF($BE$3="暦月",(BB110/($BE$8/7)),""))</f>
        <v>0</v>
      </c>
      <c r="BE110" s="1869"/>
      <c r="BF110" s="1865"/>
      <c r="BG110" s="1866"/>
      <c r="BH110" s="1866"/>
      <c r="BI110" s="1866"/>
      <c r="BJ110" s="1867"/>
    </row>
    <row r="111" spans="2:62" ht="20.25" customHeight="1" x14ac:dyDescent="0.2">
      <c r="B111" s="1770">
        <f>B109+1</f>
        <v>48</v>
      </c>
      <c r="C111" s="1772"/>
      <c r="D111" s="1773"/>
      <c r="E111" s="678"/>
      <c r="F111" s="679"/>
      <c r="G111" s="678"/>
      <c r="H111" s="679"/>
      <c r="I111" s="1776"/>
      <c r="J111" s="1777"/>
      <c r="K111" s="1780"/>
      <c r="L111" s="1781"/>
      <c r="M111" s="1781"/>
      <c r="N111" s="1773"/>
      <c r="O111" s="1784"/>
      <c r="P111" s="1785"/>
      <c r="Q111" s="1785"/>
      <c r="R111" s="1785"/>
      <c r="S111" s="1786"/>
      <c r="T111" s="698" t="s">
        <v>1079</v>
      </c>
      <c r="V111" s="699"/>
      <c r="W111" s="691"/>
      <c r="X111" s="692"/>
      <c r="Y111" s="692"/>
      <c r="Z111" s="692"/>
      <c r="AA111" s="692"/>
      <c r="AB111" s="692"/>
      <c r="AC111" s="693"/>
      <c r="AD111" s="691"/>
      <c r="AE111" s="692"/>
      <c r="AF111" s="692"/>
      <c r="AG111" s="692"/>
      <c r="AH111" s="692"/>
      <c r="AI111" s="692"/>
      <c r="AJ111" s="693"/>
      <c r="AK111" s="691"/>
      <c r="AL111" s="692"/>
      <c r="AM111" s="692"/>
      <c r="AN111" s="692"/>
      <c r="AO111" s="692"/>
      <c r="AP111" s="692"/>
      <c r="AQ111" s="693"/>
      <c r="AR111" s="691"/>
      <c r="AS111" s="692"/>
      <c r="AT111" s="692"/>
      <c r="AU111" s="692"/>
      <c r="AV111" s="692"/>
      <c r="AW111" s="692"/>
      <c r="AX111" s="693"/>
      <c r="AY111" s="691"/>
      <c r="AZ111" s="692"/>
      <c r="BA111" s="694"/>
      <c r="BB111" s="1787"/>
      <c r="BC111" s="1788"/>
      <c r="BD111" s="1842"/>
      <c r="BE111" s="1843"/>
      <c r="BF111" s="1844"/>
      <c r="BG111" s="1845"/>
      <c r="BH111" s="1845"/>
      <c r="BI111" s="1845"/>
      <c r="BJ111" s="1846"/>
    </row>
    <row r="112" spans="2:62" ht="20.25" customHeight="1" x14ac:dyDescent="0.2">
      <c r="B112" s="1771"/>
      <c r="C112" s="1872"/>
      <c r="D112" s="1873"/>
      <c r="E112" s="700"/>
      <c r="F112" s="701">
        <f>C111</f>
        <v>0</v>
      </c>
      <c r="G112" s="700"/>
      <c r="H112" s="701">
        <f>I111</f>
        <v>0</v>
      </c>
      <c r="I112" s="1874"/>
      <c r="J112" s="1875"/>
      <c r="K112" s="1876"/>
      <c r="L112" s="1877"/>
      <c r="M112" s="1877"/>
      <c r="N112" s="1873"/>
      <c r="O112" s="1784"/>
      <c r="P112" s="1785"/>
      <c r="Q112" s="1785"/>
      <c r="R112" s="1785"/>
      <c r="S112" s="1786"/>
      <c r="T112" s="695" t="s">
        <v>1080</v>
      </c>
      <c r="U112" s="696"/>
      <c r="V112" s="697"/>
      <c r="W112" s="683" t="str">
        <f>IF(W111="","",VLOOKUP(W111,'6-2シフト記号表（従来型・ユニット型共通）'!$C$6:$L$47,10,FALSE))</f>
        <v/>
      </c>
      <c r="X112" s="684" t="str">
        <f>IF(X111="","",VLOOKUP(X111,'6-2シフト記号表（従来型・ユニット型共通）'!$C$6:$L$47,10,FALSE))</f>
        <v/>
      </c>
      <c r="Y112" s="684" t="str">
        <f>IF(Y111="","",VLOOKUP(Y111,'6-2シフト記号表（従来型・ユニット型共通）'!$C$6:$L$47,10,FALSE))</f>
        <v/>
      </c>
      <c r="Z112" s="684" t="str">
        <f>IF(Z111="","",VLOOKUP(Z111,'6-2シフト記号表（従来型・ユニット型共通）'!$C$6:$L$47,10,FALSE))</f>
        <v/>
      </c>
      <c r="AA112" s="684" t="str">
        <f>IF(AA111="","",VLOOKUP(AA111,'6-2シフト記号表（従来型・ユニット型共通）'!$C$6:$L$47,10,FALSE))</f>
        <v/>
      </c>
      <c r="AB112" s="684" t="str">
        <f>IF(AB111="","",VLOOKUP(AB111,'6-2シフト記号表（従来型・ユニット型共通）'!$C$6:$L$47,10,FALSE))</f>
        <v/>
      </c>
      <c r="AC112" s="685" t="str">
        <f>IF(AC111="","",VLOOKUP(AC111,'6-2シフト記号表（従来型・ユニット型共通）'!$C$6:$L$47,10,FALSE))</f>
        <v/>
      </c>
      <c r="AD112" s="683" t="str">
        <f>IF(AD111="","",VLOOKUP(AD111,'6-2シフト記号表（従来型・ユニット型共通）'!$C$6:$L$47,10,FALSE))</f>
        <v/>
      </c>
      <c r="AE112" s="684" t="str">
        <f>IF(AE111="","",VLOOKUP(AE111,'6-2シフト記号表（従来型・ユニット型共通）'!$C$6:$L$47,10,FALSE))</f>
        <v/>
      </c>
      <c r="AF112" s="684" t="str">
        <f>IF(AF111="","",VLOOKUP(AF111,'6-2シフト記号表（従来型・ユニット型共通）'!$C$6:$L$47,10,FALSE))</f>
        <v/>
      </c>
      <c r="AG112" s="684" t="str">
        <f>IF(AG111="","",VLOOKUP(AG111,'6-2シフト記号表（従来型・ユニット型共通）'!$C$6:$L$47,10,FALSE))</f>
        <v/>
      </c>
      <c r="AH112" s="684" t="str">
        <f>IF(AH111="","",VLOOKUP(AH111,'6-2シフト記号表（従来型・ユニット型共通）'!$C$6:$L$47,10,FALSE))</f>
        <v/>
      </c>
      <c r="AI112" s="684" t="str">
        <f>IF(AI111="","",VLOOKUP(AI111,'6-2シフト記号表（従来型・ユニット型共通）'!$C$6:$L$47,10,FALSE))</f>
        <v/>
      </c>
      <c r="AJ112" s="685" t="str">
        <f>IF(AJ111="","",VLOOKUP(AJ111,'6-2シフト記号表（従来型・ユニット型共通）'!$C$6:$L$47,10,FALSE))</f>
        <v/>
      </c>
      <c r="AK112" s="683" t="str">
        <f>IF(AK111="","",VLOOKUP(AK111,'6-2シフト記号表（従来型・ユニット型共通）'!$C$6:$L$47,10,FALSE))</f>
        <v/>
      </c>
      <c r="AL112" s="684" t="str">
        <f>IF(AL111="","",VLOOKUP(AL111,'6-2シフト記号表（従来型・ユニット型共通）'!$C$6:$L$47,10,FALSE))</f>
        <v/>
      </c>
      <c r="AM112" s="684" t="str">
        <f>IF(AM111="","",VLOOKUP(AM111,'6-2シフト記号表（従来型・ユニット型共通）'!$C$6:$L$47,10,FALSE))</f>
        <v/>
      </c>
      <c r="AN112" s="684" t="str">
        <f>IF(AN111="","",VLOOKUP(AN111,'6-2シフト記号表（従来型・ユニット型共通）'!$C$6:$L$47,10,FALSE))</f>
        <v/>
      </c>
      <c r="AO112" s="684" t="str">
        <f>IF(AO111="","",VLOOKUP(AO111,'6-2シフト記号表（従来型・ユニット型共通）'!$C$6:$L$47,10,FALSE))</f>
        <v/>
      </c>
      <c r="AP112" s="684" t="str">
        <f>IF(AP111="","",VLOOKUP(AP111,'6-2シフト記号表（従来型・ユニット型共通）'!$C$6:$L$47,10,FALSE))</f>
        <v/>
      </c>
      <c r="AQ112" s="685" t="str">
        <f>IF(AQ111="","",VLOOKUP(AQ111,'6-2シフト記号表（従来型・ユニット型共通）'!$C$6:$L$47,10,FALSE))</f>
        <v/>
      </c>
      <c r="AR112" s="683" t="str">
        <f>IF(AR111="","",VLOOKUP(AR111,'6-2シフト記号表（従来型・ユニット型共通）'!$C$6:$L$47,10,FALSE))</f>
        <v/>
      </c>
      <c r="AS112" s="684" t="str">
        <f>IF(AS111="","",VLOOKUP(AS111,'6-2シフト記号表（従来型・ユニット型共通）'!$C$6:$L$47,10,FALSE))</f>
        <v/>
      </c>
      <c r="AT112" s="684" t="str">
        <f>IF(AT111="","",VLOOKUP(AT111,'6-2シフト記号表（従来型・ユニット型共通）'!$C$6:$L$47,10,FALSE))</f>
        <v/>
      </c>
      <c r="AU112" s="684" t="str">
        <f>IF(AU111="","",VLOOKUP(AU111,'6-2シフト記号表（従来型・ユニット型共通）'!$C$6:$L$47,10,FALSE))</f>
        <v/>
      </c>
      <c r="AV112" s="684" t="str">
        <f>IF(AV111="","",VLOOKUP(AV111,'6-2シフト記号表（従来型・ユニット型共通）'!$C$6:$L$47,10,FALSE))</f>
        <v/>
      </c>
      <c r="AW112" s="684" t="str">
        <f>IF(AW111="","",VLOOKUP(AW111,'6-2シフト記号表（従来型・ユニット型共通）'!$C$6:$L$47,10,FALSE))</f>
        <v/>
      </c>
      <c r="AX112" s="685" t="str">
        <f>IF(AX111="","",VLOOKUP(AX111,'6-2シフト記号表（従来型・ユニット型共通）'!$C$6:$L$47,10,FALSE))</f>
        <v/>
      </c>
      <c r="AY112" s="683" t="str">
        <f>IF(AY111="","",VLOOKUP(AY111,'6-2シフト記号表（従来型・ユニット型共通）'!$C$6:$L$47,10,FALSE))</f>
        <v/>
      </c>
      <c r="AZ112" s="684" t="str">
        <f>IF(AZ111="","",VLOOKUP(AZ111,'6-2シフト記号表（従来型・ユニット型共通）'!$C$6:$L$47,10,FALSE))</f>
        <v/>
      </c>
      <c r="BA112" s="684" t="str">
        <f>IF(BA111="","",VLOOKUP(BA111,'6-2シフト記号表（従来型・ユニット型共通）'!$C$6:$L$47,10,FALSE))</f>
        <v/>
      </c>
      <c r="BB112" s="1868">
        <f>IF($BE$3="４週",SUM(W112:AX112),IF($BE$3="暦月",SUM(W112:BA112),""))</f>
        <v>0</v>
      </c>
      <c r="BC112" s="1869"/>
      <c r="BD112" s="1870">
        <f>IF($BE$3="４週",BB112/4,IF($BE$3="暦月",(BB112/($BE$8/7)),""))</f>
        <v>0</v>
      </c>
      <c r="BE112" s="1869"/>
      <c r="BF112" s="1865"/>
      <c r="BG112" s="1866"/>
      <c r="BH112" s="1866"/>
      <c r="BI112" s="1866"/>
      <c r="BJ112" s="1867"/>
    </row>
    <row r="113" spans="2:62" ht="20.25" customHeight="1" x14ac:dyDescent="0.2">
      <c r="B113" s="1770">
        <f>B111+1</f>
        <v>49</v>
      </c>
      <c r="C113" s="1772"/>
      <c r="D113" s="1773"/>
      <c r="E113" s="678"/>
      <c r="F113" s="679"/>
      <c r="G113" s="678"/>
      <c r="H113" s="679"/>
      <c r="I113" s="1776"/>
      <c r="J113" s="1777"/>
      <c r="K113" s="1780"/>
      <c r="L113" s="1781"/>
      <c r="M113" s="1781"/>
      <c r="N113" s="1773"/>
      <c r="O113" s="1784"/>
      <c r="P113" s="1785"/>
      <c r="Q113" s="1785"/>
      <c r="R113" s="1785"/>
      <c r="S113" s="1786"/>
      <c r="T113" s="698" t="s">
        <v>1079</v>
      </c>
      <c r="V113" s="699"/>
      <c r="W113" s="691"/>
      <c r="X113" s="692"/>
      <c r="Y113" s="692"/>
      <c r="Z113" s="692"/>
      <c r="AA113" s="692"/>
      <c r="AB113" s="692"/>
      <c r="AC113" s="693"/>
      <c r="AD113" s="691"/>
      <c r="AE113" s="692"/>
      <c r="AF113" s="692"/>
      <c r="AG113" s="692"/>
      <c r="AH113" s="692"/>
      <c r="AI113" s="692"/>
      <c r="AJ113" s="693"/>
      <c r="AK113" s="691"/>
      <c r="AL113" s="692"/>
      <c r="AM113" s="692"/>
      <c r="AN113" s="692"/>
      <c r="AO113" s="692"/>
      <c r="AP113" s="692"/>
      <c r="AQ113" s="693"/>
      <c r="AR113" s="691"/>
      <c r="AS113" s="692"/>
      <c r="AT113" s="692"/>
      <c r="AU113" s="692"/>
      <c r="AV113" s="692"/>
      <c r="AW113" s="692"/>
      <c r="AX113" s="693"/>
      <c r="AY113" s="691"/>
      <c r="AZ113" s="692"/>
      <c r="BA113" s="694"/>
      <c r="BB113" s="1787"/>
      <c r="BC113" s="1788"/>
      <c r="BD113" s="1842"/>
      <c r="BE113" s="1843"/>
      <c r="BF113" s="1844"/>
      <c r="BG113" s="1845"/>
      <c r="BH113" s="1845"/>
      <c r="BI113" s="1845"/>
      <c r="BJ113" s="1846"/>
    </row>
    <row r="114" spans="2:62" ht="20.25" customHeight="1" x14ac:dyDescent="0.2">
      <c r="B114" s="1771"/>
      <c r="C114" s="1872"/>
      <c r="D114" s="1873"/>
      <c r="E114" s="700"/>
      <c r="F114" s="701">
        <f>C113</f>
        <v>0</v>
      </c>
      <c r="G114" s="700"/>
      <c r="H114" s="701">
        <f>I113</f>
        <v>0</v>
      </c>
      <c r="I114" s="1874"/>
      <c r="J114" s="1875"/>
      <c r="K114" s="1876"/>
      <c r="L114" s="1877"/>
      <c r="M114" s="1877"/>
      <c r="N114" s="1873"/>
      <c r="O114" s="1784"/>
      <c r="P114" s="1785"/>
      <c r="Q114" s="1785"/>
      <c r="R114" s="1785"/>
      <c r="S114" s="1786"/>
      <c r="T114" s="695" t="s">
        <v>1080</v>
      </c>
      <c r="U114" s="696"/>
      <c r="V114" s="697"/>
      <c r="W114" s="683" t="str">
        <f>IF(W113="","",VLOOKUP(W113,'6-2シフト記号表（従来型・ユニット型共通）'!$C$6:$L$47,10,FALSE))</f>
        <v/>
      </c>
      <c r="X114" s="684" t="str">
        <f>IF(X113="","",VLOOKUP(X113,'6-2シフト記号表（従来型・ユニット型共通）'!$C$6:$L$47,10,FALSE))</f>
        <v/>
      </c>
      <c r="Y114" s="684" t="str">
        <f>IF(Y113="","",VLOOKUP(Y113,'6-2シフト記号表（従来型・ユニット型共通）'!$C$6:$L$47,10,FALSE))</f>
        <v/>
      </c>
      <c r="Z114" s="684" t="str">
        <f>IF(Z113="","",VLOOKUP(Z113,'6-2シフト記号表（従来型・ユニット型共通）'!$C$6:$L$47,10,FALSE))</f>
        <v/>
      </c>
      <c r="AA114" s="684" t="str">
        <f>IF(AA113="","",VLOOKUP(AA113,'6-2シフト記号表（従来型・ユニット型共通）'!$C$6:$L$47,10,FALSE))</f>
        <v/>
      </c>
      <c r="AB114" s="684" t="str">
        <f>IF(AB113="","",VLOOKUP(AB113,'6-2シフト記号表（従来型・ユニット型共通）'!$C$6:$L$47,10,FALSE))</f>
        <v/>
      </c>
      <c r="AC114" s="685" t="str">
        <f>IF(AC113="","",VLOOKUP(AC113,'6-2シフト記号表（従来型・ユニット型共通）'!$C$6:$L$47,10,FALSE))</f>
        <v/>
      </c>
      <c r="AD114" s="683" t="str">
        <f>IF(AD113="","",VLOOKUP(AD113,'6-2シフト記号表（従来型・ユニット型共通）'!$C$6:$L$47,10,FALSE))</f>
        <v/>
      </c>
      <c r="AE114" s="684" t="str">
        <f>IF(AE113="","",VLOOKUP(AE113,'6-2シフト記号表（従来型・ユニット型共通）'!$C$6:$L$47,10,FALSE))</f>
        <v/>
      </c>
      <c r="AF114" s="684" t="str">
        <f>IF(AF113="","",VLOOKUP(AF113,'6-2シフト記号表（従来型・ユニット型共通）'!$C$6:$L$47,10,FALSE))</f>
        <v/>
      </c>
      <c r="AG114" s="684" t="str">
        <f>IF(AG113="","",VLOOKUP(AG113,'6-2シフト記号表（従来型・ユニット型共通）'!$C$6:$L$47,10,FALSE))</f>
        <v/>
      </c>
      <c r="AH114" s="684" t="str">
        <f>IF(AH113="","",VLOOKUP(AH113,'6-2シフト記号表（従来型・ユニット型共通）'!$C$6:$L$47,10,FALSE))</f>
        <v/>
      </c>
      <c r="AI114" s="684" t="str">
        <f>IF(AI113="","",VLOOKUP(AI113,'6-2シフト記号表（従来型・ユニット型共通）'!$C$6:$L$47,10,FALSE))</f>
        <v/>
      </c>
      <c r="AJ114" s="685" t="str">
        <f>IF(AJ113="","",VLOOKUP(AJ113,'6-2シフト記号表（従来型・ユニット型共通）'!$C$6:$L$47,10,FALSE))</f>
        <v/>
      </c>
      <c r="AK114" s="683" t="str">
        <f>IF(AK113="","",VLOOKUP(AK113,'6-2シフト記号表（従来型・ユニット型共通）'!$C$6:$L$47,10,FALSE))</f>
        <v/>
      </c>
      <c r="AL114" s="684" t="str">
        <f>IF(AL113="","",VLOOKUP(AL113,'6-2シフト記号表（従来型・ユニット型共通）'!$C$6:$L$47,10,FALSE))</f>
        <v/>
      </c>
      <c r="AM114" s="684" t="str">
        <f>IF(AM113="","",VLOOKUP(AM113,'6-2シフト記号表（従来型・ユニット型共通）'!$C$6:$L$47,10,FALSE))</f>
        <v/>
      </c>
      <c r="AN114" s="684" t="str">
        <f>IF(AN113="","",VLOOKUP(AN113,'6-2シフト記号表（従来型・ユニット型共通）'!$C$6:$L$47,10,FALSE))</f>
        <v/>
      </c>
      <c r="AO114" s="684" t="str">
        <f>IF(AO113="","",VLOOKUP(AO113,'6-2シフト記号表（従来型・ユニット型共通）'!$C$6:$L$47,10,FALSE))</f>
        <v/>
      </c>
      <c r="AP114" s="684" t="str">
        <f>IF(AP113="","",VLOOKUP(AP113,'6-2シフト記号表（従来型・ユニット型共通）'!$C$6:$L$47,10,FALSE))</f>
        <v/>
      </c>
      <c r="AQ114" s="685" t="str">
        <f>IF(AQ113="","",VLOOKUP(AQ113,'6-2シフト記号表（従来型・ユニット型共通）'!$C$6:$L$47,10,FALSE))</f>
        <v/>
      </c>
      <c r="AR114" s="683" t="str">
        <f>IF(AR113="","",VLOOKUP(AR113,'6-2シフト記号表（従来型・ユニット型共通）'!$C$6:$L$47,10,FALSE))</f>
        <v/>
      </c>
      <c r="AS114" s="684" t="str">
        <f>IF(AS113="","",VLOOKUP(AS113,'6-2シフト記号表（従来型・ユニット型共通）'!$C$6:$L$47,10,FALSE))</f>
        <v/>
      </c>
      <c r="AT114" s="684" t="str">
        <f>IF(AT113="","",VLOOKUP(AT113,'6-2シフト記号表（従来型・ユニット型共通）'!$C$6:$L$47,10,FALSE))</f>
        <v/>
      </c>
      <c r="AU114" s="684" t="str">
        <f>IF(AU113="","",VLOOKUP(AU113,'6-2シフト記号表（従来型・ユニット型共通）'!$C$6:$L$47,10,FALSE))</f>
        <v/>
      </c>
      <c r="AV114" s="684" t="str">
        <f>IF(AV113="","",VLOOKUP(AV113,'6-2シフト記号表（従来型・ユニット型共通）'!$C$6:$L$47,10,FALSE))</f>
        <v/>
      </c>
      <c r="AW114" s="684" t="str">
        <f>IF(AW113="","",VLOOKUP(AW113,'6-2シフト記号表（従来型・ユニット型共通）'!$C$6:$L$47,10,FALSE))</f>
        <v/>
      </c>
      <c r="AX114" s="685" t="str">
        <f>IF(AX113="","",VLOOKUP(AX113,'6-2シフト記号表（従来型・ユニット型共通）'!$C$6:$L$47,10,FALSE))</f>
        <v/>
      </c>
      <c r="AY114" s="683" t="str">
        <f>IF(AY113="","",VLOOKUP(AY113,'6-2シフト記号表（従来型・ユニット型共通）'!$C$6:$L$47,10,FALSE))</f>
        <v/>
      </c>
      <c r="AZ114" s="684" t="str">
        <f>IF(AZ113="","",VLOOKUP(AZ113,'6-2シフト記号表（従来型・ユニット型共通）'!$C$6:$L$47,10,FALSE))</f>
        <v/>
      </c>
      <c r="BA114" s="684" t="str">
        <f>IF(BA113="","",VLOOKUP(BA113,'6-2シフト記号表（従来型・ユニット型共通）'!$C$6:$L$47,10,FALSE))</f>
        <v/>
      </c>
      <c r="BB114" s="1868">
        <f>IF($BE$3="４週",SUM(W114:AX114),IF($BE$3="暦月",SUM(W114:BA114),""))</f>
        <v>0</v>
      </c>
      <c r="BC114" s="1869"/>
      <c r="BD114" s="1870">
        <f>IF($BE$3="４週",BB114/4,IF($BE$3="暦月",(BB114/($BE$8/7)),""))</f>
        <v>0</v>
      </c>
      <c r="BE114" s="1869"/>
      <c r="BF114" s="1865"/>
      <c r="BG114" s="1866"/>
      <c r="BH114" s="1866"/>
      <c r="BI114" s="1866"/>
      <c r="BJ114" s="1867"/>
    </row>
    <row r="115" spans="2:62" ht="20.25" customHeight="1" x14ac:dyDescent="0.2">
      <c r="B115" s="1770">
        <f>B113+1</f>
        <v>50</v>
      </c>
      <c r="C115" s="1772"/>
      <c r="D115" s="1773"/>
      <c r="E115" s="678"/>
      <c r="F115" s="679"/>
      <c r="G115" s="678"/>
      <c r="H115" s="679"/>
      <c r="I115" s="1776"/>
      <c r="J115" s="1777"/>
      <c r="K115" s="1780"/>
      <c r="L115" s="1781"/>
      <c r="M115" s="1781"/>
      <c r="N115" s="1773"/>
      <c r="O115" s="1784"/>
      <c r="P115" s="1785"/>
      <c r="Q115" s="1785"/>
      <c r="R115" s="1785"/>
      <c r="S115" s="1786"/>
      <c r="T115" s="698" t="s">
        <v>1079</v>
      </c>
      <c r="V115" s="699"/>
      <c r="W115" s="691"/>
      <c r="X115" s="692"/>
      <c r="Y115" s="692"/>
      <c r="Z115" s="692"/>
      <c r="AA115" s="692"/>
      <c r="AB115" s="692"/>
      <c r="AC115" s="693"/>
      <c r="AD115" s="691"/>
      <c r="AE115" s="692"/>
      <c r="AF115" s="692"/>
      <c r="AG115" s="692"/>
      <c r="AH115" s="692"/>
      <c r="AI115" s="692"/>
      <c r="AJ115" s="693"/>
      <c r="AK115" s="691"/>
      <c r="AL115" s="692"/>
      <c r="AM115" s="692"/>
      <c r="AN115" s="692"/>
      <c r="AO115" s="692"/>
      <c r="AP115" s="692"/>
      <c r="AQ115" s="693"/>
      <c r="AR115" s="691"/>
      <c r="AS115" s="692"/>
      <c r="AT115" s="692"/>
      <c r="AU115" s="692"/>
      <c r="AV115" s="692"/>
      <c r="AW115" s="692"/>
      <c r="AX115" s="693"/>
      <c r="AY115" s="691"/>
      <c r="AZ115" s="692"/>
      <c r="BA115" s="694"/>
      <c r="BB115" s="1787"/>
      <c r="BC115" s="1788"/>
      <c r="BD115" s="1842"/>
      <c r="BE115" s="1843"/>
      <c r="BF115" s="1844"/>
      <c r="BG115" s="1845"/>
      <c r="BH115" s="1845"/>
      <c r="BI115" s="1845"/>
      <c r="BJ115" s="1846"/>
    </row>
    <row r="116" spans="2:62" ht="20.25" customHeight="1" x14ac:dyDescent="0.2">
      <c r="B116" s="1771"/>
      <c r="C116" s="1872"/>
      <c r="D116" s="1873"/>
      <c r="E116" s="700"/>
      <c r="F116" s="701">
        <f>C115</f>
        <v>0</v>
      </c>
      <c r="G116" s="700"/>
      <c r="H116" s="701">
        <f>I115</f>
        <v>0</v>
      </c>
      <c r="I116" s="1874"/>
      <c r="J116" s="1875"/>
      <c r="K116" s="1876"/>
      <c r="L116" s="1877"/>
      <c r="M116" s="1877"/>
      <c r="N116" s="1873"/>
      <c r="O116" s="1784"/>
      <c r="P116" s="1785"/>
      <c r="Q116" s="1785"/>
      <c r="R116" s="1785"/>
      <c r="S116" s="1786"/>
      <c r="T116" s="695" t="s">
        <v>1080</v>
      </c>
      <c r="U116" s="696"/>
      <c r="V116" s="697"/>
      <c r="W116" s="683" t="str">
        <f>IF(W115="","",VLOOKUP(W115,'6-2シフト記号表（従来型・ユニット型共通）'!$C$6:$L$47,10,FALSE))</f>
        <v/>
      </c>
      <c r="X116" s="684" t="str">
        <f>IF(X115="","",VLOOKUP(X115,'6-2シフト記号表（従来型・ユニット型共通）'!$C$6:$L$47,10,FALSE))</f>
        <v/>
      </c>
      <c r="Y116" s="684" t="str">
        <f>IF(Y115="","",VLOOKUP(Y115,'6-2シフト記号表（従来型・ユニット型共通）'!$C$6:$L$47,10,FALSE))</f>
        <v/>
      </c>
      <c r="Z116" s="684" t="str">
        <f>IF(Z115="","",VLOOKUP(Z115,'6-2シフト記号表（従来型・ユニット型共通）'!$C$6:$L$47,10,FALSE))</f>
        <v/>
      </c>
      <c r="AA116" s="684" t="str">
        <f>IF(AA115="","",VLOOKUP(AA115,'6-2シフト記号表（従来型・ユニット型共通）'!$C$6:$L$47,10,FALSE))</f>
        <v/>
      </c>
      <c r="AB116" s="684" t="str">
        <f>IF(AB115="","",VLOOKUP(AB115,'6-2シフト記号表（従来型・ユニット型共通）'!$C$6:$L$47,10,FALSE))</f>
        <v/>
      </c>
      <c r="AC116" s="685" t="str">
        <f>IF(AC115="","",VLOOKUP(AC115,'6-2シフト記号表（従来型・ユニット型共通）'!$C$6:$L$47,10,FALSE))</f>
        <v/>
      </c>
      <c r="AD116" s="683" t="str">
        <f>IF(AD115="","",VLOOKUP(AD115,'6-2シフト記号表（従来型・ユニット型共通）'!$C$6:$L$47,10,FALSE))</f>
        <v/>
      </c>
      <c r="AE116" s="684" t="str">
        <f>IF(AE115="","",VLOOKUP(AE115,'6-2シフト記号表（従来型・ユニット型共通）'!$C$6:$L$47,10,FALSE))</f>
        <v/>
      </c>
      <c r="AF116" s="684" t="str">
        <f>IF(AF115="","",VLOOKUP(AF115,'6-2シフト記号表（従来型・ユニット型共通）'!$C$6:$L$47,10,FALSE))</f>
        <v/>
      </c>
      <c r="AG116" s="684" t="str">
        <f>IF(AG115="","",VLOOKUP(AG115,'6-2シフト記号表（従来型・ユニット型共通）'!$C$6:$L$47,10,FALSE))</f>
        <v/>
      </c>
      <c r="AH116" s="684" t="str">
        <f>IF(AH115="","",VLOOKUP(AH115,'6-2シフト記号表（従来型・ユニット型共通）'!$C$6:$L$47,10,FALSE))</f>
        <v/>
      </c>
      <c r="AI116" s="684" t="str">
        <f>IF(AI115="","",VLOOKUP(AI115,'6-2シフト記号表（従来型・ユニット型共通）'!$C$6:$L$47,10,FALSE))</f>
        <v/>
      </c>
      <c r="AJ116" s="685" t="str">
        <f>IF(AJ115="","",VLOOKUP(AJ115,'6-2シフト記号表（従来型・ユニット型共通）'!$C$6:$L$47,10,FALSE))</f>
        <v/>
      </c>
      <c r="AK116" s="683" t="str">
        <f>IF(AK115="","",VLOOKUP(AK115,'6-2シフト記号表（従来型・ユニット型共通）'!$C$6:$L$47,10,FALSE))</f>
        <v/>
      </c>
      <c r="AL116" s="684" t="str">
        <f>IF(AL115="","",VLOOKUP(AL115,'6-2シフト記号表（従来型・ユニット型共通）'!$C$6:$L$47,10,FALSE))</f>
        <v/>
      </c>
      <c r="AM116" s="684" t="str">
        <f>IF(AM115="","",VLOOKUP(AM115,'6-2シフト記号表（従来型・ユニット型共通）'!$C$6:$L$47,10,FALSE))</f>
        <v/>
      </c>
      <c r="AN116" s="684" t="str">
        <f>IF(AN115="","",VLOOKUP(AN115,'6-2シフト記号表（従来型・ユニット型共通）'!$C$6:$L$47,10,FALSE))</f>
        <v/>
      </c>
      <c r="AO116" s="684" t="str">
        <f>IF(AO115="","",VLOOKUP(AO115,'6-2シフト記号表（従来型・ユニット型共通）'!$C$6:$L$47,10,FALSE))</f>
        <v/>
      </c>
      <c r="AP116" s="684" t="str">
        <f>IF(AP115="","",VLOOKUP(AP115,'6-2シフト記号表（従来型・ユニット型共通）'!$C$6:$L$47,10,FALSE))</f>
        <v/>
      </c>
      <c r="AQ116" s="685" t="str">
        <f>IF(AQ115="","",VLOOKUP(AQ115,'6-2シフト記号表（従来型・ユニット型共通）'!$C$6:$L$47,10,FALSE))</f>
        <v/>
      </c>
      <c r="AR116" s="683" t="str">
        <f>IF(AR115="","",VLOOKUP(AR115,'6-2シフト記号表（従来型・ユニット型共通）'!$C$6:$L$47,10,FALSE))</f>
        <v/>
      </c>
      <c r="AS116" s="684" t="str">
        <f>IF(AS115="","",VLOOKUP(AS115,'6-2シフト記号表（従来型・ユニット型共通）'!$C$6:$L$47,10,FALSE))</f>
        <v/>
      </c>
      <c r="AT116" s="684" t="str">
        <f>IF(AT115="","",VLOOKUP(AT115,'6-2シフト記号表（従来型・ユニット型共通）'!$C$6:$L$47,10,FALSE))</f>
        <v/>
      </c>
      <c r="AU116" s="684" t="str">
        <f>IF(AU115="","",VLOOKUP(AU115,'6-2シフト記号表（従来型・ユニット型共通）'!$C$6:$L$47,10,FALSE))</f>
        <v/>
      </c>
      <c r="AV116" s="684" t="str">
        <f>IF(AV115="","",VLOOKUP(AV115,'6-2シフト記号表（従来型・ユニット型共通）'!$C$6:$L$47,10,FALSE))</f>
        <v/>
      </c>
      <c r="AW116" s="684" t="str">
        <f>IF(AW115="","",VLOOKUP(AW115,'6-2シフト記号表（従来型・ユニット型共通）'!$C$6:$L$47,10,FALSE))</f>
        <v/>
      </c>
      <c r="AX116" s="685" t="str">
        <f>IF(AX115="","",VLOOKUP(AX115,'6-2シフト記号表（従来型・ユニット型共通）'!$C$6:$L$47,10,FALSE))</f>
        <v/>
      </c>
      <c r="AY116" s="683" t="str">
        <f>IF(AY115="","",VLOOKUP(AY115,'6-2シフト記号表（従来型・ユニット型共通）'!$C$6:$L$47,10,FALSE))</f>
        <v/>
      </c>
      <c r="AZ116" s="684" t="str">
        <f>IF(AZ115="","",VLOOKUP(AZ115,'6-2シフト記号表（従来型・ユニット型共通）'!$C$6:$L$47,10,FALSE))</f>
        <v/>
      </c>
      <c r="BA116" s="684" t="str">
        <f>IF(BA115="","",VLOOKUP(BA115,'6-2シフト記号表（従来型・ユニット型共通）'!$C$6:$L$47,10,FALSE))</f>
        <v/>
      </c>
      <c r="BB116" s="1868">
        <f>IF($BE$3="４週",SUM(W116:AX116),IF($BE$3="暦月",SUM(W116:BA116),""))</f>
        <v>0</v>
      </c>
      <c r="BC116" s="1869"/>
      <c r="BD116" s="1870">
        <f>IF($BE$3="４週",BB116/4,IF($BE$3="暦月",(BB116/($BE$8/7)),""))</f>
        <v>0</v>
      </c>
      <c r="BE116" s="1869"/>
      <c r="BF116" s="1865"/>
      <c r="BG116" s="1866"/>
      <c r="BH116" s="1866"/>
      <c r="BI116" s="1866"/>
      <c r="BJ116" s="1867"/>
    </row>
    <row r="117" spans="2:62" ht="20.25" customHeight="1" x14ac:dyDescent="0.2">
      <c r="B117" s="1770">
        <f>B115+1</f>
        <v>51</v>
      </c>
      <c r="C117" s="1772"/>
      <c r="D117" s="1773"/>
      <c r="E117" s="678"/>
      <c r="F117" s="679"/>
      <c r="G117" s="678"/>
      <c r="H117" s="679"/>
      <c r="I117" s="1776"/>
      <c r="J117" s="1777"/>
      <c r="K117" s="1780"/>
      <c r="L117" s="1781"/>
      <c r="M117" s="1781"/>
      <c r="N117" s="1773"/>
      <c r="O117" s="1784"/>
      <c r="P117" s="1785"/>
      <c r="Q117" s="1785"/>
      <c r="R117" s="1785"/>
      <c r="S117" s="1786"/>
      <c r="T117" s="698" t="s">
        <v>1079</v>
      </c>
      <c r="V117" s="699"/>
      <c r="W117" s="691"/>
      <c r="X117" s="692"/>
      <c r="Y117" s="692"/>
      <c r="Z117" s="692"/>
      <c r="AA117" s="692"/>
      <c r="AB117" s="692"/>
      <c r="AC117" s="693"/>
      <c r="AD117" s="691"/>
      <c r="AE117" s="692"/>
      <c r="AF117" s="692"/>
      <c r="AG117" s="692"/>
      <c r="AH117" s="692"/>
      <c r="AI117" s="692"/>
      <c r="AJ117" s="693"/>
      <c r="AK117" s="691"/>
      <c r="AL117" s="692"/>
      <c r="AM117" s="692"/>
      <c r="AN117" s="692"/>
      <c r="AO117" s="692"/>
      <c r="AP117" s="692"/>
      <c r="AQ117" s="693"/>
      <c r="AR117" s="691"/>
      <c r="AS117" s="692"/>
      <c r="AT117" s="692"/>
      <c r="AU117" s="692"/>
      <c r="AV117" s="692"/>
      <c r="AW117" s="692"/>
      <c r="AX117" s="693"/>
      <c r="AY117" s="691"/>
      <c r="AZ117" s="692"/>
      <c r="BA117" s="694"/>
      <c r="BB117" s="1787"/>
      <c r="BC117" s="1788"/>
      <c r="BD117" s="1842"/>
      <c r="BE117" s="1843"/>
      <c r="BF117" s="1844"/>
      <c r="BG117" s="1845"/>
      <c r="BH117" s="1845"/>
      <c r="BI117" s="1845"/>
      <c r="BJ117" s="1846"/>
    </row>
    <row r="118" spans="2:62" ht="20.25" customHeight="1" x14ac:dyDescent="0.2">
      <c r="B118" s="1771"/>
      <c r="C118" s="1872"/>
      <c r="D118" s="1873"/>
      <c r="E118" s="700"/>
      <c r="F118" s="701">
        <f>C117</f>
        <v>0</v>
      </c>
      <c r="G118" s="700"/>
      <c r="H118" s="701">
        <f>I117</f>
        <v>0</v>
      </c>
      <c r="I118" s="1874"/>
      <c r="J118" s="1875"/>
      <c r="K118" s="1876"/>
      <c r="L118" s="1877"/>
      <c r="M118" s="1877"/>
      <c r="N118" s="1873"/>
      <c r="O118" s="1784"/>
      <c r="P118" s="1785"/>
      <c r="Q118" s="1785"/>
      <c r="R118" s="1785"/>
      <c r="S118" s="1786"/>
      <c r="T118" s="695" t="s">
        <v>1080</v>
      </c>
      <c r="U118" s="696"/>
      <c r="V118" s="697"/>
      <c r="W118" s="683" t="str">
        <f>IF(W117="","",VLOOKUP(W117,'6-2シフト記号表（従来型・ユニット型共通）'!$C$6:$L$47,10,FALSE))</f>
        <v/>
      </c>
      <c r="X118" s="684" t="str">
        <f>IF(X117="","",VLOOKUP(X117,'6-2シフト記号表（従来型・ユニット型共通）'!$C$6:$L$47,10,FALSE))</f>
        <v/>
      </c>
      <c r="Y118" s="684" t="str">
        <f>IF(Y117="","",VLOOKUP(Y117,'6-2シフト記号表（従来型・ユニット型共通）'!$C$6:$L$47,10,FALSE))</f>
        <v/>
      </c>
      <c r="Z118" s="684" t="str">
        <f>IF(Z117="","",VLOOKUP(Z117,'6-2シフト記号表（従来型・ユニット型共通）'!$C$6:$L$47,10,FALSE))</f>
        <v/>
      </c>
      <c r="AA118" s="684" t="str">
        <f>IF(AA117="","",VLOOKUP(AA117,'6-2シフト記号表（従来型・ユニット型共通）'!$C$6:$L$47,10,FALSE))</f>
        <v/>
      </c>
      <c r="AB118" s="684" t="str">
        <f>IF(AB117="","",VLOOKUP(AB117,'6-2シフト記号表（従来型・ユニット型共通）'!$C$6:$L$47,10,FALSE))</f>
        <v/>
      </c>
      <c r="AC118" s="685" t="str">
        <f>IF(AC117="","",VLOOKUP(AC117,'6-2シフト記号表（従来型・ユニット型共通）'!$C$6:$L$47,10,FALSE))</f>
        <v/>
      </c>
      <c r="AD118" s="683" t="str">
        <f>IF(AD117="","",VLOOKUP(AD117,'6-2シフト記号表（従来型・ユニット型共通）'!$C$6:$L$47,10,FALSE))</f>
        <v/>
      </c>
      <c r="AE118" s="684" t="str">
        <f>IF(AE117="","",VLOOKUP(AE117,'6-2シフト記号表（従来型・ユニット型共通）'!$C$6:$L$47,10,FALSE))</f>
        <v/>
      </c>
      <c r="AF118" s="684" t="str">
        <f>IF(AF117="","",VLOOKUP(AF117,'6-2シフト記号表（従来型・ユニット型共通）'!$C$6:$L$47,10,FALSE))</f>
        <v/>
      </c>
      <c r="AG118" s="684" t="str">
        <f>IF(AG117="","",VLOOKUP(AG117,'6-2シフト記号表（従来型・ユニット型共通）'!$C$6:$L$47,10,FALSE))</f>
        <v/>
      </c>
      <c r="AH118" s="684" t="str">
        <f>IF(AH117="","",VLOOKUP(AH117,'6-2シフト記号表（従来型・ユニット型共通）'!$C$6:$L$47,10,FALSE))</f>
        <v/>
      </c>
      <c r="AI118" s="684" t="str">
        <f>IF(AI117="","",VLOOKUP(AI117,'6-2シフト記号表（従来型・ユニット型共通）'!$C$6:$L$47,10,FALSE))</f>
        <v/>
      </c>
      <c r="AJ118" s="685" t="str">
        <f>IF(AJ117="","",VLOOKUP(AJ117,'6-2シフト記号表（従来型・ユニット型共通）'!$C$6:$L$47,10,FALSE))</f>
        <v/>
      </c>
      <c r="AK118" s="683" t="str">
        <f>IF(AK117="","",VLOOKUP(AK117,'6-2シフト記号表（従来型・ユニット型共通）'!$C$6:$L$47,10,FALSE))</f>
        <v/>
      </c>
      <c r="AL118" s="684" t="str">
        <f>IF(AL117="","",VLOOKUP(AL117,'6-2シフト記号表（従来型・ユニット型共通）'!$C$6:$L$47,10,FALSE))</f>
        <v/>
      </c>
      <c r="AM118" s="684" t="str">
        <f>IF(AM117="","",VLOOKUP(AM117,'6-2シフト記号表（従来型・ユニット型共通）'!$C$6:$L$47,10,FALSE))</f>
        <v/>
      </c>
      <c r="AN118" s="684" t="str">
        <f>IF(AN117="","",VLOOKUP(AN117,'6-2シフト記号表（従来型・ユニット型共通）'!$C$6:$L$47,10,FALSE))</f>
        <v/>
      </c>
      <c r="AO118" s="684" t="str">
        <f>IF(AO117="","",VLOOKUP(AO117,'6-2シフト記号表（従来型・ユニット型共通）'!$C$6:$L$47,10,FALSE))</f>
        <v/>
      </c>
      <c r="AP118" s="684" t="str">
        <f>IF(AP117="","",VLOOKUP(AP117,'6-2シフト記号表（従来型・ユニット型共通）'!$C$6:$L$47,10,FALSE))</f>
        <v/>
      </c>
      <c r="AQ118" s="685" t="str">
        <f>IF(AQ117="","",VLOOKUP(AQ117,'6-2シフト記号表（従来型・ユニット型共通）'!$C$6:$L$47,10,FALSE))</f>
        <v/>
      </c>
      <c r="AR118" s="683" t="str">
        <f>IF(AR117="","",VLOOKUP(AR117,'6-2シフト記号表（従来型・ユニット型共通）'!$C$6:$L$47,10,FALSE))</f>
        <v/>
      </c>
      <c r="AS118" s="684" t="str">
        <f>IF(AS117="","",VLOOKUP(AS117,'6-2シフト記号表（従来型・ユニット型共通）'!$C$6:$L$47,10,FALSE))</f>
        <v/>
      </c>
      <c r="AT118" s="684" t="str">
        <f>IF(AT117="","",VLOOKUP(AT117,'6-2シフト記号表（従来型・ユニット型共通）'!$C$6:$L$47,10,FALSE))</f>
        <v/>
      </c>
      <c r="AU118" s="684" t="str">
        <f>IF(AU117="","",VLOOKUP(AU117,'6-2シフト記号表（従来型・ユニット型共通）'!$C$6:$L$47,10,FALSE))</f>
        <v/>
      </c>
      <c r="AV118" s="684" t="str">
        <f>IF(AV117="","",VLOOKUP(AV117,'6-2シフト記号表（従来型・ユニット型共通）'!$C$6:$L$47,10,FALSE))</f>
        <v/>
      </c>
      <c r="AW118" s="684" t="str">
        <f>IF(AW117="","",VLOOKUP(AW117,'6-2シフト記号表（従来型・ユニット型共通）'!$C$6:$L$47,10,FALSE))</f>
        <v/>
      </c>
      <c r="AX118" s="685" t="str">
        <f>IF(AX117="","",VLOOKUP(AX117,'6-2シフト記号表（従来型・ユニット型共通）'!$C$6:$L$47,10,FALSE))</f>
        <v/>
      </c>
      <c r="AY118" s="683" t="str">
        <f>IF(AY117="","",VLOOKUP(AY117,'6-2シフト記号表（従来型・ユニット型共通）'!$C$6:$L$47,10,FALSE))</f>
        <v/>
      </c>
      <c r="AZ118" s="684" t="str">
        <f>IF(AZ117="","",VLOOKUP(AZ117,'6-2シフト記号表（従来型・ユニット型共通）'!$C$6:$L$47,10,FALSE))</f>
        <v/>
      </c>
      <c r="BA118" s="684" t="str">
        <f>IF(BA117="","",VLOOKUP(BA117,'6-2シフト記号表（従来型・ユニット型共通）'!$C$6:$L$47,10,FALSE))</f>
        <v/>
      </c>
      <c r="BB118" s="1868">
        <f>IF($BE$3="４週",SUM(W118:AX118),IF($BE$3="暦月",SUM(W118:BA118),""))</f>
        <v>0</v>
      </c>
      <c r="BC118" s="1869"/>
      <c r="BD118" s="1870">
        <f>IF($BE$3="４週",BB118/4,IF($BE$3="暦月",(BB118/($BE$8/7)),""))</f>
        <v>0</v>
      </c>
      <c r="BE118" s="1869"/>
      <c r="BF118" s="1865"/>
      <c r="BG118" s="1866"/>
      <c r="BH118" s="1866"/>
      <c r="BI118" s="1866"/>
      <c r="BJ118" s="1867"/>
    </row>
    <row r="119" spans="2:62" ht="20.25" customHeight="1" x14ac:dyDescent="0.2">
      <c r="B119" s="1770">
        <f>B117+1</f>
        <v>52</v>
      </c>
      <c r="C119" s="1772"/>
      <c r="D119" s="1773"/>
      <c r="E119" s="678"/>
      <c r="F119" s="679"/>
      <c r="G119" s="678"/>
      <c r="H119" s="679"/>
      <c r="I119" s="1776"/>
      <c r="J119" s="1777"/>
      <c r="K119" s="1780"/>
      <c r="L119" s="1781"/>
      <c r="M119" s="1781"/>
      <c r="N119" s="1773"/>
      <c r="O119" s="1784"/>
      <c r="P119" s="1785"/>
      <c r="Q119" s="1785"/>
      <c r="R119" s="1785"/>
      <c r="S119" s="1786"/>
      <c r="T119" s="698" t="s">
        <v>1079</v>
      </c>
      <c r="V119" s="699"/>
      <c r="W119" s="691"/>
      <c r="X119" s="692"/>
      <c r="Y119" s="692"/>
      <c r="Z119" s="692"/>
      <c r="AA119" s="692"/>
      <c r="AB119" s="692"/>
      <c r="AC119" s="693"/>
      <c r="AD119" s="691"/>
      <c r="AE119" s="692"/>
      <c r="AF119" s="692"/>
      <c r="AG119" s="692"/>
      <c r="AH119" s="692"/>
      <c r="AI119" s="692"/>
      <c r="AJ119" s="693"/>
      <c r="AK119" s="691"/>
      <c r="AL119" s="692"/>
      <c r="AM119" s="692"/>
      <c r="AN119" s="692"/>
      <c r="AO119" s="692"/>
      <c r="AP119" s="692"/>
      <c r="AQ119" s="693"/>
      <c r="AR119" s="691"/>
      <c r="AS119" s="692"/>
      <c r="AT119" s="692"/>
      <c r="AU119" s="692"/>
      <c r="AV119" s="692"/>
      <c r="AW119" s="692"/>
      <c r="AX119" s="693"/>
      <c r="AY119" s="691"/>
      <c r="AZ119" s="692"/>
      <c r="BA119" s="694"/>
      <c r="BB119" s="1787"/>
      <c r="BC119" s="1788"/>
      <c r="BD119" s="1842"/>
      <c r="BE119" s="1843"/>
      <c r="BF119" s="1844"/>
      <c r="BG119" s="1845"/>
      <c r="BH119" s="1845"/>
      <c r="BI119" s="1845"/>
      <c r="BJ119" s="1846"/>
    </row>
    <row r="120" spans="2:62" ht="20.25" customHeight="1" x14ac:dyDescent="0.2">
      <c r="B120" s="1771"/>
      <c r="C120" s="1872"/>
      <c r="D120" s="1873"/>
      <c r="E120" s="700"/>
      <c r="F120" s="701">
        <f>C119</f>
        <v>0</v>
      </c>
      <c r="G120" s="700"/>
      <c r="H120" s="701">
        <f>I119</f>
        <v>0</v>
      </c>
      <c r="I120" s="1874"/>
      <c r="J120" s="1875"/>
      <c r="K120" s="1876"/>
      <c r="L120" s="1877"/>
      <c r="M120" s="1877"/>
      <c r="N120" s="1873"/>
      <c r="O120" s="1784"/>
      <c r="P120" s="1785"/>
      <c r="Q120" s="1785"/>
      <c r="R120" s="1785"/>
      <c r="S120" s="1786"/>
      <c r="T120" s="695" t="s">
        <v>1080</v>
      </c>
      <c r="U120" s="696"/>
      <c r="V120" s="697"/>
      <c r="W120" s="683" t="str">
        <f>IF(W119="","",VLOOKUP(W119,'6-2シフト記号表（従来型・ユニット型共通）'!$C$6:$L$47,10,FALSE))</f>
        <v/>
      </c>
      <c r="X120" s="684" t="str">
        <f>IF(X119="","",VLOOKUP(X119,'6-2シフト記号表（従来型・ユニット型共通）'!$C$6:$L$47,10,FALSE))</f>
        <v/>
      </c>
      <c r="Y120" s="684" t="str">
        <f>IF(Y119="","",VLOOKUP(Y119,'6-2シフト記号表（従来型・ユニット型共通）'!$C$6:$L$47,10,FALSE))</f>
        <v/>
      </c>
      <c r="Z120" s="684" t="str">
        <f>IF(Z119="","",VLOOKUP(Z119,'6-2シフト記号表（従来型・ユニット型共通）'!$C$6:$L$47,10,FALSE))</f>
        <v/>
      </c>
      <c r="AA120" s="684" t="str">
        <f>IF(AA119="","",VLOOKUP(AA119,'6-2シフト記号表（従来型・ユニット型共通）'!$C$6:$L$47,10,FALSE))</f>
        <v/>
      </c>
      <c r="AB120" s="684" t="str">
        <f>IF(AB119="","",VLOOKUP(AB119,'6-2シフト記号表（従来型・ユニット型共通）'!$C$6:$L$47,10,FALSE))</f>
        <v/>
      </c>
      <c r="AC120" s="685" t="str">
        <f>IF(AC119="","",VLOOKUP(AC119,'6-2シフト記号表（従来型・ユニット型共通）'!$C$6:$L$47,10,FALSE))</f>
        <v/>
      </c>
      <c r="AD120" s="683" t="str">
        <f>IF(AD119="","",VLOOKUP(AD119,'6-2シフト記号表（従来型・ユニット型共通）'!$C$6:$L$47,10,FALSE))</f>
        <v/>
      </c>
      <c r="AE120" s="684" t="str">
        <f>IF(AE119="","",VLOOKUP(AE119,'6-2シフト記号表（従来型・ユニット型共通）'!$C$6:$L$47,10,FALSE))</f>
        <v/>
      </c>
      <c r="AF120" s="684" t="str">
        <f>IF(AF119="","",VLOOKUP(AF119,'6-2シフト記号表（従来型・ユニット型共通）'!$C$6:$L$47,10,FALSE))</f>
        <v/>
      </c>
      <c r="AG120" s="684" t="str">
        <f>IF(AG119="","",VLOOKUP(AG119,'6-2シフト記号表（従来型・ユニット型共通）'!$C$6:$L$47,10,FALSE))</f>
        <v/>
      </c>
      <c r="AH120" s="684" t="str">
        <f>IF(AH119="","",VLOOKUP(AH119,'6-2シフト記号表（従来型・ユニット型共通）'!$C$6:$L$47,10,FALSE))</f>
        <v/>
      </c>
      <c r="AI120" s="684" t="str">
        <f>IF(AI119="","",VLOOKUP(AI119,'6-2シフト記号表（従来型・ユニット型共通）'!$C$6:$L$47,10,FALSE))</f>
        <v/>
      </c>
      <c r="AJ120" s="685" t="str">
        <f>IF(AJ119="","",VLOOKUP(AJ119,'6-2シフト記号表（従来型・ユニット型共通）'!$C$6:$L$47,10,FALSE))</f>
        <v/>
      </c>
      <c r="AK120" s="683" t="str">
        <f>IF(AK119="","",VLOOKUP(AK119,'6-2シフト記号表（従来型・ユニット型共通）'!$C$6:$L$47,10,FALSE))</f>
        <v/>
      </c>
      <c r="AL120" s="684" t="str">
        <f>IF(AL119="","",VLOOKUP(AL119,'6-2シフト記号表（従来型・ユニット型共通）'!$C$6:$L$47,10,FALSE))</f>
        <v/>
      </c>
      <c r="AM120" s="684" t="str">
        <f>IF(AM119="","",VLOOKUP(AM119,'6-2シフト記号表（従来型・ユニット型共通）'!$C$6:$L$47,10,FALSE))</f>
        <v/>
      </c>
      <c r="AN120" s="684" t="str">
        <f>IF(AN119="","",VLOOKUP(AN119,'6-2シフト記号表（従来型・ユニット型共通）'!$C$6:$L$47,10,FALSE))</f>
        <v/>
      </c>
      <c r="AO120" s="684" t="str">
        <f>IF(AO119="","",VLOOKUP(AO119,'6-2シフト記号表（従来型・ユニット型共通）'!$C$6:$L$47,10,FALSE))</f>
        <v/>
      </c>
      <c r="AP120" s="684" t="str">
        <f>IF(AP119="","",VLOOKUP(AP119,'6-2シフト記号表（従来型・ユニット型共通）'!$C$6:$L$47,10,FALSE))</f>
        <v/>
      </c>
      <c r="AQ120" s="685" t="str">
        <f>IF(AQ119="","",VLOOKUP(AQ119,'6-2シフト記号表（従来型・ユニット型共通）'!$C$6:$L$47,10,FALSE))</f>
        <v/>
      </c>
      <c r="AR120" s="683" t="str">
        <f>IF(AR119="","",VLOOKUP(AR119,'6-2シフト記号表（従来型・ユニット型共通）'!$C$6:$L$47,10,FALSE))</f>
        <v/>
      </c>
      <c r="AS120" s="684" t="str">
        <f>IF(AS119="","",VLOOKUP(AS119,'6-2シフト記号表（従来型・ユニット型共通）'!$C$6:$L$47,10,FALSE))</f>
        <v/>
      </c>
      <c r="AT120" s="684" t="str">
        <f>IF(AT119="","",VLOOKUP(AT119,'6-2シフト記号表（従来型・ユニット型共通）'!$C$6:$L$47,10,FALSE))</f>
        <v/>
      </c>
      <c r="AU120" s="684" t="str">
        <f>IF(AU119="","",VLOOKUP(AU119,'6-2シフト記号表（従来型・ユニット型共通）'!$C$6:$L$47,10,FALSE))</f>
        <v/>
      </c>
      <c r="AV120" s="684" t="str">
        <f>IF(AV119="","",VLOOKUP(AV119,'6-2シフト記号表（従来型・ユニット型共通）'!$C$6:$L$47,10,FALSE))</f>
        <v/>
      </c>
      <c r="AW120" s="684" t="str">
        <f>IF(AW119="","",VLOOKUP(AW119,'6-2シフト記号表（従来型・ユニット型共通）'!$C$6:$L$47,10,FALSE))</f>
        <v/>
      </c>
      <c r="AX120" s="685" t="str">
        <f>IF(AX119="","",VLOOKUP(AX119,'6-2シフト記号表（従来型・ユニット型共通）'!$C$6:$L$47,10,FALSE))</f>
        <v/>
      </c>
      <c r="AY120" s="683" t="str">
        <f>IF(AY119="","",VLOOKUP(AY119,'6-2シフト記号表（従来型・ユニット型共通）'!$C$6:$L$47,10,FALSE))</f>
        <v/>
      </c>
      <c r="AZ120" s="684" t="str">
        <f>IF(AZ119="","",VLOOKUP(AZ119,'6-2シフト記号表（従来型・ユニット型共通）'!$C$6:$L$47,10,FALSE))</f>
        <v/>
      </c>
      <c r="BA120" s="684" t="str">
        <f>IF(BA119="","",VLOOKUP(BA119,'6-2シフト記号表（従来型・ユニット型共通）'!$C$6:$L$47,10,FALSE))</f>
        <v/>
      </c>
      <c r="BB120" s="1868">
        <f>IF($BE$3="４週",SUM(W120:AX120),IF($BE$3="暦月",SUM(W120:BA120),""))</f>
        <v>0</v>
      </c>
      <c r="BC120" s="1869"/>
      <c r="BD120" s="1870">
        <f>IF($BE$3="４週",BB120/4,IF($BE$3="暦月",(BB120/($BE$8/7)),""))</f>
        <v>0</v>
      </c>
      <c r="BE120" s="1869"/>
      <c r="BF120" s="1865"/>
      <c r="BG120" s="1866"/>
      <c r="BH120" s="1866"/>
      <c r="BI120" s="1866"/>
      <c r="BJ120" s="1867"/>
    </row>
    <row r="121" spans="2:62" ht="20.25" customHeight="1" x14ac:dyDescent="0.2">
      <c r="B121" s="1770">
        <f>B119+1</f>
        <v>53</v>
      </c>
      <c r="C121" s="1772"/>
      <c r="D121" s="1773"/>
      <c r="E121" s="678"/>
      <c r="F121" s="679"/>
      <c r="G121" s="678"/>
      <c r="H121" s="679"/>
      <c r="I121" s="1776"/>
      <c r="J121" s="1777"/>
      <c r="K121" s="1780"/>
      <c r="L121" s="1781"/>
      <c r="M121" s="1781"/>
      <c r="N121" s="1773"/>
      <c r="O121" s="1784"/>
      <c r="P121" s="1785"/>
      <c r="Q121" s="1785"/>
      <c r="R121" s="1785"/>
      <c r="S121" s="1786"/>
      <c r="T121" s="698" t="s">
        <v>1079</v>
      </c>
      <c r="V121" s="699"/>
      <c r="W121" s="691"/>
      <c r="X121" s="692"/>
      <c r="Y121" s="692"/>
      <c r="Z121" s="692"/>
      <c r="AA121" s="692"/>
      <c r="AB121" s="692"/>
      <c r="AC121" s="693"/>
      <c r="AD121" s="691"/>
      <c r="AE121" s="692"/>
      <c r="AF121" s="692"/>
      <c r="AG121" s="692"/>
      <c r="AH121" s="692"/>
      <c r="AI121" s="692"/>
      <c r="AJ121" s="693"/>
      <c r="AK121" s="691"/>
      <c r="AL121" s="692"/>
      <c r="AM121" s="692"/>
      <c r="AN121" s="692"/>
      <c r="AO121" s="692"/>
      <c r="AP121" s="692"/>
      <c r="AQ121" s="693"/>
      <c r="AR121" s="691"/>
      <c r="AS121" s="692"/>
      <c r="AT121" s="692"/>
      <c r="AU121" s="692"/>
      <c r="AV121" s="692"/>
      <c r="AW121" s="692"/>
      <c r="AX121" s="693"/>
      <c r="AY121" s="691"/>
      <c r="AZ121" s="692"/>
      <c r="BA121" s="694"/>
      <c r="BB121" s="1787"/>
      <c r="BC121" s="1788"/>
      <c r="BD121" s="1842"/>
      <c r="BE121" s="1843"/>
      <c r="BF121" s="1844"/>
      <c r="BG121" s="1845"/>
      <c r="BH121" s="1845"/>
      <c r="BI121" s="1845"/>
      <c r="BJ121" s="1846"/>
    </row>
    <row r="122" spans="2:62" ht="20.25" customHeight="1" x14ac:dyDescent="0.2">
      <c r="B122" s="1771"/>
      <c r="C122" s="1872"/>
      <c r="D122" s="1873"/>
      <c r="E122" s="700"/>
      <c r="F122" s="701">
        <f>C121</f>
        <v>0</v>
      </c>
      <c r="G122" s="700"/>
      <c r="H122" s="701">
        <f>I121</f>
        <v>0</v>
      </c>
      <c r="I122" s="1874"/>
      <c r="J122" s="1875"/>
      <c r="K122" s="1876"/>
      <c r="L122" s="1877"/>
      <c r="M122" s="1877"/>
      <c r="N122" s="1873"/>
      <c r="O122" s="1784"/>
      <c r="P122" s="1785"/>
      <c r="Q122" s="1785"/>
      <c r="R122" s="1785"/>
      <c r="S122" s="1786"/>
      <c r="T122" s="695" t="s">
        <v>1080</v>
      </c>
      <c r="U122" s="696"/>
      <c r="V122" s="697"/>
      <c r="W122" s="683" t="str">
        <f>IF(W121="","",VLOOKUP(W121,'6-2シフト記号表（従来型・ユニット型共通）'!$C$6:$L$47,10,FALSE))</f>
        <v/>
      </c>
      <c r="X122" s="684" t="str">
        <f>IF(X121="","",VLOOKUP(X121,'6-2シフト記号表（従来型・ユニット型共通）'!$C$6:$L$47,10,FALSE))</f>
        <v/>
      </c>
      <c r="Y122" s="684" t="str">
        <f>IF(Y121="","",VLOOKUP(Y121,'6-2シフト記号表（従来型・ユニット型共通）'!$C$6:$L$47,10,FALSE))</f>
        <v/>
      </c>
      <c r="Z122" s="684" t="str">
        <f>IF(Z121="","",VLOOKUP(Z121,'6-2シフト記号表（従来型・ユニット型共通）'!$C$6:$L$47,10,FALSE))</f>
        <v/>
      </c>
      <c r="AA122" s="684" t="str">
        <f>IF(AA121="","",VLOOKUP(AA121,'6-2シフト記号表（従来型・ユニット型共通）'!$C$6:$L$47,10,FALSE))</f>
        <v/>
      </c>
      <c r="AB122" s="684" t="str">
        <f>IF(AB121="","",VLOOKUP(AB121,'6-2シフト記号表（従来型・ユニット型共通）'!$C$6:$L$47,10,FALSE))</f>
        <v/>
      </c>
      <c r="AC122" s="685" t="str">
        <f>IF(AC121="","",VLOOKUP(AC121,'6-2シフト記号表（従来型・ユニット型共通）'!$C$6:$L$47,10,FALSE))</f>
        <v/>
      </c>
      <c r="AD122" s="683" t="str">
        <f>IF(AD121="","",VLOOKUP(AD121,'6-2シフト記号表（従来型・ユニット型共通）'!$C$6:$L$47,10,FALSE))</f>
        <v/>
      </c>
      <c r="AE122" s="684" t="str">
        <f>IF(AE121="","",VLOOKUP(AE121,'6-2シフト記号表（従来型・ユニット型共通）'!$C$6:$L$47,10,FALSE))</f>
        <v/>
      </c>
      <c r="AF122" s="684" t="str">
        <f>IF(AF121="","",VLOOKUP(AF121,'6-2シフト記号表（従来型・ユニット型共通）'!$C$6:$L$47,10,FALSE))</f>
        <v/>
      </c>
      <c r="AG122" s="684" t="str">
        <f>IF(AG121="","",VLOOKUP(AG121,'6-2シフト記号表（従来型・ユニット型共通）'!$C$6:$L$47,10,FALSE))</f>
        <v/>
      </c>
      <c r="AH122" s="684" t="str">
        <f>IF(AH121="","",VLOOKUP(AH121,'6-2シフト記号表（従来型・ユニット型共通）'!$C$6:$L$47,10,FALSE))</f>
        <v/>
      </c>
      <c r="AI122" s="684" t="str">
        <f>IF(AI121="","",VLOOKUP(AI121,'6-2シフト記号表（従来型・ユニット型共通）'!$C$6:$L$47,10,FALSE))</f>
        <v/>
      </c>
      <c r="AJ122" s="685" t="str">
        <f>IF(AJ121="","",VLOOKUP(AJ121,'6-2シフト記号表（従来型・ユニット型共通）'!$C$6:$L$47,10,FALSE))</f>
        <v/>
      </c>
      <c r="AK122" s="683" t="str">
        <f>IF(AK121="","",VLOOKUP(AK121,'6-2シフト記号表（従来型・ユニット型共通）'!$C$6:$L$47,10,FALSE))</f>
        <v/>
      </c>
      <c r="AL122" s="684" t="str">
        <f>IF(AL121="","",VLOOKUP(AL121,'6-2シフト記号表（従来型・ユニット型共通）'!$C$6:$L$47,10,FALSE))</f>
        <v/>
      </c>
      <c r="AM122" s="684" t="str">
        <f>IF(AM121="","",VLOOKUP(AM121,'6-2シフト記号表（従来型・ユニット型共通）'!$C$6:$L$47,10,FALSE))</f>
        <v/>
      </c>
      <c r="AN122" s="684" t="str">
        <f>IF(AN121="","",VLOOKUP(AN121,'6-2シフト記号表（従来型・ユニット型共通）'!$C$6:$L$47,10,FALSE))</f>
        <v/>
      </c>
      <c r="AO122" s="684" t="str">
        <f>IF(AO121="","",VLOOKUP(AO121,'6-2シフト記号表（従来型・ユニット型共通）'!$C$6:$L$47,10,FALSE))</f>
        <v/>
      </c>
      <c r="AP122" s="684" t="str">
        <f>IF(AP121="","",VLOOKUP(AP121,'6-2シフト記号表（従来型・ユニット型共通）'!$C$6:$L$47,10,FALSE))</f>
        <v/>
      </c>
      <c r="AQ122" s="685" t="str">
        <f>IF(AQ121="","",VLOOKUP(AQ121,'6-2シフト記号表（従来型・ユニット型共通）'!$C$6:$L$47,10,FALSE))</f>
        <v/>
      </c>
      <c r="AR122" s="683" t="str">
        <f>IF(AR121="","",VLOOKUP(AR121,'6-2シフト記号表（従来型・ユニット型共通）'!$C$6:$L$47,10,FALSE))</f>
        <v/>
      </c>
      <c r="AS122" s="684" t="str">
        <f>IF(AS121="","",VLOOKUP(AS121,'6-2シフト記号表（従来型・ユニット型共通）'!$C$6:$L$47,10,FALSE))</f>
        <v/>
      </c>
      <c r="AT122" s="684" t="str">
        <f>IF(AT121="","",VLOOKUP(AT121,'6-2シフト記号表（従来型・ユニット型共通）'!$C$6:$L$47,10,FALSE))</f>
        <v/>
      </c>
      <c r="AU122" s="684" t="str">
        <f>IF(AU121="","",VLOOKUP(AU121,'6-2シフト記号表（従来型・ユニット型共通）'!$C$6:$L$47,10,FALSE))</f>
        <v/>
      </c>
      <c r="AV122" s="684" t="str">
        <f>IF(AV121="","",VLOOKUP(AV121,'6-2シフト記号表（従来型・ユニット型共通）'!$C$6:$L$47,10,FALSE))</f>
        <v/>
      </c>
      <c r="AW122" s="684" t="str">
        <f>IF(AW121="","",VLOOKUP(AW121,'6-2シフト記号表（従来型・ユニット型共通）'!$C$6:$L$47,10,FALSE))</f>
        <v/>
      </c>
      <c r="AX122" s="685" t="str">
        <f>IF(AX121="","",VLOOKUP(AX121,'6-2シフト記号表（従来型・ユニット型共通）'!$C$6:$L$47,10,FALSE))</f>
        <v/>
      </c>
      <c r="AY122" s="683" t="str">
        <f>IF(AY121="","",VLOOKUP(AY121,'6-2シフト記号表（従来型・ユニット型共通）'!$C$6:$L$47,10,FALSE))</f>
        <v/>
      </c>
      <c r="AZ122" s="684" t="str">
        <f>IF(AZ121="","",VLOOKUP(AZ121,'6-2シフト記号表（従来型・ユニット型共通）'!$C$6:$L$47,10,FALSE))</f>
        <v/>
      </c>
      <c r="BA122" s="684" t="str">
        <f>IF(BA121="","",VLOOKUP(BA121,'6-2シフト記号表（従来型・ユニット型共通）'!$C$6:$L$47,10,FALSE))</f>
        <v/>
      </c>
      <c r="BB122" s="1868">
        <f>IF($BE$3="４週",SUM(W122:AX122),IF($BE$3="暦月",SUM(W122:BA122),""))</f>
        <v>0</v>
      </c>
      <c r="BC122" s="1869"/>
      <c r="BD122" s="1870">
        <f>IF($BE$3="４週",BB122/4,IF($BE$3="暦月",(BB122/($BE$8/7)),""))</f>
        <v>0</v>
      </c>
      <c r="BE122" s="1869"/>
      <c r="BF122" s="1865"/>
      <c r="BG122" s="1866"/>
      <c r="BH122" s="1866"/>
      <c r="BI122" s="1866"/>
      <c r="BJ122" s="1867"/>
    </row>
    <row r="123" spans="2:62" ht="20.25" customHeight="1" x14ac:dyDescent="0.2">
      <c r="B123" s="1770">
        <f>B121+1</f>
        <v>54</v>
      </c>
      <c r="C123" s="1772"/>
      <c r="D123" s="1773"/>
      <c r="E123" s="678"/>
      <c r="F123" s="679"/>
      <c r="G123" s="678"/>
      <c r="H123" s="679"/>
      <c r="I123" s="1776"/>
      <c r="J123" s="1777"/>
      <c r="K123" s="1780"/>
      <c r="L123" s="1781"/>
      <c r="M123" s="1781"/>
      <c r="N123" s="1773"/>
      <c r="O123" s="1784"/>
      <c r="P123" s="1785"/>
      <c r="Q123" s="1785"/>
      <c r="R123" s="1785"/>
      <c r="S123" s="1786"/>
      <c r="T123" s="698" t="s">
        <v>1079</v>
      </c>
      <c r="V123" s="699"/>
      <c r="W123" s="691"/>
      <c r="X123" s="692"/>
      <c r="Y123" s="692"/>
      <c r="Z123" s="692"/>
      <c r="AA123" s="692"/>
      <c r="AB123" s="692"/>
      <c r="AC123" s="693"/>
      <c r="AD123" s="691"/>
      <c r="AE123" s="692"/>
      <c r="AF123" s="692"/>
      <c r="AG123" s="692"/>
      <c r="AH123" s="692"/>
      <c r="AI123" s="692"/>
      <c r="AJ123" s="693"/>
      <c r="AK123" s="691"/>
      <c r="AL123" s="692"/>
      <c r="AM123" s="692"/>
      <c r="AN123" s="692"/>
      <c r="AO123" s="692"/>
      <c r="AP123" s="692"/>
      <c r="AQ123" s="693"/>
      <c r="AR123" s="691"/>
      <c r="AS123" s="692"/>
      <c r="AT123" s="692"/>
      <c r="AU123" s="692"/>
      <c r="AV123" s="692"/>
      <c r="AW123" s="692"/>
      <c r="AX123" s="693"/>
      <c r="AY123" s="691"/>
      <c r="AZ123" s="692"/>
      <c r="BA123" s="694"/>
      <c r="BB123" s="1787"/>
      <c r="BC123" s="1788"/>
      <c r="BD123" s="1842"/>
      <c r="BE123" s="1843"/>
      <c r="BF123" s="1844"/>
      <c r="BG123" s="1845"/>
      <c r="BH123" s="1845"/>
      <c r="BI123" s="1845"/>
      <c r="BJ123" s="1846"/>
    </row>
    <row r="124" spans="2:62" ht="20.25" customHeight="1" x14ac:dyDescent="0.2">
      <c r="B124" s="1771"/>
      <c r="C124" s="1872"/>
      <c r="D124" s="1873"/>
      <c r="E124" s="700"/>
      <c r="F124" s="701">
        <f>C123</f>
        <v>0</v>
      </c>
      <c r="G124" s="700"/>
      <c r="H124" s="701">
        <f>I123</f>
        <v>0</v>
      </c>
      <c r="I124" s="1874"/>
      <c r="J124" s="1875"/>
      <c r="K124" s="1876"/>
      <c r="L124" s="1877"/>
      <c r="M124" s="1877"/>
      <c r="N124" s="1873"/>
      <c r="O124" s="1784"/>
      <c r="P124" s="1785"/>
      <c r="Q124" s="1785"/>
      <c r="R124" s="1785"/>
      <c r="S124" s="1786"/>
      <c r="T124" s="695" t="s">
        <v>1080</v>
      </c>
      <c r="U124" s="696"/>
      <c r="V124" s="697"/>
      <c r="W124" s="683" t="str">
        <f>IF(W123="","",VLOOKUP(W123,'6-2シフト記号表（従来型・ユニット型共通）'!$C$6:$L$47,10,FALSE))</f>
        <v/>
      </c>
      <c r="X124" s="684" t="str">
        <f>IF(X123="","",VLOOKUP(X123,'6-2シフト記号表（従来型・ユニット型共通）'!$C$6:$L$47,10,FALSE))</f>
        <v/>
      </c>
      <c r="Y124" s="684" t="str">
        <f>IF(Y123="","",VLOOKUP(Y123,'6-2シフト記号表（従来型・ユニット型共通）'!$C$6:$L$47,10,FALSE))</f>
        <v/>
      </c>
      <c r="Z124" s="684" t="str">
        <f>IF(Z123="","",VLOOKUP(Z123,'6-2シフト記号表（従来型・ユニット型共通）'!$C$6:$L$47,10,FALSE))</f>
        <v/>
      </c>
      <c r="AA124" s="684" t="str">
        <f>IF(AA123="","",VLOOKUP(AA123,'6-2シフト記号表（従来型・ユニット型共通）'!$C$6:$L$47,10,FALSE))</f>
        <v/>
      </c>
      <c r="AB124" s="684" t="str">
        <f>IF(AB123="","",VLOOKUP(AB123,'6-2シフト記号表（従来型・ユニット型共通）'!$C$6:$L$47,10,FALSE))</f>
        <v/>
      </c>
      <c r="AC124" s="685" t="str">
        <f>IF(AC123="","",VLOOKUP(AC123,'6-2シフト記号表（従来型・ユニット型共通）'!$C$6:$L$47,10,FALSE))</f>
        <v/>
      </c>
      <c r="AD124" s="683" t="str">
        <f>IF(AD123="","",VLOOKUP(AD123,'6-2シフト記号表（従来型・ユニット型共通）'!$C$6:$L$47,10,FALSE))</f>
        <v/>
      </c>
      <c r="AE124" s="684" t="str">
        <f>IF(AE123="","",VLOOKUP(AE123,'6-2シフト記号表（従来型・ユニット型共通）'!$C$6:$L$47,10,FALSE))</f>
        <v/>
      </c>
      <c r="AF124" s="684" t="str">
        <f>IF(AF123="","",VLOOKUP(AF123,'6-2シフト記号表（従来型・ユニット型共通）'!$C$6:$L$47,10,FALSE))</f>
        <v/>
      </c>
      <c r="AG124" s="684" t="str">
        <f>IF(AG123="","",VLOOKUP(AG123,'6-2シフト記号表（従来型・ユニット型共通）'!$C$6:$L$47,10,FALSE))</f>
        <v/>
      </c>
      <c r="AH124" s="684" t="str">
        <f>IF(AH123="","",VLOOKUP(AH123,'6-2シフト記号表（従来型・ユニット型共通）'!$C$6:$L$47,10,FALSE))</f>
        <v/>
      </c>
      <c r="AI124" s="684" t="str">
        <f>IF(AI123="","",VLOOKUP(AI123,'6-2シフト記号表（従来型・ユニット型共通）'!$C$6:$L$47,10,FALSE))</f>
        <v/>
      </c>
      <c r="AJ124" s="685" t="str">
        <f>IF(AJ123="","",VLOOKUP(AJ123,'6-2シフト記号表（従来型・ユニット型共通）'!$C$6:$L$47,10,FALSE))</f>
        <v/>
      </c>
      <c r="AK124" s="683" t="str">
        <f>IF(AK123="","",VLOOKUP(AK123,'6-2シフト記号表（従来型・ユニット型共通）'!$C$6:$L$47,10,FALSE))</f>
        <v/>
      </c>
      <c r="AL124" s="684" t="str">
        <f>IF(AL123="","",VLOOKUP(AL123,'6-2シフト記号表（従来型・ユニット型共通）'!$C$6:$L$47,10,FALSE))</f>
        <v/>
      </c>
      <c r="AM124" s="684" t="str">
        <f>IF(AM123="","",VLOOKUP(AM123,'6-2シフト記号表（従来型・ユニット型共通）'!$C$6:$L$47,10,FALSE))</f>
        <v/>
      </c>
      <c r="AN124" s="684" t="str">
        <f>IF(AN123="","",VLOOKUP(AN123,'6-2シフト記号表（従来型・ユニット型共通）'!$C$6:$L$47,10,FALSE))</f>
        <v/>
      </c>
      <c r="AO124" s="684" t="str">
        <f>IF(AO123="","",VLOOKUP(AO123,'6-2シフト記号表（従来型・ユニット型共通）'!$C$6:$L$47,10,FALSE))</f>
        <v/>
      </c>
      <c r="AP124" s="684" t="str">
        <f>IF(AP123="","",VLOOKUP(AP123,'6-2シフト記号表（従来型・ユニット型共通）'!$C$6:$L$47,10,FALSE))</f>
        <v/>
      </c>
      <c r="AQ124" s="685" t="str">
        <f>IF(AQ123="","",VLOOKUP(AQ123,'6-2シフト記号表（従来型・ユニット型共通）'!$C$6:$L$47,10,FALSE))</f>
        <v/>
      </c>
      <c r="AR124" s="683" t="str">
        <f>IF(AR123="","",VLOOKUP(AR123,'6-2シフト記号表（従来型・ユニット型共通）'!$C$6:$L$47,10,FALSE))</f>
        <v/>
      </c>
      <c r="AS124" s="684" t="str">
        <f>IF(AS123="","",VLOOKUP(AS123,'6-2シフト記号表（従来型・ユニット型共通）'!$C$6:$L$47,10,FALSE))</f>
        <v/>
      </c>
      <c r="AT124" s="684" t="str">
        <f>IF(AT123="","",VLOOKUP(AT123,'6-2シフト記号表（従来型・ユニット型共通）'!$C$6:$L$47,10,FALSE))</f>
        <v/>
      </c>
      <c r="AU124" s="684" t="str">
        <f>IF(AU123="","",VLOOKUP(AU123,'6-2シフト記号表（従来型・ユニット型共通）'!$C$6:$L$47,10,FALSE))</f>
        <v/>
      </c>
      <c r="AV124" s="684" t="str">
        <f>IF(AV123="","",VLOOKUP(AV123,'6-2シフト記号表（従来型・ユニット型共通）'!$C$6:$L$47,10,FALSE))</f>
        <v/>
      </c>
      <c r="AW124" s="684" t="str">
        <f>IF(AW123="","",VLOOKUP(AW123,'6-2シフト記号表（従来型・ユニット型共通）'!$C$6:$L$47,10,FALSE))</f>
        <v/>
      </c>
      <c r="AX124" s="685" t="str">
        <f>IF(AX123="","",VLOOKUP(AX123,'6-2シフト記号表（従来型・ユニット型共通）'!$C$6:$L$47,10,FALSE))</f>
        <v/>
      </c>
      <c r="AY124" s="683" t="str">
        <f>IF(AY123="","",VLOOKUP(AY123,'6-2シフト記号表（従来型・ユニット型共通）'!$C$6:$L$47,10,FALSE))</f>
        <v/>
      </c>
      <c r="AZ124" s="684" t="str">
        <f>IF(AZ123="","",VLOOKUP(AZ123,'6-2シフト記号表（従来型・ユニット型共通）'!$C$6:$L$47,10,FALSE))</f>
        <v/>
      </c>
      <c r="BA124" s="684" t="str">
        <f>IF(BA123="","",VLOOKUP(BA123,'6-2シフト記号表（従来型・ユニット型共通）'!$C$6:$L$47,10,FALSE))</f>
        <v/>
      </c>
      <c r="BB124" s="1868">
        <f>IF($BE$3="４週",SUM(W124:AX124),IF($BE$3="暦月",SUM(W124:BA124),""))</f>
        <v>0</v>
      </c>
      <c r="BC124" s="1869"/>
      <c r="BD124" s="1870">
        <f>IF($BE$3="４週",BB124/4,IF($BE$3="暦月",(BB124/($BE$8/7)),""))</f>
        <v>0</v>
      </c>
      <c r="BE124" s="1869"/>
      <c r="BF124" s="1865"/>
      <c r="BG124" s="1866"/>
      <c r="BH124" s="1866"/>
      <c r="BI124" s="1866"/>
      <c r="BJ124" s="1867"/>
    </row>
    <row r="125" spans="2:62" ht="20.25" customHeight="1" x14ac:dyDescent="0.2">
      <c r="B125" s="1770">
        <f>B123+1</f>
        <v>55</v>
      </c>
      <c r="C125" s="1772"/>
      <c r="D125" s="1773"/>
      <c r="E125" s="678"/>
      <c r="F125" s="679"/>
      <c r="G125" s="678"/>
      <c r="H125" s="679"/>
      <c r="I125" s="1776"/>
      <c r="J125" s="1777"/>
      <c r="K125" s="1780"/>
      <c r="L125" s="1781"/>
      <c r="M125" s="1781"/>
      <c r="N125" s="1773"/>
      <c r="O125" s="1784"/>
      <c r="P125" s="1785"/>
      <c r="Q125" s="1785"/>
      <c r="R125" s="1785"/>
      <c r="S125" s="1786"/>
      <c r="T125" s="698" t="s">
        <v>1079</v>
      </c>
      <c r="V125" s="699"/>
      <c r="W125" s="691"/>
      <c r="X125" s="692"/>
      <c r="Y125" s="692"/>
      <c r="Z125" s="692"/>
      <c r="AA125" s="692"/>
      <c r="AB125" s="692"/>
      <c r="AC125" s="693"/>
      <c r="AD125" s="691"/>
      <c r="AE125" s="692"/>
      <c r="AF125" s="692"/>
      <c r="AG125" s="692"/>
      <c r="AH125" s="692"/>
      <c r="AI125" s="692"/>
      <c r="AJ125" s="693"/>
      <c r="AK125" s="691"/>
      <c r="AL125" s="692"/>
      <c r="AM125" s="692"/>
      <c r="AN125" s="692"/>
      <c r="AO125" s="692"/>
      <c r="AP125" s="692"/>
      <c r="AQ125" s="693"/>
      <c r="AR125" s="691"/>
      <c r="AS125" s="692"/>
      <c r="AT125" s="692"/>
      <c r="AU125" s="692"/>
      <c r="AV125" s="692"/>
      <c r="AW125" s="692"/>
      <c r="AX125" s="693"/>
      <c r="AY125" s="691"/>
      <c r="AZ125" s="692"/>
      <c r="BA125" s="694"/>
      <c r="BB125" s="1787"/>
      <c r="BC125" s="1788"/>
      <c r="BD125" s="1842"/>
      <c r="BE125" s="1843"/>
      <c r="BF125" s="1844"/>
      <c r="BG125" s="1845"/>
      <c r="BH125" s="1845"/>
      <c r="BI125" s="1845"/>
      <c r="BJ125" s="1846"/>
    </row>
    <row r="126" spans="2:62" ht="20.25" customHeight="1" x14ac:dyDescent="0.2">
      <c r="B126" s="1771"/>
      <c r="C126" s="1872"/>
      <c r="D126" s="1873"/>
      <c r="E126" s="700"/>
      <c r="F126" s="701">
        <f>C125</f>
        <v>0</v>
      </c>
      <c r="G126" s="700"/>
      <c r="H126" s="701">
        <f>I125</f>
        <v>0</v>
      </c>
      <c r="I126" s="1874"/>
      <c r="J126" s="1875"/>
      <c r="K126" s="1876"/>
      <c r="L126" s="1877"/>
      <c r="M126" s="1877"/>
      <c r="N126" s="1873"/>
      <c r="O126" s="1784"/>
      <c r="P126" s="1785"/>
      <c r="Q126" s="1785"/>
      <c r="R126" s="1785"/>
      <c r="S126" s="1786"/>
      <c r="T126" s="695" t="s">
        <v>1080</v>
      </c>
      <c r="U126" s="696"/>
      <c r="V126" s="697"/>
      <c r="W126" s="683" t="str">
        <f>IF(W125="","",VLOOKUP(W125,'6-2シフト記号表（従来型・ユニット型共通）'!$C$6:$L$47,10,FALSE))</f>
        <v/>
      </c>
      <c r="X126" s="684" t="str">
        <f>IF(X125="","",VLOOKUP(X125,'6-2シフト記号表（従来型・ユニット型共通）'!$C$6:$L$47,10,FALSE))</f>
        <v/>
      </c>
      <c r="Y126" s="684" t="str">
        <f>IF(Y125="","",VLOOKUP(Y125,'6-2シフト記号表（従来型・ユニット型共通）'!$C$6:$L$47,10,FALSE))</f>
        <v/>
      </c>
      <c r="Z126" s="684" t="str">
        <f>IF(Z125="","",VLOOKUP(Z125,'6-2シフト記号表（従来型・ユニット型共通）'!$C$6:$L$47,10,FALSE))</f>
        <v/>
      </c>
      <c r="AA126" s="684" t="str">
        <f>IF(AA125="","",VLOOKUP(AA125,'6-2シフト記号表（従来型・ユニット型共通）'!$C$6:$L$47,10,FALSE))</f>
        <v/>
      </c>
      <c r="AB126" s="684" t="str">
        <f>IF(AB125="","",VLOOKUP(AB125,'6-2シフト記号表（従来型・ユニット型共通）'!$C$6:$L$47,10,FALSE))</f>
        <v/>
      </c>
      <c r="AC126" s="685" t="str">
        <f>IF(AC125="","",VLOOKUP(AC125,'6-2シフト記号表（従来型・ユニット型共通）'!$C$6:$L$47,10,FALSE))</f>
        <v/>
      </c>
      <c r="AD126" s="683" t="str">
        <f>IF(AD125="","",VLOOKUP(AD125,'6-2シフト記号表（従来型・ユニット型共通）'!$C$6:$L$47,10,FALSE))</f>
        <v/>
      </c>
      <c r="AE126" s="684" t="str">
        <f>IF(AE125="","",VLOOKUP(AE125,'6-2シフト記号表（従来型・ユニット型共通）'!$C$6:$L$47,10,FALSE))</f>
        <v/>
      </c>
      <c r="AF126" s="684" t="str">
        <f>IF(AF125="","",VLOOKUP(AF125,'6-2シフト記号表（従来型・ユニット型共通）'!$C$6:$L$47,10,FALSE))</f>
        <v/>
      </c>
      <c r="AG126" s="684" t="str">
        <f>IF(AG125="","",VLOOKUP(AG125,'6-2シフト記号表（従来型・ユニット型共通）'!$C$6:$L$47,10,FALSE))</f>
        <v/>
      </c>
      <c r="AH126" s="684" t="str">
        <f>IF(AH125="","",VLOOKUP(AH125,'6-2シフト記号表（従来型・ユニット型共通）'!$C$6:$L$47,10,FALSE))</f>
        <v/>
      </c>
      <c r="AI126" s="684" t="str">
        <f>IF(AI125="","",VLOOKUP(AI125,'6-2シフト記号表（従来型・ユニット型共通）'!$C$6:$L$47,10,FALSE))</f>
        <v/>
      </c>
      <c r="AJ126" s="685" t="str">
        <f>IF(AJ125="","",VLOOKUP(AJ125,'6-2シフト記号表（従来型・ユニット型共通）'!$C$6:$L$47,10,FALSE))</f>
        <v/>
      </c>
      <c r="AK126" s="683" t="str">
        <f>IF(AK125="","",VLOOKUP(AK125,'6-2シフト記号表（従来型・ユニット型共通）'!$C$6:$L$47,10,FALSE))</f>
        <v/>
      </c>
      <c r="AL126" s="684" t="str">
        <f>IF(AL125="","",VLOOKUP(AL125,'6-2シフト記号表（従来型・ユニット型共通）'!$C$6:$L$47,10,FALSE))</f>
        <v/>
      </c>
      <c r="AM126" s="684" t="str">
        <f>IF(AM125="","",VLOOKUP(AM125,'6-2シフト記号表（従来型・ユニット型共通）'!$C$6:$L$47,10,FALSE))</f>
        <v/>
      </c>
      <c r="AN126" s="684" t="str">
        <f>IF(AN125="","",VLOOKUP(AN125,'6-2シフト記号表（従来型・ユニット型共通）'!$C$6:$L$47,10,FALSE))</f>
        <v/>
      </c>
      <c r="AO126" s="684" t="str">
        <f>IF(AO125="","",VLOOKUP(AO125,'6-2シフト記号表（従来型・ユニット型共通）'!$C$6:$L$47,10,FALSE))</f>
        <v/>
      </c>
      <c r="AP126" s="684" t="str">
        <f>IF(AP125="","",VLOOKUP(AP125,'6-2シフト記号表（従来型・ユニット型共通）'!$C$6:$L$47,10,FALSE))</f>
        <v/>
      </c>
      <c r="AQ126" s="685" t="str">
        <f>IF(AQ125="","",VLOOKUP(AQ125,'6-2シフト記号表（従来型・ユニット型共通）'!$C$6:$L$47,10,FALSE))</f>
        <v/>
      </c>
      <c r="AR126" s="683" t="str">
        <f>IF(AR125="","",VLOOKUP(AR125,'6-2シフト記号表（従来型・ユニット型共通）'!$C$6:$L$47,10,FALSE))</f>
        <v/>
      </c>
      <c r="AS126" s="684" t="str">
        <f>IF(AS125="","",VLOOKUP(AS125,'6-2シフト記号表（従来型・ユニット型共通）'!$C$6:$L$47,10,FALSE))</f>
        <v/>
      </c>
      <c r="AT126" s="684" t="str">
        <f>IF(AT125="","",VLOOKUP(AT125,'6-2シフト記号表（従来型・ユニット型共通）'!$C$6:$L$47,10,FALSE))</f>
        <v/>
      </c>
      <c r="AU126" s="684" t="str">
        <f>IF(AU125="","",VLOOKUP(AU125,'6-2シフト記号表（従来型・ユニット型共通）'!$C$6:$L$47,10,FALSE))</f>
        <v/>
      </c>
      <c r="AV126" s="684" t="str">
        <f>IF(AV125="","",VLOOKUP(AV125,'6-2シフト記号表（従来型・ユニット型共通）'!$C$6:$L$47,10,FALSE))</f>
        <v/>
      </c>
      <c r="AW126" s="684" t="str">
        <f>IF(AW125="","",VLOOKUP(AW125,'6-2シフト記号表（従来型・ユニット型共通）'!$C$6:$L$47,10,FALSE))</f>
        <v/>
      </c>
      <c r="AX126" s="685" t="str">
        <f>IF(AX125="","",VLOOKUP(AX125,'6-2シフト記号表（従来型・ユニット型共通）'!$C$6:$L$47,10,FALSE))</f>
        <v/>
      </c>
      <c r="AY126" s="683" t="str">
        <f>IF(AY125="","",VLOOKUP(AY125,'6-2シフト記号表（従来型・ユニット型共通）'!$C$6:$L$47,10,FALSE))</f>
        <v/>
      </c>
      <c r="AZ126" s="684" t="str">
        <f>IF(AZ125="","",VLOOKUP(AZ125,'6-2シフト記号表（従来型・ユニット型共通）'!$C$6:$L$47,10,FALSE))</f>
        <v/>
      </c>
      <c r="BA126" s="684" t="str">
        <f>IF(BA125="","",VLOOKUP(BA125,'6-2シフト記号表（従来型・ユニット型共通）'!$C$6:$L$47,10,FALSE))</f>
        <v/>
      </c>
      <c r="BB126" s="1868">
        <f>IF($BE$3="４週",SUM(W126:AX126),IF($BE$3="暦月",SUM(W126:BA126),""))</f>
        <v>0</v>
      </c>
      <c r="BC126" s="1869"/>
      <c r="BD126" s="1870">
        <f>IF($BE$3="４週",BB126/4,IF($BE$3="暦月",(BB126/($BE$8/7)),""))</f>
        <v>0</v>
      </c>
      <c r="BE126" s="1869"/>
      <c r="BF126" s="1865"/>
      <c r="BG126" s="1866"/>
      <c r="BH126" s="1866"/>
      <c r="BI126" s="1866"/>
      <c r="BJ126" s="1867"/>
    </row>
    <row r="127" spans="2:62" ht="20.25" customHeight="1" x14ac:dyDescent="0.2">
      <c r="B127" s="1770">
        <f>B125+1</f>
        <v>56</v>
      </c>
      <c r="C127" s="1772"/>
      <c r="D127" s="1773"/>
      <c r="E127" s="678"/>
      <c r="F127" s="679"/>
      <c r="G127" s="678"/>
      <c r="H127" s="679"/>
      <c r="I127" s="1776"/>
      <c r="J127" s="1777"/>
      <c r="K127" s="1780"/>
      <c r="L127" s="1781"/>
      <c r="M127" s="1781"/>
      <c r="N127" s="1773"/>
      <c r="O127" s="1784"/>
      <c r="P127" s="1785"/>
      <c r="Q127" s="1785"/>
      <c r="R127" s="1785"/>
      <c r="S127" s="1786"/>
      <c r="T127" s="698" t="s">
        <v>1079</v>
      </c>
      <c r="V127" s="699"/>
      <c r="W127" s="691"/>
      <c r="X127" s="692"/>
      <c r="Y127" s="692"/>
      <c r="Z127" s="692"/>
      <c r="AA127" s="692"/>
      <c r="AB127" s="692"/>
      <c r="AC127" s="693"/>
      <c r="AD127" s="691"/>
      <c r="AE127" s="692"/>
      <c r="AF127" s="692"/>
      <c r="AG127" s="692"/>
      <c r="AH127" s="692"/>
      <c r="AI127" s="692"/>
      <c r="AJ127" s="693"/>
      <c r="AK127" s="691"/>
      <c r="AL127" s="692"/>
      <c r="AM127" s="692"/>
      <c r="AN127" s="692"/>
      <c r="AO127" s="692"/>
      <c r="AP127" s="692"/>
      <c r="AQ127" s="693"/>
      <c r="AR127" s="691"/>
      <c r="AS127" s="692"/>
      <c r="AT127" s="692"/>
      <c r="AU127" s="692"/>
      <c r="AV127" s="692"/>
      <c r="AW127" s="692"/>
      <c r="AX127" s="693"/>
      <c r="AY127" s="691"/>
      <c r="AZ127" s="692"/>
      <c r="BA127" s="694"/>
      <c r="BB127" s="1787"/>
      <c r="BC127" s="1788"/>
      <c r="BD127" s="1842"/>
      <c r="BE127" s="1843"/>
      <c r="BF127" s="1844"/>
      <c r="BG127" s="1845"/>
      <c r="BH127" s="1845"/>
      <c r="BI127" s="1845"/>
      <c r="BJ127" s="1846"/>
    </row>
    <row r="128" spans="2:62" ht="20.25" customHeight="1" x14ac:dyDescent="0.2">
      <c r="B128" s="1771"/>
      <c r="C128" s="1872"/>
      <c r="D128" s="1873"/>
      <c r="E128" s="700"/>
      <c r="F128" s="701">
        <f>C127</f>
        <v>0</v>
      </c>
      <c r="G128" s="700"/>
      <c r="H128" s="701">
        <f>I127</f>
        <v>0</v>
      </c>
      <c r="I128" s="1874"/>
      <c r="J128" s="1875"/>
      <c r="K128" s="1876"/>
      <c r="L128" s="1877"/>
      <c r="M128" s="1877"/>
      <c r="N128" s="1873"/>
      <c r="O128" s="1784"/>
      <c r="P128" s="1785"/>
      <c r="Q128" s="1785"/>
      <c r="R128" s="1785"/>
      <c r="S128" s="1786"/>
      <c r="T128" s="695" t="s">
        <v>1080</v>
      </c>
      <c r="U128" s="696"/>
      <c r="V128" s="697"/>
      <c r="W128" s="683" t="str">
        <f>IF(W127="","",VLOOKUP(W127,'6-2シフト記号表（従来型・ユニット型共通）'!$C$6:$L$47,10,FALSE))</f>
        <v/>
      </c>
      <c r="X128" s="684" t="str">
        <f>IF(X127="","",VLOOKUP(X127,'6-2シフト記号表（従来型・ユニット型共通）'!$C$6:$L$47,10,FALSE))</f>
        <v/>
      </c>
      <c r="Y128" s="684" t="str">
        <f>IF(Y127="","",VLOOKUP(Y127,'6-2シフト記号表（従来型・ユニット型共通）'!$C$6:$L$47,10,FALSE))</f>
        <v/>
      </c>
      <c r="Z128" s="684" t="str">
        <f>IF(Z127="","",VLOOKUP(Z127,'6-2シフト記号表（従来型・ユニット型共通）'!$C$6:$L$47,10,FALSE))</f>
        <v/>
      </c>
      <c r="AA128" s="684" t="str">
        <f>IF(AA127="","",VLOOKUP(AA127,'6-2シフト記号表（従来型・ユニット型共通）'!$C$6:$L$47,10,FALSE))</f>
        <v/>
      </c>
      <c r="AB128" s="684" t="str">
        <f>IF(AB127="","",VLOOKUP(AB127,'6-2シフト記号表（従来型・ユニット型共通）'!$C$6:$L$47,10,FALSE))</f>
        <v/>
      </c>
      <c r="AC128" s="685" t="str">
        <f>IF(AC127="","",VLOOKUP(AC127,'6-2シフト記号表（従来型・ユニット型共通）'!$C$6:$L$47,10,FALSE))</f>
        <v/>
      </c>
      <c r="AD128" s="683" t="str">
        <f>IF(AD127="","",VLOOKUP(AD127,'6-2シフト記号表（従来型・ユニット型共通）'!$C$6:$L$47,10,FALSE))</f>
        <v/>
      </c>
      <c r="AE128" s="684" t="str">
        <f>IF(AE127="","",VLOOKUP(AE127,'6-2シフト記号表（従来型・ユニット型共通）'!$C$6:$L$47,10,FALSE))</f>
        <v/>
      </c>
      <c r="AF128" s="684" t="str">
        <f>IF(AF127="","",VLOOKUP(AF127,'6-2シフト記号表（従来型・ユニット型共通）'!$C$6:$L$47,10,FALSE))</f>
        <v/>
      </c>
      <c r="AG128" s="684" t="str">
        <f>IF(AG127="","",VLOOKUP(AG127,'6-2シフト記号表（従来型・ユニット型共通）'!$C$6:$L$47,10,FALSE))</f>
        <v/>
      </c>
      <c r="AH128" s="684" t="str">
        <f>IF(AH127="","",VLOOKUP(AH127,'6-2シフト記号表（従来型・ユニット型共通）'!$C$6:$L$47,10,FALSE))</f>
        <v/>
      </c>
      <c r="AI128" s="684" t="str">
        <f>IF(AI127="","",VLOOKUP(AI127,'6-2シフト記号表（従来型・ユニット型共通）'!$C$6:$L$47,10,FALSE))</f>
        <v/>
      </c>
      <c r="AJ128" s="685" t="str">
        <f>IF(AJ127="","",VLOOKUP(AJ127,'6-2シフト記号表（従来型・ユニット型共通）'!$C$6:$L$47,10,FALSE))</f>
        <v/>
      </c>
      <c r="AK128" s="683" t="str">
        <f>IF(AK127="","",VLOOKUP(AK127,'6-2シフト記号表（従来型・ユニット型共通）'!$C$6:$L$47,10,FALSE))</f>
        <v/>
      </c>
      <c r="AL128" s="684" t="str">
        <f>IF(AL127="","",VLOOKUP(AL127,'6-2シフト記号表（従来型・ユニット型共通）'!$C$6:$L$47,10,FALSE))</f>
        <v/>
      </c>
      <c r="AM128" s="684" t="str">
        <f>IF(AM127="","",VLOOKUP(AM127,'6-2シフト記号表（従来型・ユニット型共通）'!$C$6:$L$47,10,FALSE))</f>
        <v/>
      </c>
      <c r="AN128" s="684" t="str">
        <f>IF(AN127="","",VLOOKUP(AN127,'6-2シフト記号表（従来型・ユニット型共通）'!$C$6:$L$47,10,FALSE))</f>
        <v/>
      </c>
      <c r="AO128" s="684" t="str">
        <f>IF(AO127="","",VLOOKUP(AO127,'6-2シフト記号表（従来型・ユニット型共通）'!$C$6:$L$47,10,FALSE))</f>
        <v/>
      </c>
      <c r="AP128" s="684" t="str">
        <f>IF(AP127="","",VLOOKUP(AP127,'6-2シフト記号表（従来型・ユニット型共通）'!$C$6:$L$47,10,FALSE))</f>
        <v/>
      </c>
      <c r="AQ128" s="685" t="str">
        <f>IF(AQ127="","",VLOOKUP(AQ127,'6-2シフト記号表（従来型・ユニット型共通）'!$C$6:$L$47,10,FALSE))</f>
        <v/>
      </c>
      <c r="AR128" s="683" t="str">
        <f>IF(AR127="","",VLOOKUP(AR127,'6-2シフト記号表（従来型・ユニット型共通）'!$C$6:$L$47,10,FALSE))</f>
        <v/>
      </c>
      <c r="AS128" s="684" t="str">
        <f>IF(AS127="","",VLOOKUP(AS127,'6-2シフト記号表（従来型・ユニット型共通）'!$C$6:$L$47,10,FALSE))</f>
        <v/>
      </c>
      <c r="AT128" s="684" t="str">
        <f>IF(AT127="","",VLOOKUP(AT127,'6-2シフト記号表（従来型・ユニット型共通）'!$C$6:$L$47,10,FALSE))</f>
        <v/>
      </c>
      <c r="AU128" s="684" t="str">
        <f>IF(AU127="","",VLOOKUP(AU127,'6-2シフト記号表（従来型・ユニット型共通）'!$C$6:$L$47,10,FALSE))</f>
        <v/>
      </c>
      <c r="AV128" s="684" t="str">
        <f>IF(AV127="","",VLOOKUP(AV127,'6-2シフト記号表（従来型・ユニット型共通）'!$C$6:$L$47,10,FALSE))</f>
        <v/>
      </c>
      <c r="AW128" s="684" t="str">
        <f>IF(AW127="","",VLOOKUP(AW127,'6-2シフト記号表（従来型・ユニット型共通）'!$C$6:$L$47,10,FALSE))</f>
        <v/>
      </c>
      <c r="AX128" s="685" t="str">
        <f>IF(AX127="","",VLOOKUP(AX127,'6-2シフト記号表（従来型・ユニット型共通）'!$C$6:$L$47,10,FALSE))</f>
        <v/>
      </c>
      <c r="AY128" s="683" t="str">
        <f>IF(AY127="","",VLOOKUP(AY127,'6-2シフト記号表（従来型・ユニット型共通）'!$C$6:$L$47,10,FALSE))</f>
        <v/>
      </c>
      <c r="AZ128" s="684" t="str">
        <f>IF(AZ127="","",VLOOKUP(AZ127,'6-2シフト記号表（従来型・ユニット型共通）'!$C$6:$L$47,10,FALSE))</f>
        <v/>
      </c>
      <c r="BA128" s="684" t="str">
        <f>IF(BA127="","",VLOOKUP(BA127,'6-2シフト記号表（従来型・ユニット型共通）'!$C$6:$L$47,10,FALSE))</f>
        <v/>
      </c>
      <c r="BB128" s="1868">
        <f>IF($BE$3="４週",SUM(W128:AX128),IF($BE$3="暦月",SUM(W128:BA128),""))</f>
        <v>0</v>
      </c>
      <c r="BC128" s="1869"/>
      <c r="BD128" s="1870">
        <f>IF($BE$3="４週",BB128/4,IF($BE$3="暦月",(BB128/($BE$8/7)),""))</f>
        <v>0</v>
      </c>
      <c r="BE128" s="1869"/>
      <c r="BF128" s="1865"/>
      <c r="BG128" s="1866"/>
      <c r="BH128" s="1866"/>
      <c r="BI128" s="1866"/>
      <c r="BJ128" s="1867"/>
    </row>
    <row r="129" spans="2:62" ht="20.25" customHeight="1" x14ac:dyDescent="0.2">
      <c r="B129" s="1770">
        <f>B127+1</f>
        <v>57</v>
      </c>
      <c r="C129" s="1772"/>
      <c r="D129" s="1773"/>
      <c r="E129" s="678"/>
      <c r="F129" s="679"/>
      <c r="G129" s="678"/>
      <c r="H129" s="679"/>
      <c r="I129" s="1776"/>
      <c r="J129" s="1777"/>
      <c r="K129" s="1780"/>
      <c r="L129" s="1781"/>
      <c r="M129" s="1781"/>
      <c r="N129" s="1773"/>
      <c r="O129" s="1784"/>
      <c r="P129" s="1785"/>
      <c r="Q129" s="1785"/>
      <c r="R129" s="1785"/>
      <c r="S129" s="1786"/>
      <c r="T129" s="698" t="s">
        <v>1079</v>
      </c>
      <c r="V129" s="699"/>
      <c r="W129" s="691"/>
      <c r="X129" s="692"/>
      <c r="Y129" s="692"/>
      <c r="Z129" s="692"/>
      <c r="AA129" s="692"/>
      <c r="AB129" s="692"/>
      <c r="AC129" s="693"/>
      <c r="AD129" s="691"/>
      <c r="AE129" s="692"/>
      <c r="AF129" s="692"/>
      <c r="AG129" s="692"/>
      <c r="AH129" s="692"/>
      <c r="AI129" s="692"/>
      <c r="AJ129" s="693"/>
      <c r="AK129" s="691"/>
      <c r="AL129" s="692"/>
      <c r="AM129" s="692"/>
      <c r="AN129" s="692"/>
      <c r="AO129" s="692"/>
      <c r="AP129" s="692"/>
      <c r="AQ129" s="693"/>
      <c r="AR129" s="691"/>
      <c r="AS129" s="692"/>
      <c r="AT129" s="692"/>
      <c r="AU129" s="692"/>
      <c r="AV129" s="692"/>
      <c r="AW129" s="692"/>
      <c r="AX129" s="693"/>
      <c r="AY129" s="691"/>
      <c r="AZ129" s="692"/>
      <c r="BA129" s="694"/>
      <c r="BB129" s="1787"/>
      <c r="BC129" s="1788"/>
      <c r="BD129" s="1842"/>
      <c r="BE129" s="1843"/>
      <c r="BF129" s="1844"/>
      <c r="BG129" s="1845"/>
      <c r="BH129" s="1845"/>
      <c r="BI129" s="1845"/>
      <c r="BJ129" s="1846"/>
    </row>
    <row r="130" spans="2:62" ht="20.25" customHeight="1" x14ac:dyDescent="0.2">
      <c r="B130" s="1771"/>
      <c r="C130" s="1872"/>
      <c r="D130" s="1873"/>
      <c r="E130" s="700"/>
      <c r="F130" s="701">
        <f>C129</f>
        <v>0</v>
      </c>
      <c r="G130" s="700"/>
      <c r="H130" s="701">
        <f>I129</f>
        <v>0</v>
      </c>
      <c r="I130" s="1874"/>
      <c r="J130" s="1875"/>
      <c r="K130" s="1876"/>
      <c r="L130" s="1877"/>
      <c r="M130" s="1877"/>
      <c r="N130" s="1873"/>
      <c r="O130" s="1784"/>
      <c r="P130" s="1785"/>
      <c r="Q130" s="1785"/>
      <c r="R130" s="1785"/>
      <c r="S130" s="1786"/>
      <c r="T130" s="695" t="s">
        <v>1080</v>
      </c>
      <c r="U130" s="696"/>
      <c r="V130" s="697"/>
      <c r="W130" s="683" t="str">
        <f>IF(W129="","",VLOOKUP(W129,'6-2シフト記号表（従来型・ユニット型共通）'!$C$6:$L$47,10,FALSE))</f>
        <v/>
      </c>
      <c r="X130" s="684" t="str">
        <f>IF(X129="","",VLOOKUP(X129,'6-2シフト記号表（従来型・ユニット型共通）'!$C$6:$L$47,10,FALSE))</f>
        <v/>
      </c>
      <c r="Y130" s="684" t="str">
        <f>IF(Y129="","",VLOOKUP(Y129,'6-2シフト記号表（従来型・ユニット型共通）'!$C$6:$L$47,10,FALSE))</f>
        <v/>
      </c>
      <c r="Z130" s="684" t="str">
        <f>IF(Z129="","",VLOOKUP(Z129,'6-2シフト記号表（従来型・ユニット型共通）'!$C$6:$L$47,10,FALSE))</f>
        <v/>
      </c>
      <c r="AA130" s="684" t="str">
        <f>IF(AA129="","",VLOOKUP(AA129,'6-2シフト記号表（従来型・ユニット型共通）'!$C$6:$L$47,10,FALSE))</f>
        <v/>
      </c>
      <c r="AB130" s="684" t="str">
        <f>IF(AB129="","",VLOOKUP(AB129,'6-2シフト記号表（従来型・ユニット型共通）'!$C$6:$L$47,10,FALSE))</f>
        <v/>
      </c>
      <c r="AC130" s="685" t="str">
        <f>IF(AC129="","",VLOOKUP(AC129,'6-2シフト記号表（従来型・ユニット型共通）'!$C$6:$L$47,10,FALSE))</f>
        <v/>
      </c>
      <c r="AD130" s="683" t="str">
        <f>IF(AD129="","",VLOOKUP(AD129,'6-2シフト記号表（従来型・ユニット型共通）'!$C$6:$L$47,10,FALSE))</f>
        <v/>
      </c>
      <c r="AE130" s="684" t="str">
        <f>IF(AE129="","",VLOOKUP(AE129,'6-2シフト記号表（従来型・ユニット型共通）'!$C$6:$L$47,10,FALSE))</f>
        <v/>
      </c>
      <c r="AF130" s="684" t="str">
        <f>IF(AF129="","",VLOOKUP(AF129,'6-2シフト記号表（従来型・ユニット型共通）'!$C$6:$L$47,10,FALSE))</f>
        <v/>
      </c>
      <c r="AG130" s="684" t="str">
        <f>IF(AG129="","",VLOOKUP(AG129,'6-2シフト記号表（従来型・ユニット型共通）'!$C$6:$L$47,10,FALSE))</f>
        <v/>
      </c>
      <c r="AH130" s="684" t="str">
        <f>IF(AH129="","",VLOOKUP(AH129,'6-2シフト記号表（従来型・ユニット型共通）'!$C$6:$L$47,10,FALSE))</f>
        <v/>
      </c>
      <c r="AI130" s="684" t="str">
        <f>IF(AI129="","",VLOOKUP(AI129,'6-2シフト記号表（従来型・ユニット型共通）'!$C$6:$L$47,10,FALSE))</f>
        <v/>
      </c>
      <c r="AJ130" s="685" t="str">
        <f>IF(AJ129="","",VLOOKUP(AJ129,'6-2シフト記号表（従来型・ユニット型共通）'!$C$6:$L$47,10,FALSE))</f>
        <v/>
      </c>
      <c r="AK130" s="683" t="str">
        <f>IF(AK129="","",VLOOKUP(AK129,'6-2シフト記号表（従来型・ユニット型共通）'!$C$6:$L$47,10,FALSE))</f>
        <v/>
      </c>
      <c r="AL130" s="684" t="str">
        <f>IF(AL129="","",VLOOKUP(AL129,'6-2シフト記号表（従来型・ユニット型共通）'!$C$6:$L$47,10,FALSE))</f>
        <v/>
      </c>
      <c r="AM130" s="684" t="str">
        <f>IF(AM129="","",VLOOKUP(AM129,'6-2シフト記号表（従来型・ユニット型共通）'!$C$6:$L$47,10,FALSE))</f>
        <v/>
      </c>
      <c r="AN130" s="684" t="str">
        <f>IF(AN129="","",VLOOKUP(AN129,'6-2シフト記号表（従来型・ユニット型共通）'!$C$6:$L$47,10,FALSE))</f>
        <v/>
      </c>
      <c r="AO130" s="684" t="str">
        <f>IF(AO129="","",VLOOKUP(AO129,'6-2シフト記号表（従来型・ユニット型共通）'!$C$6:$L$47,10,FALSE))</f>
        <v/>
      </c>
      <c r="AP130" s="684" t="str">
        <f>IF(AP129="","",VLOOKUP(AP129,'6-2シフト記号表（従来型・ユニット型共通）'!$C$6:$L$47,10,FALSE))</f>
        <v/>
      </c>
      <c r="AQ130" s="685" t="str">
        <f>IF(AQ129="","",VLOOKUP(AQ129,'6-2シフト記号表（従来型・ユニット型共通）'!$C$6:$L$47,10,FALSE))</f>
        <v/>
      </c>
      <c r="AR130" s="683" t="str">
        <f>IF(AR129="","",VLOOKUP(AR129,'6-2シフト記号表（従来型・ユニット型共通）'!$C$6:$L$47,10,FALSE))</f>
        <v/>
      </c>
      <c r="AS130" s="684" t="str">
        <f>IF(AS129="","",VLOOKUP(AS129,'6-2シフト記号表（従来型・ユニット型共通）'!$C$6:$L$47,10,FALSE))</f>
        <v/>
      </c>
      <c r="AT130" s="684" t="str">
        <f>IF(AT129="","",VLOOKUP(AT129,'6-2シフト記号表（従来型・ユニット型共通）'!$C$6:$L$47,10,FALSE))</f>
        <v/>
      </c>
      <c r="AU130" s="684" t="str">
        <f>IF(AU129="","",VLOOKUP(AU129,'6-2シフト記号表（従来型・ユニット型共通）'!$C$6:$L$47,10,FALSE))</f>
        <v/>
      </c>
      <c r="AV130" s="684" t="str">
        <f>IF(AV129="","",VLOOKUP(AV129,'6-2シフト記号表（従来型・ユニット型共通）'!$C$6:$L$47,10,FALSE))</f>
        <v/>
      </c>
      <c r="AW130" s="684" t="str">
        <f>IF(AW129="","",VLOOKUP(AW129,'6-2シフト記号表（従来型・ユニット型共通）'!$C$6:$L$47,10,FALSE))</f>
        <v/>
      </c>
      <c r="AX130" s="685" t="str">
        <f>IF(AX129="","",VLOOKUP(AX129,'6-2シフト記号表（従来型・ユニット型共通）'!$C$6:$L$47,10,FALSE))</f>
        <v/>
      </c>
      <c r="AY130" s="683" t="str">
        <f>IF(AY129="","",VLOOKUP(AY129,'6-2シフト記号表（従来型・ユニット型共通）'!$C$6:$L$47,10,FALSE))</f>
        <v/>
      </c>
      <c r="AZ130" s="684" t="str">
        <f>IF(AZ129="","",VLOOKUP(AZ129,'6-2シフト記号表（従来型・ユニット型共通）'!$C$6:$L$47,10,FALSE))</f>
        <v/>
      </c>
      <c r="BA130" s="684" t="str">
        <f>IF(BA129="","",VLOOKUP(BA129,'6-2シフト記号表（従来型・ユニット型共通）'!$C$6:$L$47,10,FALSE))</f>
        <v/>
      </c>
      <c r="BB130" s="1868">
        <f>IF($BE$3="４週",SUM(W130:AX130),IF($BE$3="暦月",SUM(W130:BA130),""))</f>
        <v>0</v>
      </c>
      <c r="BC130" s="1869"/>
      <c r="BD130" s="1870">
        <f>IF($BE$3="４週",BB130/4,IF($BE$3="暦月",(BB130/($BE$8/7)),""))</f>
        <v>0</v>
      </c>
      <c r="BE130" s="1869"/>
      <c r="BF130" s="1865"/>
      <c r="BG130" s="1866"/>
      <c r="BH130" s="1866"/>
      <c r="BI130" s="1866"/>
      <c r="BJ130" s="1867"/>
    </row>
    <row r="131" spans="2:62" ht="20.25" customHeight="1" x14ac:dyDescent="0.2">
      <c r="B131" s="1770">
        <f>B129+1</f>
        <v>58</v>
      </c>
      <c r="C131" s="1772"/>
      <c r="D131" s="1773"/>
      <c r="E131" s="678"/>
      <c r="F131" s="679"/>
      <c r="G131" s="678"/>
      <c r="H131" s="679"/>
      <c r="I131" s="1776"/>
      <c r="J131" s="1777"/>
      <c r="K131" s="1780"/>
      <c r="L131" s="1781"/>
      <c r="M131" s="1781"/>
      <c r="N131" s="1773"/>
      <c r="O131" s="1784"/>
      <c r="P131" s="1785"/>
      <c r="Q131" s="1785"/>
      <c r="R131" s="1785"/>
      <c r="S131" s="1786"/>
      <c r="T131" s="698" t="s">
        <v>1079</v>
      </c>
      <c r="V131" s="699"/>
      <c r="W131" s="691"/>
      <c r="X131" s="692"/>
      <c r="Y131" s="692"/>
      <c r="Z131" s="692"/>
      <c r="AA131" s="692"/>
      <c r="AB131" s="692"/>
      <c r="AC131" s="693"/>
      <c r="AD131" s="691"/>
      <c r="AE131" s="692"/>
      <c r="AF131" s="692"/>
      <c r="AG131" s="692"/>
      <c r="AH131" s="692"/>
      <c r="AI131" s="692"/>
      <c r="AJ131" s="693"/>
      <c r="AK131" s="691"/>
      <c r="AL131" s="692"/>
      <c r="AM131" s="692"/>
      <c r="AN131" s="692"/>
      <c r="AO131" s="692"/>
      <c r="AP131" s="692"/>
      <c r="AQ131" s="693"/>
      <c r="AR131" s="691"/>
      <c r="AS131" s="692"/>
      <c r="AT131" s="692"/>
      <c r="AU131" s="692"/>
      <c r="AV131" s="692"/>
      <c r="AW131" s="692"/>
      <c r="AX131" s="693"/>
      <c r="AY131" s="691"/>
      <c r="AZ131" s="692"/>
      <c r="BA131" s="694"/>
      <c r="BB131" s="1787"/>
      <c r="BC131" s="1788"/>
      <c r="BD131" s="1842"/>
      <c r="BE131" s="1843"/>
      <c r="BF131" s="1844"/>
      <c r="BG131" s="1845"/>
      <c r="BH131" s="1845"/>
      <c r="BI131" s="1845"/>
      <c r="BJ131" s="1846"/>
    </row>
    <row r="132" spans="2:62" ht="20.25" customHeight="1" x14ac:dyDescent="0.2">
      <c r="B132" s="1771"/>
      <c r="C132" s="1872"/>
      <c r="D132" s="1873"/>
      <c r="E132" s="700"/>
      <c r="F132" s="701">
        <f>C131</f>
        <v>0</v>
      </c>
      <c r="G132" s="700"/>
      <c r="H132" s="701">
        <f>I131</f>
        <v>0</v>
      </c>
      <c r="I132" s="1874"/>
      <c r="J132" s="1875"/>
      <c r="K132" s="1876"/>
      <c r="L132" s="1877"/>
      <c r="M132" s="1877"/>
      <c r="N132" s="1873"/>
      <c r="O132" s="1784"/>
      <c r="P132" s="1785"/>
      <c r="Q132" s="1785"/>
      <c r="R132" s="1785"/>
      <c r="S132" s="1786"/>
      <c r="T132" s="695" t="s">
        <v>1080</v>
      </c>
      <c r="U132" s="696"/>
      <c r="V132" s="697"/>
      <c r="W132" s="683" t="str">
        <f>IF(W131="","",VLOOKUP(W131,'6-2シフト記号表（従来型・ユニット型共通）'!$C$6:$L$47,10,FALSE))</f>
        <v/>
      </c>
      <c r="X132" s="684" t="str">
        <f>IF(X131="","",VLOOKUP(X131,'6-2シフト記号表（従来型・ユニット型共通）'!$C$6:$L$47,10,FALSE))</f>
        <v/>
      </c>
      <c r="Y132" s="684" t="str">
        <f>IF(Y131="","",VLOOKUP(Y131,'6-2シフト記号表（従来型・ユニット型共通）'!$C$6:$L$47,10,FALSE))</f>
        <v/>
      </c>
      <c r="Z132" s="684" t="str">
        <f>IF(Z131="","",VLOOKUP(Z131,'6-2シフト記号表（従来型・ユニット型共通）'!$C$6:$L$47,10,FALSE))</f>
        <v/>
      </c>
      <c r="AA132" s="684" t="str">
        <f>IF(AA131="","",VLOOKUP(AA131,'6-2シフト記号表（従来型・ユニット型共通）'!$C$6:$L$47,10,FALSE))</f>
        <v/>
      </c>
      <c r="AB132" s="684" t="str">
        <f>IF(AB131="","",VLOOKUP(AB131,'6-2シフト記号表（従来型・ユニット型共通）'!$C$6:$L$47,10,FALSE))</f>
        <v/>
      </c>
      <c r="AC132" s="685" t="str">
        <f>IF(AC131="","",VLOOKUP(AC131,'6-2シフト記号表（従来型・ユニット型共通）'!$C$6:$L$47,10,FALSE))</f>
        <v/>
      </c>
      <c r="AD132" s="683" t="str">
        <f>IF(AD131="","",VLOOKUP(AD131,'6-2シフト記号表（従来型・ユニット型共通）'!$C$6:$L$47,10,FALSE))</f>
        <v/>
      </c>
      <c r="AE132" s="684" t="str">
        <f>IF(AE131="","",VLOOKUP(AE131,'6-2シフト記号表（従来型・ユニット型共通）'!$C$6:$L$47,10,FALSE))</f>
        <v/>
      </c>
      <c r="AF132" s="684" t="str">
        <f>IF(AF131="","",VLOOKUP(AF131,'6-2シフト記号表（従来型・ユニット型共通）'!$C$6:$L$47,10,FALSE))</f>
        <v/>
      </c>
      <c r="AG132" s="684" t="str">
        <f>IF(AG131="","",VLOOKUP(AG131,'6-2シフト記号表（従来型・ユニット型共通）'!$C$6:$L$47,10,FALSE))</f>
        <v/>
      </c>
      <c r="AH132" s="684" t="str">
        <f>IF(AH131="","",VLOOKUP(AH131,'6-2シフト記号表（従来型・ユニット型共通）'!$C$6:$L$47,10,FALSE))</f>
        <v/>
      </c>
      <c r="AI132" s="684" t="str">
        <f>IF(AI131="","",VLOOKUP(AI131,'6-2シフト記号表（従来型・ユニット型共通）'!$C$6:$L$47,10,FALSE))</f>
        <v/>
      </c>
      <c r="AJ132" s="685" t="str">
        <f>IF(AJ131="","",VLOOKUP(AJ131,'6-2シフト記号表（従来型・ユニット型共通）'!$C$6:$L$47,10,FALSE))</f>
        <v/>
      </c>
      <c r="AK132" s="683" t="str">
        <f>IF(AK131="","",VLOOKUP(AK131,'6-2シフト記号表（従来型・ユニット型共通）'!$C$6:$L$47,10,FALSE))</f>
        <v/>
      </c>
      <c r="AL132" s="684" t="str">
        <f>IF(AL131="","",VLOOKUP(AL131,'6-2シフト記号表（従来型・ユニット型共通）'!$C$6:$L$47,10,FALSE))</f>
        <v/>
      </c>
      <c r="AM132" s="684" t="str">
        <f>IF(AM131="","",VLOOKUP(AM131,'6-2シフト記号表（従来型・ユニット型共通）'!$C$6:$L$47,10,FALSE))</f>
        <v/>
      </c>
      <c r="AN132" s="684" t="str">
        <f>IF(AN131="","",VLOOKUP(AN131,'6-2シフト記号表（従来型・ユニット型共通）'!$C$6:$L$47,10,FALSE))</f>
        <v/>
      </c>
      <c r="AO132" s="684" t="str">
        <f>IF(AO131="","",VLOOKUP(AO131,'6-2シフト記号表（従来型・ユニット型共通）'!$C$6:$L$47,10,FALSE))</f>
        <v/>
      </c>
      <c r="AP132" s="684" t="str">
        <f>IF(AP131="","",VLOOKUP(AP131,'6-2シフト記号表（従来型・ユニット型共通）'!$C$6:$L$47,10,FALSE))</f>
        <v/>
      </c>
      <c r="AQ132" s="685" t="str">
        <f>IF(AQ131="","",VLOOKUP(AQ131,'6-2シフト記号表（従来型・ユニット型共通）'!$C$6:$L$47,10,FALSE))</f>
        <v/>
      </c>
      <c r="AR132" s="683" t="str">
        <f>IF(AR131="","",VLOOKUP(AR131,'6-2シフト記号表（従来型・ユニット型共通）'!$C$6:$L$47,10,FALSE))</f>
        <v/>
      </c>
      <c r="AS132" s="684" t="str">
        <f>IF(AS131="","",VLOOKUP(AS131,'6-2シフト記号表（従来型・ユニット型共通）'!$C$6:$L$47,10,FALSE))</f>
        <v/>
      </c>
      <c r="AT132" s="684" t="str">
        <f>IF(AT131="","",VLOOKUP(AT131,'6-2シフト記号表（従来型・ユニット型共通）'!$C$6:$L$47,10,FALSE))</f>
        <v/>
      </c>
      <c r="AU132" s="684" t="str">
        <f>IF(AU131="","",VLOOKUP(AU131,'6-2シフト記号表（従来型・ユニット型共通）'!$C$6:$L$47,10,FALSE))</f>
        <v/>
      </c>
      <c r="AV132" s="684" t="str">
        <f>IF(AV131="","",VLOOKUP(AV131,'6-2シフト記号表（従来型・ユニット型共通）'!$C$6:$L$47,10,FALSE))</f>
        <v/>
      </c>
      <c r="AW132" s="684" t="str">
        <f>IF(AW131="","",VLOOKUP(AW131,'6-2シフト記号表（従来型・ユニット型共通）'!$C$6:$L$47,10,FALSE))</f>
        <v/>
      </c>
      <c r="AX132" s="685" t="str">
        <f>IF(AX131="","",VLOOKUP(AX131,'6-2シフト記号表（従来型・ユニット型共通）'!$C$6:$L$47,10,FALSE))</f>
        <v/>
      </c>
      <c r="AY132" s="683" t="str">
        <f>IF(AY131="","",VLOOKUP(AY131,'6-2シフト記号表（従来型・ユニット型共通）'!$C$6:$L$47,10,FALSE))</f>
        <v/>
      </c>
      <c r="AZ132" s="684" t="str">
        <f>IF(AZ131="","",VLOOKUP(AZ131,'6-2シフト記号表（従来型・ユニット型共通）'!$C$6:$L$47,10,FALSE))</f>
        <v/>
      </c>
      <c r="BA132" s="684" t="str">
        <f>IF(BA131="","",VLOOKUP(BA131,'6-2シフト記号表（従来型・ユニット型共通）'!$C$6:$L$47,10,FALSE))</f>
        <v/>
      </c>
      <c r="BB132" s="1868">
        <f>IF($BE$3="４週",SUM(W132:AX132),IF($BE$3="暦月",SUM(W132:BA132),""))</f>
        <v>0</v>
      </c>
      <c r="BC132" s="1869"/>
      <c r="BD132" s="1870">
        <f>IF($BE$3="４週",BB132/4,IF($BE$3="暦月",(BB132/($BE$8/7)),""))</f>
        <v>0</v>
      </c>
      <c r="BE132" s="1869"/>
      <c r="BF132" s="1865"/>
      <c r="BG132" s="1866"/>
      <c r="BH132" s="1866"/>
      <c r="BI132" s="1866"/>
      <c r="BJ132" s="1867"/>
    </row>
    <row r="133" spans="2:62" ht="20.25" customHeight="1" x14ac:dyDescent="0.2">
      <c r="B133" s="1770">
        <f>B131+1</f>
        <v>59</v>
      </c>
      <c r="C133" s="1772"/>
      <c r="D133" s="1773"/>
      <c r="E133" s="678"/>
      <c r="F133" s="679"/>
      <c r="G133" s="678"/>
      <c r="H133" s="679"/>
      <c r="I133" s="1776"/>
      <c r="J133" s="1777"/>
      <c r="K133" s="1780"/>
      <c r="L133" s="1781"/>
      <c r="M133" s="1781"/>
      <c r="N133" s="1773"/>
      <c r="O133" s="1784"/>
      <c r="P133" s="1785"/>
      <c r="Q133" s="1785"/>
      <c r="R133" s="1785"/>
      <c r="S133" s="1786"/>
      <c r="T133" s="698" t="s">
        <v>1079</v>
      </c>
      <c r="V133" s="699"/>
      <c r="W133" s="691"/>
      <c r="X133" s="692"/>
      <c r="Y133" s="692"/>
      <c r="Z133" s="692"/>
      <c r="AA133" s="692"/>
      <c r="AB133" s="692"/>
      <c r="AC133" s="693"/>
      <c r="AD133" s="691"/>
      <c r="AE133" s="692"/>
      <c r="AF133" s="692"/>
      <c r="AG133" s="692"/>
      <c r="AH133" s="692"/>
      <c r="AI133" s="692"/>
      <c r="AJ133" s="693"/>
      <c r="AK133" s="691"/>
      <c r="AL133" s="692"/>
      <c r="AM133" s="692"/>
      <c r="AN133" s="692"/>
      <c r="AO133" s="692"/>
      <c r="AP133" s="692"/>
      <c r="AQ133" s="693"/>
      <c r="AR133" s="691"/>
      <c r="AS133" s="692"/>
      <c r="AT133" s="692"/>
      <c r="AU133" s="692"/>
      <c r="AV133" s="692"/>
      <c r="AW133" s="692"/>
      <c r="AX133" s="693"/>
      <c r="AY133" s="691"/>
      <c r="AZ133" s="692"/>
      <c r="BA133" s="694"/>
      <c r="BB133" s="1787"/>
      <c r="BC133" s="1788"/>
      <c r="BD133" s="1842"/>
      <c r="BE133" s="1843"/>
      <c r="BF133" s="1844"/>
      <c r="BG133" s="1845"/>
      <c r="BH133" s="1845"/>
      <c r="BI133" s="1845"/>
      <c r="BJ133" s="1846"/>
    </row>
    <row r="134" spans="2:62" ht="20.25" customHeight="1" x14ac:dyDescent="0.2">
      <c r="B134" s="1771"/>
      <c r="C134" s="1872"/>
      <c r="D134" s="1873"/>
      <c r="E134" s="700"/>
      <c r="F134" s="701">
        <f>C133</f>
        <v>0</v>
      </c>
      <c r="G134" s="700"/>
      <c r="H134" s="701">
        <f>I133</f>
        <v>0</v>
      </c>
      <c r="I134" s="1874"/>
      <c r="J134" s="1875"/>
      <c r="K134" s="1876"/>
      <c r="L134" s="1877"/>
      <c r="M134" s="1877"/>
      <c r="N134" s="1873"/>
      <c r="O134" s="1784"/>
      <c r="P134" s="1785"/>
      <c r="Q134" s="1785"/>
      <c r="R134" s="1785"/>
      <c r="S134" s="1786"/>
      <c r="T134" s="695" t="s">
        <v>1080</v>
      </c>
      <c r="U134" s="696"/>
      <c r="V134" s="697"/>
      <c r="W134" s="683" t="str">
        <f>IF(W133="","",VLOOKUP(W133,'6-2シフト記号表（従来型・ユニット型共通）'!$C$6:$L$47,10,FALSE))</f>
        <v/>
      </c>
      <c r="X134" s="684" t="str">
        <f>IF(X133="","",VLOOKUP(X133,'6-2シフト記号表（従来型・ユニット型共通）'!$C$6:$L$47,10,FALSE))</f>
        <v/>
      </c>
      <c r="Y134" s="684" t="str">
        <f>IF(Y133="","",VLOOKUP(Y133,'6-2シフト記号表（従来型・ユニット型共通）'!$C$6:$L$47,10,FALSE))</f>
        <v/>
      </c>
      <c r="Z134" s="684" t="str">
        <f>IF(Z133="","",VLOOKUP(Z133,'6-2シフト記号表（従来型・ユニット型共通）'!$C$6:$L$47,10,FALSE))</f>
        <v/>
      </c>
      <c r="AA134" s="684" t="str">
        <f>IF(AA133="","",VLOOKUP(AA133,'6-2シフト記号表（従来型・ユニット型共通）'!$C$6:$L$47,10,FALSE))</f>
        <v/>
      </c>
      <c r="AB134" s="684" t="str">
        <f>IF(AB133="","",VLOOKUP(AB133,'6-2シフト記号表（従来型・ユニット型共通）'!$C$6:$L$47,10,FALSE))</f>
        <v/>
      </c>
      <c r="AC134" s="685" t="str">
        <f>IF(AC133="","",VLOOKUP(AC133,'6-2シフト記号表（従来型・ユニット型共通）'!$C$6:$L$47,10,FALSE))</f>
        <v/>
      </c>
      <c r="AD134" s="683" t="str">
        <f>IF(AD133="","",VLOOKUP(AD133,'6-2シフト記号表（従来型・ユニット型共通）'!$C$6:$L$47,10,FALSE))</f>
        <v/>
      </c>
      <c r="AE134" s="684" t="str">
        <f>IF(AE133="","",VLOOKUP(AE133,'6-2シフト記号表（従来型・ユニット型共通）'!$C$6:$L$47,10,FALSE))</f>
        <v/>
      </c>
      <c r="AF134" s="684" t="str">
        <f>IF(AF133="","",VLOOKUP(AF133,'6-2シフト記号表（従来型・ユニット型共通）'!$C$6:$L$47,10,FALSE))</f>
        <v/>
      </c>
      <c r="AG134" s="684" t="str">
        <f>IF(AG133="","",VLOOKUP(AG133,'6-2シフト記号表（従来型・ユニット型共通）'!$C$6:$L$47,10,FALSE))</f>
        <v/>
      </c>
      <c r="AH134" s="684" t="str">
        <f>IF(AH133="","",VLOOKUP(AH133,'6-2シフト記号表（従来型・ユニット型共通）'!$C$6:$L$47,10,FALSE))</f>
        <v/>
      </c>
      <c r="AI134" s="684" t="str">
        <f>IF(AI133="","",VLOOKUP(AI133,'6-2シフト記号表（従来型・ユニット型共通）'!$C$6:$L$47,10,FALSE))</f>
        <v/>
      </c>
      <c r="AJ134" s="685" t="str">
        <f>IF(AJ133="","",VLOOKUP(AJ133,'6-2シフト記号表（従来型・ユニット型共通）'!$C$6:$L$47,10,FALSE))</f>
        <v/>
      </c>
      <c r="AK134" s="683" t="str">
        <f>IF(AK133="","",VLOOKUP(AK133,'6-2シフト記号表（従来型・ユニット型共通）'!$C$6:$L$47,10,FALSE))</f>
        <v/>
      </c>
      <c r="AL134" s="684" t="str">
        <f>IF(AL133="","",VLOOKUP(AL133,'6-2シフト記号表（従来型・ユニット型共通）'!$C$6:$L$47,10,FALSE))</f>
        <v/>
      </c>
      <c r="AM134" s="684" t="str">
        <f>IF(AM133="","",VLOOKUP(AM133,'6-2シフト記号表（従来型・ユニット型共通）'!$C$6:$L$47,10,FALSE))</f>
        <v/>
      </c>
      <c r="AN134" s="684" t="str">
        <f>IF(AN133="","",VLOOKUP(AN133,'6-2シフト記号表（従来型・ユニット型共通）'!$C$6:$L$47,10,FALSE))</f>
        <v/>
      </c>
      <c r="AO134" s="684" t="str">
        <f>IF(AO133="","",VLOOKUP(AO133,'6-2シフト記号表（従来型・ユニット型共通）'!$C$6:$L$47,10,FALSE))</f>
        <v/>
      </c>
      <c r="AP134" s="684" t="str">
        <f>IF(AP133="","",VLOOKUP(AP133,'6-2シフト記号表（従来型・ユニット型共通）'!$C$6:$L$47,10,FALSE))</f>
        <v/>
      </c>
      <c r="AQ134" s="685" t="str">
        <f>IF(AQ133="","",VLOOKUP(AQ133,'6-2シフト記号表（従来型・ユニット型共通）'!$C$6:$L$47,10,FALSE))</f>
        <v/>
      </c>
      <c r="AR134" s="683" t="str">
        <f>IF(AR133="","",VLOOKUP(AR133,'6-2シフト記号表（従来型・ユニット型共通）'!$C$6:$L$47,10,FALSE))</f>
        <v/>
      </c>
      <c r="AS134" s="684" t="str">
        <f>IF(AS133="","",VLOOKUP(AS133,'6-2シフト記号表（従来型・ユニット型共通）'!$C$6:$L$47,10,FALSE))</f>
        <v/>
      </c>
      <c r="AT134" s="684" t="str">
        <f>IF(AT133="","",VLOOKUP(AT133,'6-2シフト記号表（従来型・ユニット型共通）'!$C$6:$L$47,10,FALSE))</f>
        <v/>
      </c>
      <c r="AU134" s="684" t="str">
        <f>IF(AU133="","",VLOOKUP(AU133,'6-2シフト記号表（従来型・ユニット型共通）'!$C$6:$L$47,10,FALSE))</f>
        <v/>
      </c>
      <c r="AV134" s="684" t="str">
        <f>IF(AV133="","",VLOOKUP(AV133,'6-2シフト記号表（従来型・ユニット型共通）'!$C$6:$L$47,10,FALSE))</f>
        <v/>
      </c>
      <c r="AW134" s="684" t="str">
        <f>IF(AW133="","",VLOOKUP(AW133,'6-2シフト記号表（従来型・ユニット型共通）'!$C$6:$L$47,10,FALSE))</f>
        <v/>
      </c>
      <c r="AX134" s="685" t="str">
        <f>IF(AX133="","",VLOOKUP(AX133,'6-2シフト記号表（従来型・ユニット型共通）'!$C$6:$L$47,10,FALSE))</f>
        <v/>
      </c>
      <c r="AY134" s="683" t="str">
        <f>IF(AY133="","",VLOOKUP(AY133,'6-2シフト記号表（従来型・ユニット型共通）'!$C$6:$L$47,10,FALSE))</f>
        <v/>
      </c>
      <c r="AZ134" s="684" t="str">
        <f>IF(AZ133="","",VLOOKUP(AZ133,'6-2シフト記号表（従来型・ユニット型共通）'!$C$6:$L$47,10,FALSE))</f>
        <v/>
      </c>
      <c r="BA134" s="684" t="str">
        <f>IF(BA133="","",VLOOKUP(BA133,'6-2シフト記号表（従来型・ユニット型共通）'!$C$6:$L$47,10,FALSE))</f>
        <v/>
      </c>
      <c r="BB134" s="1868">
        <f>IF($BE$3="４週",SUM(W134:AX134),IF($BE$3="暦月",SUM(W134:BA134),""))</f>
        <v>0</v>
      </c>
      <c r="BC134" s="1869"/>
      <c r="BD134" s="1870">
        <f>IF($BE$3="４週",BB134/4,IF($BE$3="暦月",(BB134/($BE$8/7)),""))</f>
        <v>0</v>
      </c>
      <c r="BE134" s="1869"/>
      <c r="BF134" s="1865"/>
      <c r="BG134" s="1866"/>
      <c r="BH134" s="1866"/>
      <c r="BI134" s="1866"/>
      <c r="BJ134" s="1867"/>
    </row>
    <row r="135" spans="2:62" ht="20.25" customHeight="1" x14ac:dyDescent="0.2">
      <c r="B135" s="1770">
        <f>B133+1</f>
        <v>60</v>
      </c>
      <c r="C135" s="1772"/>
      <c r="D135" s="1773"/>
      <c r="E135" s="678"/>
      <c r="F135" s="679"/>
      <c r="G135" s="678"/>
      <c r="H135" s="679"/>
      <c r="I135" s="1776"/>
      <c r="J135" s="1777"/>
      <c r="K135" s="1780"/>
      <c r="L135" s="1781"/>
      <c r="M135" s="1781"/>
      <c r="N135" s="1773"/>
      <c r="O135" s="1784"/>
      <c r="P135" s="1785"/>
      <c r="Q135" s="1785"/>
      <c r="R135" s="1785"/>
      <c r="S135" s="1786"/>
      <c r="T135" s="698" t="s">
        <v>1079</v>
      </c>
      <c r="V135" s="699"/>
      <c r="W135" s="691"/>
      <c r="X135" s="692"/>
      <c r="Y135" s="692"/>
      <c r="Z135" s="692"/>
      <c r="AA135" s="692"/>
      <c r="AB135" s="692"/>
      <c r="AC135" s="693"/>
      <c r="AD135" s="691"/>
      <c r="AE135" s="692"/>
      <c r="AF135" s="692"/>
      <c r="AG135" s="692"/>
      <c r="AH135" s="692"/>
      <c r="AI135" s="692"/>
      <c r="AJ135" s="693"/>
      <c r="AK135" s="691"/>
      <c r="AL135" s="692"/>
      <c r="AM135" s="692"/>
      <c r="AN135" s="692"/>
      <c r="AO135" s="692"/>
      <c r="AP135" s="692"/>
      <c r="AQ135" s="693"/>
      <c r="AR135" s="691"/>
      <c r="AS135" s="692"/>
      <c r="AT135" s="692"/>
      <c r="AU135" s="692"/>
      <c r="AV135" s="692"/>
      <c r="AW135" s="692"/>
      <c r="AX135" s="693"/>
      <c r="AY135" s="691"/>
      <c r="AZ135" s="692"/>
      <c r="BA135" s="694"/>
      <c r="BB135" s="1787"/>
      <c r="BC135" s="1788"/>
      <c r="BD135" s="1842"/>
      <c r="BE135" s="1843"/>
      <c r="BF135" s="1844"/>
      <c r="BG135" s="1845"/>
      <c r="BH135" s="1845"/>
      <c r="BI135" s="1845"/>
      <c r="BJ135" s="1846"/>
    </row>
    <row r="136" spans="2:62" ht="20.25" customHeight="1" x14ac:dyDescent="0.2">
      <c r="B136" s="1771"/>
      <c r="C136" s="1872"/>
      <c r="D136" s="1873"/>
      <c r="E136" s="700"/>
      <c r="F136" s="701">
        <f>C135</f>
        <v>0</v>
      </c>
      <c r="G136" s="700"/>
      <c r="H136" s="701">
        <f>I135</f>
        <v>0</v>
      </c>
      <c r="I136" s="1874"/>
      <c r="J136" s="1875"/>
      <c r="K136" s="1876"/>
      <c r="L136" s="1877"/>
      <c r="M136" s="1877"/>
      <c r="N136" s="1873"/>
      <c r="O136" s="1784"/>
      <c r="P136" s="1785"/>
      <c r="Q136" s="1785"/>
      <c r="R136" s="1785"/>
      <c r="S136" s="1786"/>
      <c r="T136" s="695" t="s">
        <v>1080</v>
      </c>
      <c r="U136" s="696"/>
      <c r="V136" s="697"/>
      <c r="W136" s="683" t="str">
        <f>IF(W135="","",VLOOKUP(W135,'6-2シフト記号表（従来型・ユニット型共通）'!$C$6:$L$47,10,FALSE))</f>
        <v/>
      </c>
      <c r="X136" s="684" t="str">
        <f>IF(X135="","",VLOOKUP(X135,'6-2シフト記号表（従来型・ユニット型共通）'!$C$6:$L$47,10,FALSE))</f>
        <v/>
      </c>
      <c r="Y136" s="684" t="str">
        <f>IF(Y135="","",VLOOKUP(Y135,'6-2シフト記号表（従来型・ユニット型共通）'!$C$6:$L$47,10,FALSE))</f>
        <v/>
      </c>
      <c r="Z136" s="684" t="str">
        <f>IF(Z135="","",VLOOKUP(Z135,'6-2シフト記号表（従来型・ユニット型共通）'!$C$6:$L$47,10,FALSE))</f>
        <v/>
      </c>
      <c r="AA136" s="684" t="str">
        <f>IF(AA135="","",VLOOKUP(AA135,'6-2シフト記号表（従来型・ユニット型共通）'!$C$6:$L$47,10,FALSE))</f>
        <v/>
      </c>
      <c r="AB136" s="684" t="str">
        <f>IF(AB135="","",VLOOKUP(AB135,'6-2シフト記号表（従来型・ユニット型共通）'!$C$6:$L$47,10,FALSE))</f>
        <v/>
      </c>
      <c r="AC136" s="685" t="str">
        <f>IF(AC135="","",VLOOKUP(AC135,'6-2シフト記号表（従来型・ユニット型共通）'!$C$6:$L$47,10,FALSE))</f>
        <v/>
      </c>
      <c r="AD136" s="683" t="str">
        <f>IF(AD135="","",VLOOKUP(AD135,'6-2シフト記号表（従来型・ユニット型共通）'!$C$6:$L$47,10,FALSE))</f>
        <v/>
      </c>
      <c r="AE136" s="684" t="str">
        <f>IF(AE135="","",VLOOKUP(AE135,'6-2シフト記号表（従来型・ユニット型共通）'!$C$6:$L$47,10,FALSE))</f>
        <v/>
      </c>
      <c r="AF136" s="684" t="str">
        <f>IF(AF135="","",VLOOKUP(AF135,'6-2シフト記号表（従来型・ユニット型共通）'!$C$6:$L$47,10,FALSE))</f>
        <v/>
      </c>
      <c r="AG136" s="684" t="str">
        <f>IF(AG135="","",VLOOKUP(AG135,'6-2シフト記号表（従来型・ユニット型共通）'!$C$6:$L$47,10,FALSE))</f>
        <v/>
      </c>
      <c r="AH136" s="684" t="str">
        <f>IF(AH135="","",VLOOKUP(AH135,'6-2シフト記号表（従来型・ユニット型共通）'!$C$6:$L$47,10,FALSE))</f>
        <v/>
      </c>
      <c r="AI136" s="684" t="str">
        <f>IF(AI135="","",VLOOKUP(AI135,'6-2シフト記号表（従来型・ユニット型共通）'!$C$6:$L$47,10,FALSE))</f>
        <v/>
      </c>
      <c r="AJ136" s="685" t="str">
        <f>IF(AJ135="","",VLOOKUP(AJ135,'6-2シフト記号表（従来型・ユニット型共通）'!$C$6:$L$47,10,FALSE))</f>
        <v/>
      </c>
      <c r="AK136" s="683" t="str">
        <f>IF(AK135="","",VLOOKUP(AK135,'6-2シフト記号表（従来型・ユニット型共通）'!$C$6:$L$47,10,FALSE))</f>
        <v/>
      </c>
      <c r="AL136" s="684" t="str">
        <f>IF(AL135="","",VLOOKUP(AL135,'6-2シフト記号表（従来型・ユニット型共通）'!$C$6:$L$47,10,FALSE))</f>
        <v/>
      </c>
      <c r="AM136" s="684" t="str">
        <f>IF(AM135="","",VLOOKUP(AM135,'6-2シフト記号表（従来型・ユニット型共通）'!$C$6:$L$47,10,FALSE))</f>
        <v/>
      </c>
      <c r="AN136" s="684" t="str">
        <f>IF(AN135="","",VLOOKUP(AN135,'6-2シフト記号表（従来型・ユニット型共通）'!$C$6:$L$47,10,FALSE))</f>
        <v/>
      </c>
      <c r="AO136" s="684" t="str">
        <f>IF(AO135="","",VLOOKUP(AO135,'6-2シフト記号表（従来型・ユニット型共通）'!$C$6:$L$47,10,FALSE))</f>
        <v/>
      </c>
      <c r="AP136" s="684" t="str">
        <f>IF(AP135="","",VLOOKUP(AP135,'6-2シフト記号表（従来型・ユニット型共通）'!$C$6:$L$47,10,FALSE))</f>
        <v/>
      </c>
      <c r="AQ136" s="685" t="str">
        <f>IF(AQ135="","",VLOOKUP(AQ135,'6-2シフト記号表（従来型・ユニット型共通）'!$C$6:$L$47,10,FALSE))</f>
        <v/>
      </c>
      <c r="AR136" s="683" t="str">
        <f>IF(AR135="","",VLOOKUP(AR135,'6-2シフト記号表（従来型・ユニット型共通）'!$C$6:$L$47,10,FALSE))</f>
        <v/>
      </c>
      <c r="AS136" s="684" t="str">
        <f>IF(AS135="","",VLOOKUP(AS135,'6-2シフト記号表（従来型・ユニット型共通）'!$C$6:$L$47,10,FALSE))</f>
        <v/>
      </c>
      <c r="AT136" s="684" t="str">
        <f>IF(AT135="","",VLOOKUP(AT135,'6-2シフト記号表（従来型・ユニット型共通）'!$C$6:$L$47,10,FALSE))</f>
        <v/>
      </c>
      <c r="AU136" s="684" t="str">
        <f>IF(AU135="","",VLOOKUP(AU135,'6-2シフト記号表（従来型・ユニット型共通）'!$C$6:$L$47,10,FALSE))</f>
        <v/>
      </c>
      <c r="AV136" s="684" t="str">
        <f>IF(AV135="","",VLOOKUP(AV135,'6-2シフト記号表（従来型・ユニット型共通）'!$C$6:$L$47,10,FALSE))</f>
        <v/>
      </c>
      <c r="AW136" s="684" t="str">
        <f>IF(AW135="","",VLOOKUP(AW135,'6-2シフト記号表（従来型・ユニット型共通）'!$C$6:$L$47,10,FALSE))</f>
        <v/>
      </c>
      <c r="AX136" s="685" t="str">
        <f>IF(AX135="","",VLOOKUP(AX135,'6-2シフト記号表（従来型・ユニット型共通）'!$C$6:$L$47,10,FALSE))</f>
        <v/>
      </c>
      <c r="AY136" s="683" t="str">
        <f>IF(AY135="","",VLOOKUP(AY135,'6-2シフト記号表（従来型・ユニット型共通）'!$C$6:$L$47,10,FALSE))</f>
        <v/>
      </c>
      <c r="AZ136" s="684" t="str">
        <f>IF(AZ135="","",VLOOKUP(AZ135,'6-2シフト記号表（従来型・ユニット型共通）'!$C$6:$L$47,10,FALSE))</f>
        <v/>
      </c>
      <c r="BA136" s="684" t="str">
        <f>IF(BA135="","",VLOOKUP(BA135,'6-2シフト記号表（従来型・ユニット型共通）'!$C$6:$L$47,10,FALSE))</f>
        <v/>
      </c>
      <c r="BB136" s="1868">
        <f>IF($BE$3="４週",SUM(W136:AX136),IF($BE$3="暦月",SUM(W136:BA136),""))</f>
        <v>0</v>
      </c>
      <c r="BC136" s="1869"/>
      <c r="BD136" s="1870">
        <f>IF($BE$3="４週",BB136/4,IF($BE$3="暦月",(BB136/($BE$8/7)),""))</f>
        <v>0</v>
      </c>
      <c r="BE136" s="1869"/>
      <c r="BF136" s="1865"/>
      <c r="BG136" s="1866"/>
      <c r="BH136" s="1866"/>
      <c r="BI136" s="1866"/>
      <c r="BJ136" s="1867"/>
    </row>
    <row r="137" spans="2:62" ht="20.25" customHeight="1" x14ac:dyDescent="0.2">
      <c r="B137" s="1770">
        <f>B135+1</f>
        <v>61</v>
      </c>
      <c r="C137" s="1772"/>
      <c r="D137" s="1773"/>
      <c r="E137" s="678"/>
      <c r="F137" s="679"/>
      <c r="G137" s="678"/>
      <c r="H137" s="679"/>
      <c r="I137" s="1776"/>
      <c r="J137" s="1777"/>
      <c r="K137" s="1780"/>
      <c r="L137" s="1781"/>
      <c r="M137" s="1781"/>
      <c r="N137" s="1773"/>
      <c r="O137" s="1784"/>
      <c r="P137" s="1785"/>
      <c r="Q137" s="1785"/>
      <c r="R137" s="1785"/>
      <c r="S137" s="1786"/>
      <c r="T137" s="698" t="s">
        <v>1079</v>
      </c>
      <c r="V137" s="699"/>
      <c r="W137" s="691"/>
      <c r="X137" s="692"/>
      <c r="Y137" s="692"/>
      <c r="Z137" s="692"/>
      <c r="AA137" s="692"/>
      <c r="AB137" s="692"/>
      <c r="AC137" s="693"/>
      <c r="AD137" s="691"/>
      <c r="AE137" s="692"/>
      <c r="AF137" s="692"/>
      <c r="AG137" s="692"/>
      <c r="AH137" s="692"/>
      <c r="AI137" s="692"/>
      <c r="AJ137" s="693"/>
      <c r="AK137" s="691"/>
      <c r="AL137" s="692"/>
      <c r="AM137" s="692"/>
      <c r="AN137" s="692"/>
      <c r="AO137" s="692"/>
      <c r="AP137" s="692"/>
      <c r="AQ137" s="693"/>
      <c r="AR137" s="691"/>
      <c r="AS137" s="692"/>
      <c r="AT137" s="692"/>
      <c r="AU137" s="692"/>
      <c r="AV137" s="692"/>
      <c r="AW137" s="692"/>
      <c r="AX137" s="693"/>
      <c r="AY137" s="691"/>
      <c r="AZ137" s="692"/>
      <c r="BA137" s="694"/>
      <c r="BB137" s="1787"/>
      <c r="BC137" s="1788"/>
      <c r="BD137" s="1842"/>
      <c r="BE137" s="1843"/>
      <c r="BF137" s="1844"/>
      <c r="BG137" s="1845"/>
      <c r="BH137" s="1845"/>
      <c r="BI137" s="1845"/>
      <c r="BJ137" s="1846"/>
    </row>
    <row r="138" spans="2:62" ht="20.25" customHeight="1" x14ac:dyDescent="0.2">
      <c r="B138" s="1771"/>
      <c r="C138" s="1872"/>
      <c r="D138" s="1873"/>
      <c r="E138" s="700"/>
      <c r="F138" s="701">
        <f>C137</f>
        <v>0</v>
      </c>
      <c r="G138" s="700"/>
      <c r="H138" s="701">
        <f>I137</f>
        <v>0</v>
      </c>
      <c r="I138" s="1874"/>
      <c r="J138" s="1875"/>
      <c r="K138" s="1876"/>
      <c r="L138" s="1877"/>
      <c r="M138" s="1877"/>
      <c r="N138" s="1873"/>
      <c r="O138" s="1784"/>
      <c r="P138" s="1785"/>
      <c r="Q138" s="1785"/>
      <c r="R138" s="1785"/>
      <c r="S138" s="1786"/>
      <c r="T138" s="695" t="s">
        <v>1080</v>
      </c>
      <c r="U138" s="696"/>
      <c r="V138" s="697"/>
      <c r="W138" s="683" t="str">
        <f>IF(W137="","",VLOOKUP(W137,'6-2シフト記号表（従来型・ユニット型共通）'!$C$6:$L$47,10,FALSE))</f>
        <v/>
      </c>
      <c r="X138" s="684" t="str">
        <f>IF(X137="","",VLOOKUP(X137,'6-2シフト記号表（従来型・ユニット型共通）'!$C$6:$L$47,10,FALSE))</f>
        <v/>
      </c>
      <c r="Y138" s="684" t="str">
        <f>IF(Y137="","",VLOOKUP(Y137,'6-2シフト記号表（従来型・ユニット型共通）'!$C$6:$L$47,10,FALSE))</f>
        <v/>
      </c>
      <c r="Z138" s="684" t="str">
        <f>IF(Z137="","",VLOOKUP(Z137,'6-2シフト記号表（従来型・ユニット型共通）'!$C$6:$L$47,10,FALSE))</f>
        <v/>
      </c>
      <c r="AA138" s="684" t="str">
        <f>IF(AA137="","",VLOOKUP(AA137,'6-2シフト記号表（従来型・ユニット型共通）'!$C$6:$L$47,10,FALSE))</f>
        <v/>
      </c>
      <c r="AB138" s="684" t="str">
        <f>IF(AB137="","",VLOOKUP(AB137,'6-2シフト記号表（従来型・ユニット型共通）'!$C$6:$L$47,10,FALSE))</f>
        <v/>
      </c>
      <c r="AC138" s="685" t="str">
        <f>IF(AC137="","",VLOOKUP(AC137,'6-2シフト記号表（従来型・ユニット型共通）'!$C$6:$L$47,10,FALSE))</f>
        <v/>
      </c>
      <c r="AD138" s="683" t="str">
        <f>IF(AD137="","",VLOOKUP(AD137,'6-2シフト記号表（従来型・ユニット型共通）'!$C$6:$L$47,10,FALSE))</f>
        <v/>
      </c>
      <c r="AE138" s="684" t="str">
        <f>IF(AE137="","",VLOOKUP(AE137,'6-2シフト記号表（従来型・ユニット型共通）'!$C$6:$L$47,10,FALSE))</f>
        <v/>
      </c>
      <c r="AF138" s="684" t="str">
        <f>IF(AF137="","",VLOOKUP(AF137,'6-2シフト記号表（従来型・ユニット型共通）'!$C$6:$L$47,10,FALSE))</f>
        <v/>
      </c>
      <c r="AG138" s="684" t="str">
        <f>IF(AG137="","",VLOOKUP(AG137,'6-2シフト記号表（従来型・ユニット型共通）'!$C$6:$L$47,10,FALSE))</f>
        <v/>
      </c>
      <c r="AH138" s="684" t="str">
        <f>IF(AH137="","",VLOOKUP(AH137,'6-2シフト記号表（従来型・ユニット型共通）'!$C$6:$L$47,10,FALSE))</f>
        <v/>
      </c>
      <c r="AI138" s="684" t="str">
        <f>IF(AI137="","",VLOOKUP(AI137,'6-2シフト記号表（従来型・ユニット型共通）'!$C$6:$L$47,10,FALSE))</f>
        <v/>
      </c>
      <c r="AJ138" s="685" t="str">
        <f>IF(AJ137="","",VLOOKUP(AJ137,'6-2シフト記号表（従来型・ユニット型共通）'!$C$6:$L$47,10,FALSE))</f>
        <v/>
      </c>
      <c r="AK138" s="683" t="str">
        <f>IF(AK137="","",VLOOKUP(AK137,'6-2シフト記号表（従来型・ユニット型共通）'!$C$6:$L$47,10,FALSE))</f>
        <v/>
      </c>
      <c r="AL138" s="684" t="str">
        <f>IF(AL137="","",VLOOKUP(AL137,'6-2シフト記号表（従来型・ユニット型共通）'!$C$6:$L$47,10,FALSE))</f>
        <v/>
      </c>
      <c r="AM138" s="684" t="str">
        <f>IF(AM137="","",VLOOKUP(AM137,'6-2シフト記号表（従来型・ユニット型共通）'!$C$6:$L$47,10,FALSE))</f>
        <v/>
      </c>
      <c r="AN138" s="684" t="str">
        <f>IF(AN137="","",VLOOKUP(AN137,'6-2シフト記号表（従来型・ユニット型共通）'!$C$6:$L$47,10,FALSE))</f>
        <v/>
      </c>
      <c r="AO138" s="684" t="str">
        <f>IF(AO137="","",VLOOKUP(AO137,'6-2シフト記号表（従来型・ユニット型共通）'!$C$6:$L$47,10,FALSE))</f>
        <v/>
      </c>
      <c r="AP138" s="684" t="str">
        <f>IF(AP137="","",VLOOKUP(AP137,'6-2シフト記号表（従来型・ユニット型共通）'!$C$6:$L$47,10,FALSE))</f>
        <v/>
      </c>
      <c r="AQ138" s="685" t="str">
        <f>IF(AQ137="","",VLOOKUP(AQ137,'6-2シフト記号表（従来型・ユニット型共通）'!$C$6:$L$47,10,FALSE))</f>
        <v/>
      </c>
      <c r="AR138" s="683" t="str">
        <f>IF(AR137="","",VLOOKUP(AR137,'6-2シフト記号表（従来型・ユニット型共通）'!$C$6:$L$47,10,FALSE))</f>
        <v/>
      </c>
      <c r="AS138" s="684" t="str">
        <f>IF(AS137="","",VLOOKUP(AS137,'6-2シフト記号表（従来型・ユニット型共通）'!$C$6:$L$47,10,FALSE))</f>
        <v/>
      </c>
      <c r="AT138" s="684" t="str">
        <f>IF(AT137="","",VLOOKUP(AT137,'6-2シフト記号表（従来型・ユニット型共通）'!$C$6:$L$47,10,FALSE))</f>
        <v/>
      </c>
      <c r="AU138" s="684" t="str">
        <f>IF(AU137="","",VLOOKUP(AU137,'6-2シフト記号表（従来型・ユニット型共通）'!$C$6:$L$47,10,FALSE))</f>
        <v/>
      </c>
      <c r="AV138" s="684" t="str">
        <f>IF(AV137="","",VLOOKUP(AV137,'6-2シフト記号表（従来型・ユニット型共通）'!$C$6:$L$47,10,FALSE))</f>
        <v/>
      </c>
      <c r="AW138" s="684" t="str">
        <f>IF(AW137="","",VLOOKUP(AW137,'6-2シフト記号表（従来型・ユニット型共通）'!$C$6:$L$47,10,FALSE))</f>
        <v/>
      </c>
      <c r="AX138" s="685" t="str">
        <f>IF(AX137="","",VLOOKUP(AX137,'6-2シフト記号表（従来型・ユニット型共通）'!$C$6:$L$47,10,FALSE))</f>
        <v/>
      </c>
      <c r="AY138" s="683" t="str">
        <f>IF(AY137="","",VLOOKUP(AY137,'6-2シフト記号表（従来型・ユニット型共通）'!$C$6:$L$47,10,FALSE))</f>
        <v/>
      </c>
      <c r="AZ138" s="684" t="str">
        <f>IF(AZ137="","",VLOOKUP(AZ137,'6-2シフト記号表（従来型・ユニット型共通）'!$C$6:$L$47,10,FALSE))</f>
        <v/>
      </c>
      <c r="BA138" s="684" t="str">
        <f>IF(BA137="","",VLOOKUP(BA137,'6-2シフト記号表（従来型・ユニット型共通）'!$C$6:$L$47,10,FALSE))</f>
        <v/>
      </c>
      <c r="BB138" s="1868">
        <f>IF($BE$3="４週",SUM(W138:AX138),IF($BE$3="暦月",SUM(W138:BA138),""))</f>
        <v>0</v>
      </c>
      <c r="BC138" s="1869"/>
      <c r="BD138" s="1870">
        <f>IF($BE$3="４週",BB138/4,IF($BE$3="暦月",(BB138/($BE$8/7)),""))</f>
        <v>0</v>
      </c>
      <c r="BE138" s="1869"/>
      <c r="BF138" s="1865"/>
      <c r="BG138" s="1866"/>
      <c r="BH138" s="1866"/>
      <c r="BI138" s="1866"/>
      <c r="BJ138" s="1867"/>
    </row>
    <row r="139" spans="2:62" ht="20.25" customHeight="1" x14ac:dyDescent="0.2">
      <c r="B139" s="1770">
        <f>B137+1</f>
        <v>62</v>
      </c>
      <c r="C139" s="1772"/>
      <c r="D139" s="1773"/>
      <c r="E139" s="678"/>
      <c r="F139" s="679"/>
      <c r="G139" s="678"/>
      <c r="H139" s="679"/>
      <c r="I139" s="1776"/>
      <c r="J139" s="1777"/>
      <c r="K139" s="1780"/>
      <c r="L139" s="1781"/>
      <c r="M139" s="1781"/>
      <c r="N139" s="1773"/>
      <c r="O139" s="1784"/>
      <c r="P139" s="1785"/>
      <c r="Q139" s="1785"/>
      <c r="R139" s="1785"/>
      <c r="S139" s="1786"/>
      <c r="T139" s="698" t="s">
        <v>1079</v>
      </c>
      <c r="V139" s="699"/>
      <c r="W139" s="691"/>
      <c r="X139" s="692"/>
      <c r="Y139" s="692"/>
      <c r="Z139" s="692"/>
      <c r="AA139" s="692"/>
      <c r="AB139" s="692"/>
      <c r="AC139" s="693"/>
      <c r="AD139" s="691"/>
      <c r="AE139" s="692"/>
      <c r="AF139" s="692"/>
      <c r="AG139" s="692"/>
      <c r="AH139" s="692"/>
      <c r="AI139" s="692"/>
      <c r="AJ139" s="693"/>
      <c r="AK139" s="691"/>
      <c r="AL139" s="692"/>
      <c r="AM139" s="692"/>
      <c r="AN139" s="692"/>
      <c r="AO139" s="692"/>
      <c r="AP139" s="692"/>
      <c r="AQ139" s="693"/>
      <c r="AR139" s="691"/>
      <c r="AS139" s="692"/>
      <c r="AT139" s="692"/>
      <c r="AU139" s="692"/>
      <c r="AV139" s="692"/>
      <c r="AW139" s="692"/>
      <c r="AX139" s="693"/>
      <c r="AY139" s="691"/>
      <c r="AZ139" s="692"/>
      <c r="BA139" s="694"/>
      <c r="BB139" s="1787"/>
      <c r="BC139" s="1788"/>
      <c r="BD139" s="1842"/>
      <c r="BE139" s="1843"/>
      <c r="BF139" s="1844"/>
      <c r="BG139" s="1845"/>
      <c r="BH139" s="1845"/>
      <c r="BI139" s="1845"/>
      <c r="BJ139" s="1846"/>
    </row>
    <row r="140" spans="2:62" ht="20.25" customHeight="1" x14ac:dyDescent="0.2">
      <c r="B140" s="1771"/>
      <c r="C140" s="1872"/>
      <c r="D140" s="1873"/>
      <c r="E140" s="700"/>
      <c r="F140" s="701">
        <f>C139</f>
        <v>0</v>
      </c>
      <c r="G140" s="700"/>
      <c r="H140" s="701">
        <f>I139</f>
        <v>0</v>
      </c>
      <c r="I140" s="1874"/>
      <c r="J140" s="1875"/>
      <c r="K140" s="1876"/>
      <c r="L140" s="1877"/>
      <c r="M140" s="1877"/>
      <c r="N140" s="1873"/>
      <c r="O140" s="1784"/>
      <c r="P140" s="1785"/>
      <c r="Q140" s="1785"/>
      <c r="R140" s="1785"/>
      <c r="S140" s="1786"/>
      <c r="T140" s="695" t="s">
        <v>1080</v>
      </c>
      <c r="U140" s="696"/>
      <c r="V140" s="697"/>
      <c r="W140" s="683" t="str">
        <f>IF(W139="","",VLOOKUP(W139,'6-2シフト記号表（従来型・ユニット型共通）'!$C$6:$L$47,10,FALSE))</f>
        <v/>
      </c>
      <c r="X140" s="684" t="str">
        <f>IF(X139="","",VLOOKUP(X139,'6-2シフト記号表（従来型・ユニット型共通）'!$C$6:$L$47,10,FALSE))</f>
        <v/>
      </c>
      <c r="Y140" s="684" t="str">
        <f>IF(Y139="","",VLOOKUP(Y139,'6-2シフト記号表（従来型・ユニット型共通）'!$C$6:$L$47,10,FALSE))</f>
        <v/>
      </c>
      <c r="Z140" s="684" t="str">
        <f>IF(Z139="","",VLOOKUP(Z139,'6-2シフト記号表（従来型・ユニット型共通）'!$C$6:$L$47,10,FALSE))</f>
        <v/>
      </c>
      <c r="AA140" s="684" t="str">
        <f>IF(AA139="","",VLOOKUP(AA139,'6-2シフト記号表（従来型・ユニット型共通）'!$C$6:$L$47,10,FALSE))</f>
        <v/>
      </c>
      <c r="AB140" s="684" t="str">
        <f>IF(AB139="","",VLOOKUP(AB139,'6-2シフト記号表（従来型・ユニット型共通）'!$C$6:$L$47,10,FALSE))</f>
        <v/>
      </c>
      <c r="AC140" s="685" t="str">
        <f>IF(AC139="","",VLOOKUP(AC139,'6-2シフト記号表（従来型・ユニット型共通）'!$C$6:$L$47,10,FALSE))</f>
        <v/>
      </c>
      <c r="AD140" s="683" t="str">
        <f>IF(AD139="","",VLOOKUP(AD139,'6-2シフト記号表（従来型・ユニット型共通）'!$C$6:$L$47,10,FALSE))</f>
        <v/>
      </c>
      <c r="AE140" s="684" t="str">
        <f>IF(AE139="","",VLOOKUP(AE139,'6-2シフト記号表（従来型・ユニット型共通）'!$C$6:$L$47,10,FALSE))</f>
        <v/>
      </c>
      <c r="AF140" s="684" t="str">
        <f>IF(AF139="","",VLOOKUP(AF139,'6-2シフト記号表（従来型・ユニット型共通）'!$C$6:$L$47,10,FALSE))</f>
        <v/>
      </c>
      <c r="AG140" s="684" t="str">
        <f>IF(AG139="","",VLOOKUP(AG139,'6-2シフト記号表（従来型・ユニット型共通）'!$C$6:$L$47,10,FALSE))</f>
        <v/>
      </c>
      <c r="AH140" s="684" t="str">
        <f>IF(AH139="","",VLOOKUP(AH139,'6-2シフト記号表（従来型・ユニット型共通）'!$C$6:$L$47,10,FALSE))</f>
        <v/>
      </c>
      <c r="AI140" s="684" t="str">
        <f>IF(AI139="","",VLOOKUP(AI139,'6-2シフト記号表（従来型・ユニット型共通）'!$C$6:$L$47,10,FALSE))</f>
        <v/>
      </c>
      <c r="AJ140" s="685" t="str">
        <f>IF(AJ139="","",VLOOKUP(AJ139,'6-2シフト記号表（従来型・ユニット型共通）'!$C$6:$L$47,10,FALSE))</f>
        <v/>
      </c>
      <c r="AK140" s="683" t="str">
        <f>IF(AK139="","",VLOOKUP(AK139,'6-2シフト記号表（従来型・ユニット型共通）'!$C$6:$L$47,10,FALSE))</f>
        <v/>
      </c>
      <c r="AL140" s="684" t="str">
        <f>IF(AL139="","",VLOOKUP(AL139,'6-2シフト記号表（従来型・ユニット型共通）'!$C$6:$L$47,10,FALSE))</f>
        <v/>
      </c>
      <c r="AM140" s="684" t="str">
        <f>IF(AM139="","",VLOOKUP(AM139,'6-2シフト記号表（従来型・ユニット型共通）'!$C$6:$L$47,10,FALSE))</f>
        <v/>
      </c>
      <c r="AN140" s="684" t="str">
        <f>IF(AN139="","",VLOOKUP(AN139,'6-2シフト記号表（従来型・ユニット型共通）'!$C$6:$L$47,10,FALSE))</f>
        <v/>
      </c>
      <c r="AO140" s="684" t="str">
        <f>IF(AO139="","",VLOOKUP(AO139,'6-2シフト記号表（従来型・ユニット型共通）'!$C$6:$L$47,10,FALSE))</f>
        <v/>
      </c>
      <c r="AP140" s="684" t="str">
        <f>IF(AP139="","",VLOOKUP(AP139,'6-2シフト記号表（従来型・ユニット型共通）'!$C$6:$L$47,10,FALSE))</f>
        <v/>
      </c>
      <c r="AQ140" s="685" t="str">
        <f>IF(AQ139="","",VLOOKUP(AQ139,'6-2シフト記号表（従来型・ユニット型共通）'!$C$6:$L$47,10,FALSE))</f>
        <v/>
      </c>
      <c r="AR140" s="683" t="str">
        <f>IF(AR139="","",VLOOKUP(AR139,'6-2シフト記号表（従来型・ユニット型共通）'!$C$6:$L$47,10,FALSE))</f>
        <v/>
      </c>
      <c r="AS140" s="684" t="str">
        <f>IF(AS139="","",VLOOKUP(AS139,'6-2シフト記号表（従来型・ユニット型共通）'!$C$6:$L$47,10,FALSE))</f>
        <v/>
      </c>
      <c r="AT140" s="684" t="str">
        <f>IF(AT139="","",VLOOKUP(AT139,'6-2シフト記号表（従来型・ユニット型共通）'!$C$6:$L$47,10,FALSE))</f>
        <v/>
      </c>
      <c r="AU140" s="684" t="str">
        <f>IF(AU139="","",VLOOKUP(AU139,'6-2シフト記号表（従来型・ユニット型共通）'!$C$6:$L$47,10,FALSE))</f>
        <v/>
      </c>
      <c r="AV140" s="684" t="str">
        <f>IF(AV139="","",VLOOKUP(AV139,'6-2シフト記号表（従来型・ユニット型共通）'!$C$6:$L$47,10,FALSE))</f>
        <v/>
      </c>
      <c r="AW140" s="684" t="str">
        <f>IF(AW139="","",VLOOKUP(AW139,'6-2シフト記号表（従来型・ユニット型共通）'!$C$6:$L$47,10,FALSE))</f>
        <v/>
      </c>
      <c r="AX140" s="685" t="str">
        <f>IF(AX139="","",VLOOKUP(AX139,'6-2シフト記号表（従来型・ユニット型共通）'!$C$6:$L$47,10,FALSE))</f>
        <v/>
      </c>
      <c r="AY140" s="683" t="str">
        <f>IF(AY139="","",VLOOKUP(AY139,'6-2シフト記号表（従来型・ユニット型共通）'!$C$6:$L$47,10,FALSE))</f>
        <v/>
      </c>
      <c r="AZ140" s="684" t="str">
        <f>IF(AZ139="","",VLOOKUP(AZ139,'6-2シフト記号表（従来型・ユニット型共通）'!$C$6:$L$47,10,FALSE))</f>
        <v/>
      </c>
      <c r="BA140" s="684" t="str">
        <f>IF(BA139="","",VLOOKUP(BA139,'6-2シフト記号表（従来型・ユニット型共通）'!$C$6:$L$47,10,FALSE))</f>
        <v/>
      </c>
      <c r="BB140" s="1868">
        <f>IF($BE$3="４週",SUM(W140:AX140),IF($BE$3="暦月",SUM(W140:BA140),""))</f>
        <v>0</v>
      </c>
      <c r="BC140" s="1869"/>
      <c r="BD140" s="1870">
        <f>IF($BE$3="４週",BB140/4,IF($BE$3="暦月",(BB140/($BE$8/7)),""))</f>
        <v>0</v>
      </c>
      <c r="BE140" s="1869"/>
      <c r="BF140" s="1865"/>
      <c r="BG140" s="1866"/>
      <c r="BH140" s="1866"/>
      <c r="BI140" s="1866"/>
      <c r="BJ140" s="1867"/>
    </row>
    <row r="141" spans="2:62" ht="20.25" customHeight="1" x14ac:dyDescent="0.2">
      <c r="B141" s="1770">
        <f>B139+1</f>
        <v>63</v>
      </c>
      <c r="C141" s="1772"/>
      <c r="D141" s="1773"/>
      <c r="E141" s="678"/>
      <c r="F141" s="679"/>
      <c r="G141" s="678"/>
      <c r="H141" s="679"/>
      <c r="I141" s="1776"/>
      <c r="J141" s="1777"/>
      <c r="K141" s="1780"/>
      <c r="L141" s="1781"/>
      <c r="M141" s="1781"/>
      <c r="N141" s="1773"/>
      <c r="O141" s="1784"/>
      <c r="P141" s="1785"/>
      <c r="Q141" s="1785"/>
      <c r="R141" s="1785"/>
      <c r="S141" s="1786"/>
      <c r="T141" s="698" t="s">
        <v>1079</v>
      </c>
      <c r="V141" s="699"/>
      <c r="W141" s="691"/>
      <c r="X141" s="692"/>
      <c r="Y141" s="692"/>
      <c r="Z141" s="692"/>
      <c r="AA141" s="692"/>
      <c r="AB141" s="692"/>
      <c r="AC141" s="693"/>
      <c r="AD141" s="691"/>
      <c r="AE141" s="692"/>
      <c r="AF141" s="692"/>
      <c r="AG141" s="692"/>
      <c r="AH141" s="692"/>
      <c r="AI141" s="692"/>
      <c r="AJ141" s="693"/>
      <c r="AK141" s="691"/>
      <c r="AL141" s="692"/>
      <c r="AM141" s="692"/>
      <c r="AN141" s="692"/>
      <c r="AO141" s="692"/>
      <c r="AP141" s="692"/>
      <c r="AQ141" s="693"/>
      <c r="AR141" s="691"/>
      <c r="AS141" s="692"/>
      <c r="AT141" s="692"/>
      <c r="AU141" s="692"/>
      <c r="AV141" s="692"/>
      <c r="AW141" s="692"/>
      <c r="AX141" s="693"/>
      <c r="AY141" s="691"/>
      <c r="AZ141" s="692"/>
      <c r="BA141" s="694"/>
      <c r="BB141" s="1787"/>
      <c r="BC141" s="1788"/>
      <c r="BD141" s="1842"/>
      <c r="BE141" s="1843"/>
      <c r="BF141" s="1844"/>
      <c r="BG141" s="1845"/>
      <c r="BH141" s="1845"/>
      <c r="BI141" s="1845"/>
      <c r="BJ141" s="1846"/>
    </row>
    <row r="142" spans="2:62" ht="20.25" customHeight="1" x14ac:dyDescent="0.2">
      <c r="B142" s="1771"/>
      <c r="C142" s="1872"/>
      <c r="D142" s="1873"/>
      <c r="E142" s="700"/>
      <c r="F142" s="701">
        <f>C141</f>
        <v>0</v>
      </c>
      <c r="G142" s="700"/>
      <c r="H142" s="701">
        <f>I141</f>
        <v>0</v>
      </c>
      <c r="I142" s="1874"/>
      <c r="J142" s="1875"/>
      <c r="K142" s="1876"/>
      <c r="L142" s="1877"/>
      <c r="M142" s="1877"/>
      <c r="N142" s="1873"/>
      <c r="O142" s="1784"/>
      <c r="P142" s="1785"/>
      <c r="Q142" s="1785"/>
      <c r="R142" s="1785"/>
      <c r="S142" s="1786"/>
      <c r="T142" s="695" t="s">
        <v>1080</v>
      </c>
      <c r="U142" s="696"/>
      <c r="V142" s="697"/>
      <c r="W142" s="683" t="str">
        <f>IF(W141="","",VLOOKUP(W141,'6-2シフト記号表（従来型・ユニット型共通）'!$C$6:$L$47,10,FALSE))</f>
        <v/>
      </c>
      <c r="X142" s="684" t="str">
        <f>IF(X141="","",VLOOKUP(X141,'6-2シフト記号表（従来型・ユニット型共通）'!$C$6:$L$47,10,FALSE))</f>
        <v/>
      </c>
      <c r="Y142" s="684" t="str">
        <f>IF(Y141="","",VLOOKUP(Y141,'6-2シフト記号表（従来型・ユニット型共通）'!$C$6:$L$47,10,FALSE))</f>
        <v/>
      </c>
      <c r="Z142" s="684" t="str">
        <f>IF(Z141="","",VLOOKUP(Z141,'6-2シフト記号表（従来型・ユニット型共通）'!$C$6:$L$47,10,FALSE))</f>
        <v/>
      </c>
      <c r="AA142" s="684" t="str">
        <f>IF(AA141="","",VLOOKUP(AA141,'6-2シフト記号表（従来型・ユニット型共通）'!$C$6:$L$47,10,FALSE))</f>
        <v/>
      </c>
      <c r="AB142" s="684" t="str">
        <f>IF(AB141="","",VLOOKUP(AB141,'6-2シフト記号表（従来型・ユニット型共通）'!$C$6:$L$47,10,FALSE))</f>
        <v/>
      </c>
      <c r="AC142" s="685" t="str">
        <f>IF(AC141="","",VLOOKUP(AC141,'6-2シフト記号表（従来型・ユニット型共通）'!$C$6:$L$47,10,FALSE))</f>
        <v/>
      </c>
      <c r="AD142" s="683" t="str">
        <f>IF(AD141="","",VLOOKUP(AD141,'6-2シフト記号表（従来型・ユニット型共通）'!$C$6:$L$47,10,FALSE))</f>
        <v/>
      </c>
      <c r="AE142" s="684" t="str">
        <f>IF(AE141="","",VLOOKUP(AE141,'6-2シフト記号表（従来型・ユニット型共通）'!$C$6:$L$47,10,FALSE))</f>
        <v/>
      </c>
      <c r="AF142" s="684" t="str">
        <f>IF(AF141="","",VLOOKUP(AF141,'6-2シフト記号表（従来型・ユニット型共通）'!$C$6:$L$47,10,FALSE))</f>
        <v/>
      </c>
      <c r="AG142" s="684" t="str">
        <f>IF(AG141="","",VLOOKUP(AG141,'6-2シフト記号表（従来型・ユニット型共通）'!$C$6:$L$47,10,FALSE))</f>
        <v/>
      </c>
      <c r="AH142" s="684" t="str">
        <f>IF(AH141="","",VLOOKUP(AH141,'6-2シフト記号表（従来型・ユニット型共通）'!$C$6:$L$47,10,FALSE))</f>
        <v/>
      </c>
      <c r="AI142" s="684" t="str">
        <f>IF(AI141="","",VLOOKUP(AI141,'6-2シフト記号表（従来型・ユニット型共通）'!$C$6:$L$47,10,FALSE))</f>
        <v/>
      </c>
      <c r="AJ142" s="685" t="str">
        <f>IF(AJ141="","",VLOOKUP(AJ141,'6-2シフト記号表（従来型・ユニット型共通）'!$C$6:$L$47,10,FALSE))</f>
        <v/>
      </c>
      <c r="AK142" s="683" t="str">
        <f>IF(AK141="","",VLOOKUP(AK141,'6-2シフト記号表（従来型・ユニット型共通）'!$C$6:$L$47,10,FALSE))</f>
        <v/>
      </c>
      <c r="AL142" s="684" t="str">
        <f>IF(AL141="","",VLOOKUP(AL141,'6-2シフト記号表（従来型・ユニット型共通）'!$C$6:$L$47,10,FALSE))</f>
        <v/>
      </c>
      <c r="AM142" s="684" t="str">
        <f>IF(AM141="","",VLOOKUP(AM141,'6-2シフト記号表（従来型・ユニット型共通）'!$C$6:$L$47,10,FALSE))</f>
        <v/>
      </c>
      <c r="AN142" s="684" t="str">
        <f>IF(AN141="","",VLOOKUP(AN141,'6-2シフト記号表（従来型・ユニット型共通）'!$C$6:$L$47,10,FALSE))</f>
        <v/>
      </c>
      <c r="AO142" s="684" t="str">
        <f>IF(AO141="","",VLOOKUP(AO141,'6-2シフト記号表（従来型・ユニット型共通）'!$C$6:$L$47,10,FALSE))</f>
        <v/>
      </c>
      <c r="AP142" s="684" t="str">
        <f>IF(AP141="","",VLOOKUP(AP141,'6-2シフト記号表（従来型・ユニット型共通）'!$C$6:$L$47,10,FALSE))</f>
        <v/>
      </c>
      <c r="AQ142" s="685" t="str">
        <f>IF(AQ141="","",VLOOKUP(AQ141,'6-2シフト記号表（従来型・ユニット型共通）'!$C$6:$L$47,10,FALSE))</f>
        <v/>
      </c>
      <c r="AR142" s="683" t="str">
        <f>IF(AR141="","",VLOOKUP(AR141,'6-2シフト記号表（従来型・ユニット型共通）'!$C$6:$L$47,10,FALSE))</f>
        <v/>
      </c>
      <c r="AS142" s="684" t="str">
        <f>IF(AS141="","",VLOOKUP(AS141,'6-2シフト記号表（従来型・ユニット型共通）'!$C$6:$L$47,10,FALSE))</f>
        <v/>
      </c>
      <c r="AT142" s="684" t="str">
        <f>IF(AT141="","",VLOOKUP(AT141,'6-2シフト記号表（従来型・ユニット型共通）'!$C$6:$L$47,10,FALSE))</f>
        <v/>
      </c>
      <c r="AU142" s="684" t="str">
        <f>IF(AU141="","",VLOOKUP(AU141,'6-2シフト記号表（従来型・ユニット型共通）'!$C$6:$L$47,10,FALSE))</f>
        <v/>
      </c>
      <c r="AV142" s="684" t="str">
        <f>IF(AV141="","",VLOOKUP(AV141,'6-2シフト記号表（従来型・ユニット型共通）'!$C$6:$L$47,10,FALSE))</f>
        <v/>
      </c>
      <c r="AW142" s="684" t="str">
        <f>IF(AW141="","",VLOOKUP(AW141,'6-2シフト記号表（従来型・ユニット型共通）'!$C$6:$L$47,10,FALSE))</f>
        <v/>
      </c>
      <c r="AX142" s="685" t="str">
        <f>IF(AX141="","",VLOOKUP(AX141,'6-2シフト記号表（従来型・ユニット型共通）'!$C$6:$L$47,10,FALSE))</f>
        <v/>
      </c>
      <c r="AY142" s="683" t="str">
        <f>IF(AY141="","",VLOOKUP(AY141,'6-2シフト記号表（従来型・ユニット型共通）'!$C$6:$L$47,10,FALSE))</f>
        <v/>
      </c>
      <c r="AZ142" s="684" t="str">
        <f>IF(AZ141="","",VLOOKUP(AZ141,'6-2シフト記号表（従来型・ユニット型共通）'!$C$6:$L$47,10,FALSE))</f>
        <v/>
      </c>
      <c r="BA142" s="684" t="str">
        <f>IF(BA141="","",VLOOKUP(BA141,'6-2シフト記号表（従来型・ユニット型共通）'!$C$6:$L$47,10,FALSE))</f>
        <v/>
      </c>
      <c r="BB142" s="1868">
        <f>IF($BE$3="４週",SUM(W142:AX142),IF($BE$3="暦月",SUM(W142:BA142),""))</f>
        <v>0</v>
      </c>
      <c r="BC142" s="1869"/>
      <c r="BD142" s="1870">
        <f>IF($BE$3="４週",BB142/4,IF($BE$3="暦月",(BB142/($BE$8/7)),""))</f>
        <v>0</v>
      </c>
      <c r="BE142" s="1869"/>
      <c r="BF142" s="1865"/>
      <c r="BG142" s="1866"/>
      <c r="BH142" s="1866"/>
      <c r="BI142" s="1866"/>
      <c r="BJ142" s="1867"/>
    </row>
    <row r="143" spans="2:62" ht="20.25" customHeight="1" x14ac:dyDescent="0.2">
      <c r="B143" s="1770">
        <f>B141+1</f>
        <v>64</v>
      </c>
      <c r="C143" s="1772"/>
      <c r="D143" s="1773"/>
      <c r="E143" s="678"/>
      <c r="F143" s="679"/>
      <c r="G143" s="678"/>
      <c r="H143" s="679"/>
      <c r="I143" s="1776"/>
      <c r="J143" s="1777"/>
      <c r="K143" s="1780"/>
      <c r="L143" s="1781"/>
      <c r="M143" s="1781"/>
      <c r="N143" s="1773"/>
      <c r="O143" s="1784"/>
      <c r="P143" s="1785"/>
      <c r="Q143" s="1785"/>
      <c r="R143" s="1785"/>
      <c r="S143" s="1786"/>
      <c r="T143" s="698" t="s">
        <v>1079</v>
      </c>
      <c r="V143" s="699"/>
      <c r="W143" s="691"/>
      <c r="X143" s="692"/>
      <c r="Y143" s="692"/>
      <c r="Z143" s="692"/>
      <c r="AA143" s="692"/>
      <c r="AB143" s="692"/>
      <c r="AC143" s="693"/>
      <c r="AD143" s="691"/>
      <c r="AE143" s="692"/>
      <c r="AF143" s="692"/>
      <c r="AG143" s="692"/>
      <c r="AH143" s="692"/>
      <c r="AI143" s="692"/>
      <c r="AJ143" s="693"/>
      <c r="AK143" s="691"/>
      <c r="AL143" s="692"/>
      <c r="AM143" s="692"/>
      <c r="AN143" s="692"/>
      <c r="AO143" s="692"/>
      <c r="AP143" s="692"/>
      <c r="AQ143" s="693"/>
      <c r="AR143" s="691"/>
      <c r="AS143" s="692"/>
      <c r="AT143" s="692"/>
      <c r="AU143" s="692"/>
      <c r="AV143" s="692"/>
      <c r="AW143" s="692"/>
      <c r="AX143" s="693"/>
      <c r="AY143" s="691"/>
      <c r="AZ143" s="692"/>
      <c r="BA143" s="694"/>
      <c r="BB143" s="1787"/>
      <c r="BC143" s="1788"/>
      <c r="BD143" s="1842"/>
      <c r="BE143" s="1843"/>
      <c r="BF143" s="1844"/>
      <c r="BG143" s="1845"/>
      <c r="BH143" s="1845"/>
      <c r="BI143" s="1845"/>
      <c r="BJ143" s="1846"/>
    </row>
    <row r="144" spans="2:62" ht="20.25" customHeight="1" x14ac:dyDescent="0.2">
      <c r="B144" s="1771"/>
      <c r="C144" s="1872"/>
      <c r="D144" s="1873"/>
      <c r="E144" s="700"/>
      <c r="F144" s="701">
        <f>C143</f>
        <v>0</v>
      </c>
      <c r="G144" s="700"/>
      <c r="H144" s="701">
        <f>I143</f>
        <v>0</v>
      </c>
      <c r="I144" s="1874"/>
      <c r="J144" s="1875"/>
      <c r="K144" s="1876"/>
      <c r="L144" s="1877"/>
      <c r="M144" s="1877"/>
      <c r="N144" s="1873"/>
      <c r="O144" s="1784"/>
      <c r="P144" s="1785"/>
      <c r="Q144" s="1785"/>
      <c r="R144" s="1785"/>
      <c r="S144" s="1786"/>
      <c r="T144" s="695" t="s">
        <v>1080</v>
      </c>
      <c r="U144" s="696"/>
      <c r="V144" s="697"/>
      <c r="W144" s="683" t="str">
        <f>IF(W143="","",VLOOKUP(W143,'6-2シフト記号表（従来型・ユニット型共通）'!$C$6:$L$47,10,FALSE))</f>
        <v/>
      </c>
      <c r="X144" s="684" t="str">
        <f>IF(X143="","",VLOOKUP(X143,'6-2シフト記号表（従来型・ユニット型共通）'!$C$6:$L$47,10,FALSE))</f>
        <v/>
      </c>
      <c r="Y144" s="684" t="str">
        <f>IF(Y143="","",VLOOKUP(Y143,'6-2シフト記号表（従来型・ユニット型共通）'!$C$6:$L$47,10,FALSE))</f>
        <v/>
      </c>
      <c r="Z144" s="684" t="str">
        <f>IF(Z143="","",VLOOKUP(Z143,'6-2シフト記号表（従来型・ユニット型共通）'!$C$6:$L$47,10,FALSE))</f>
        <v/>
      </c>
      <c r="AA144" s="684" t="str">
        <f>IF(AA143="","",VLOOKUP(AA143,'6-2シフト記号表（従来型・ユニット型共通）'!$C$6:$L$47,10,FALSE))</f>
        <v/>
      </c>
      <c r="AB144" s="684" t="str">
        <f>IF(AB143="","",VLOOKUP(AB143,'6-2シフト記号表（従来型・ユニット型共通）'!$C$6:$L$47,10,FALSE))</f>
        <v/>
      </c>
      <c r="AC144" s="685" t="str">
        <f>IF(AC143="","",VLOOKUP(AC143,'6-2シフト記号表（従来型・ユニット型共通）'!$C$6:$L$47,10,FALSE))</f>
        <v/>
      </c>
      <c r="AD144" s="683" t="str">
        <f>IF(AD143="","",VLOOKUP(AD143,'6-2シフト記号表（従来型・ユニット型共通）'!$C$6:$L$47,10,FALSE))</f>
        <v/>
      </c>
      <c r="AE144" s="684" t="str">
        <f>IF(AE143="","",VLOOKUP(AE143,'6-2シフト記号表（従来型・ユニット型共通）'!$C$6:$L$47,10,FALSE))</f>
        <v/>
      </c>
      <c r="AF144" s="684" t="str">
        <f>IF(AF143="","",VLOOKUP(AF143,'6-2シフト記号表（従来型・ユニット型共通）'!$C$6:$L$47,10,FALSE))</f>
        <v/>
      </c>
      <c r="AG144" s="684" t="str">
        <f>IF(AG143="","",VLOOKUP(AG143,'6-2シフト記号表（従来型・ユニット型共通）'!$C$6:$L$47,10,FALSE))</f>
        <v/>
      </c>
      <c r="AH144" s="684" t="str">
        <f>IF(AH143="","",VLOOKUP(AH143,'6-2シフト記号表（従来型・ユニット型共通）'!$C$6:$L$47,10,FALSE))</f>
        <v/>
      </c>
      <c r="AI144" s="684" t="str">
        <f>IF(AI143="","",VLOOKUP(AI143,'6-2シフト記号表（従来型・ユニット型共通）'!$C$6:$L$47,10,FALSE))</f>
        <v/>
      </c>
      <c r="AJ144" s="685" t="str">
        <f>IF(AJ143="","",VLOOKUP(AJ143,'6-2シフト記号表（従来型・ユニット型共通）'!$C$6:$L$47,10,FALSE))</f>
        <v/>
      </c>
      <c r="AK144" s="683" t="str">
        <f>IF(AK143="","",VLOOKUP(AK143,'6-2シフト記号表（従来型・ユニット型共通）'!$C$6:$L$47,10,FALSE))</f>
        <v/>
      </c>
      <c r="AL144" s="684" t="str">
        <f>IF(AL143="","",VLOOKUP(AL143,'6-2シフト記号表（従来型・ユニット型共通）'!$C$6:$L$47,10,FALSE))</f>
        <v/>
      </c>
      <c r="AM144" s="684" t="str">
        <f>IF(AM143="","",VLOOKUP(AM143,'6-2シフト記号表（従来型・ユニット型共通）'!$C$6:$L$47,10,FALSE))</f>
        <v/>
      </c>
      <c r="AN144" s="684" t="str">
        <f>IF(AN143="","",VLOOKUP(AN143,'6-2シフト記号表（従来型・ユニット型共通）'!$C$6:$L$47,10,FALSE))</f>
        <v/>
      </c>
      <c r="AO144" s="684" t="str">
        <f>IF(AO143="","",VLOOKUP(AO143,'6-2シフト記号表（従来型・ユニット型共通）'!$C$6:$L$47,10,FALSE))</f>
        <v/>
      </c>
      <c r="AP144" s="684" t="str">
        <f>IF(AP143="","",VLOOKUP(AP143,'6-2シフト記号表（従来型・ユニット型共通）'!$C$6:$L$47,10,FALSE))</f>
        <v/>
      </c>
      <c r="AQ144" s="685" t="str">
        <f>IF(AQ143="","",VLOOKUP(AQ143,'6-2シフト記号表（従来型・ユニット型共通）'!$C$6:$L$47,10,FALSE))</f>
        <v/>
      </c>
      <c r="AR144" s="683" t="str">
        <f>IF(AR143="","",VLOOKUP(AR143,'6-2シフト記号表（従来型・ユニット型共通）'!$C$6:$L$47,10,FALSE))</f>
        <v/>
      </c>
      <c r="AS144" s="684" t="str">
        <f>IF(AS143="","",VLOOKUP(AS143,'6-2シフト記号表（従来型・ユニット型共通）'!$C$6:$L$47,10,FALSE))</f>
        <v/>
      </c>
      <c r="AT144" s="684" t="str">
        <f>IF(AT143="","",VLOOKUP(AT143,'6-2シフト記号表（従来型・ユニット型共通）'!$C$6:$L$47,10,FALSE))</f>
        <v/>
      </c>
      <c r="AU144" s="684" t="str">
        <f>IF(AU143="","",VLOOKUP(AU143,'6-2シフト記号表（従来型・ユニット型共通）'!$C$6:$L$47,10,FALSE))</f>
        <v/>
      </c>
      <c r="AV144" s="684" t="str">
        <f>IF(AV143="","",VLOOKUP(AV143,'6-2シフト記号表（従来型・ユニット型共通）'!$C$6:$L$47,10,FALSE))</f>
        <v/>
      </c>
      <c r="AW144" s="684" t="str">
        <f>IF(AW143="","",VLOOKUP(AW143,'6-2シフト記号表（従来型・ユニット型共通）'!$C$6:$L$47,10,FALSE))</f>
        <v/>
      </c>
      <c r="AX144" s="685" t="str">
        <f>IF(AX143="","",VLOOKUP(AX143,'6-2シフト記号表（従来型・ユニット型共通）'!$C$6:$L$47,10,FALSE))</f>
        <v/>
      </c>
      <c r="AY144" s="683" t="str">
        <f>IF(AY143="","",VLOOKUP(AY143,'6-2シフト記号表（従来型・ユニット型共通）'!$C$6:$L$47,10,FALSE))</f>
        <v/>
      </c>
      <c r="AZ144" s="684" t="str">
        <f>IF(AZ143="","",VLOOKUP(AZ143,'6-2シフト記号表（従来型・ユニット型共通）'!$C$6:$L$47,10,FALSE))</f>
        <v/>
      </c>
      <c r="BA144" s="684" t="str">
        <f>IF(BA143="","",VLOOKUP(BA143,'6-2シフト記号表（従来型・ユニット型共通）'!$C$6:$L$47,10,FALSE))</f>
        <v/>
      </c>
      <c r="BB144" s="1868">
        <f>IF($BE$3="４週",SUM(W144:AX144),IF($BE$3="暦月",SUM(W144:BA144),""))</f>
        <v>0</v>
      </c>
      <c r="BC144" s="1869"/>
      <c r="BD144" s="1870">
        <f>IF($BE$3="４週",BB144/4,IF($BE$3="暦月",(BB144/($BE$8/7)),""))</f>
        <v>0</v>
      </c>
      <c r="BE144" s="1869"/>
      <c r="BF144" s="1865"/>
      <c r="BG144" s="1866"/>
      <c r="BH144" s="1866"/>
      <c r="BI144" s="1866"/>
      <c r="BJ144" s="1867"/>
    </row>
    <row r="145" spans="2:62" ht="20.25" customHeight="1" x14ac:dyDescent="0.2">
      <c r="B145" s="1770">
        <f>B143+1</f>
        <v>65</v>
      </c>
      <c r="C145" s="1772"/>
      <c r="D145" s="1773"/>
      <c r="E145" s="678"/>
      <c r="F145" s="679"/>
      <c r="G145" s="678"/>
      <c r="H145" s="679"/>
      <c r="I145" s="1776"/>
      <c r="J145" s="1777"/>
      <c r="K145" s="1780"/>
      <c r="L145" s="1781"/>
      <c r="M145" s="1781"/>
      <c r="N145" s="1773"/>
      <c r="O145" s="1784"/>
      <c r="P145" s="1785"/>
      <c r="Q145" s="1785"/>
      <c r="R145" s="1785"/>
      <c r="S145" s="1786"/>
      <c r="T145" s="698" t="s">
        <v>1079</v>
      </c>
      <c r="V145" s="699"/>
      <c r="W145" s="691"/>
      <c r="X145" s="692"/>
      <c r="Y145" s="692"/>
      <c r="Z145" s="692"/>
      <c r="AA145" s="692"/>
      <c r="AB145" s="692"/>
      <c r="AC145" s="693"/>
      <c r="AD145" s="691"/>
      <c r="AE145" s="692"/>
      <c r="AF145" s="692"/>
      <c r="AG145" s="692"/>
      <c r="AH145" s="692"/>
      <c r="AI145" s="692"/>
      <c r="AJ145" s="693"/>
      <c r="AK145" s="691"/>
      <c r="AL145" s="692"/>
      <c r="AM145" s="692"/>
      <c r="AN145" s="692"/>
      <c r="AO145" s="692"/>
      <c r="AP145" s="692"/>
      <c r="AQ145" s="693"/>
      <c r="AR145" s="691"/>
      <c r="AS145" s="692"/>
      <c r="AT145" s="692"/>
      <c r="AU145" s="692"/>
      <c r="AV145" s="692"/>
      <c r="AW145" s="692"/>
      <c r="AX145" s="693"/>
      <c r="AY145" s="691"/>
      <c r="AZ145" s="692"/>
      <c r="BA145" s="694"/>
      <c r="BB145" s="1787"/>
      <c r="BC145" s="1788"/>
      <c r="BD145" s="1842"/>
      <c r="BE145" s="1843"/>
      <c r="BF145" s="1844"/>
      <c r="BG145" s="1845"/>
      <c r="BH145" s="1845"/>
      <c r="BI145" s="1845"/>
      <c r="BJ145" s="1846"/>
    </row>
    <row r="146" spans="2:62" ht="20.25" customHeight="1" x14ac:dyDescent="0.2">
      <c r="B146" s="1771"/>
      <c r="C146" s="1872"/>
      <c r="D146" s="1873"/>
      <c r="E146" s="700"/>
      <c r="F146" s="701">
        <f>C145</f>
        <v>0</v>
      </c>
      <c r="G146" s="700"/>
      <c r="H146" s="701">
        <f>I145</f>
        <v>0</v>
      </c>
      <c r="I146" s="1874"/>
      <c r="J146" s="1875"/>
      <c r="K146" s="1876"/>
      <c r="L146" s="1877"/>
      <c r="M146" s="1877"/>
      <c r="N146" s="1873"/>
      <c r="O146" s="1784"/>
      <c r="P146" s="1785"/>
      <c r="Q146" s="1785"/>
      <c r="R146" s="1785"/>
      <c r="S146" s="1786"/>
      <c r="T146" s="695" t="s">
        <v>1080</v>
      </c>
      <c r="U146" s="696"/>
      <c r="V146" s="697"/>
      <c r="W146" s="683" t="str">
        <f>IF(W145="","",VLOOKUP(W145,'6-2シフト記号表（従来型・ユニット型共通）'!$C$6:$L$47,10,FALSE))</f>
        <v/>
      </c>
      <c r="X146" s="684" t="str">
        <f>IF(X145="","",VLOOKUP(X145,'6-2シフト記号表（従来型・ユニット型共通）'!$C$6:$L$47,10,FALSE))</f>
        <v/>
      </c>
      <c r="Y146" s="684" t="str">
        <f>IF(Y145="","",VLOOKUP(Y145,'6-2シフト記号表（従来型・ユニット型共通）'!$C$6:$L$47,10,FALSE))</f>
        <v/>
      </c>
      <c r="Z146" s="684" t="str">
        <f>IF(Z145="","",VLOOKUP(Z145,'6-2シフト記号表（従来型・ユニット型共通）'!$C$6:$L$47,10,FALSE))</f>
        <v/>
      </c>
      <c r="AA146" s="684" t="str">
        <f>IF(AA145="","",VLOOKUP(AA145,'6-2シフト記号表（従来型・ユニット型共通）'!$C$6:$L$47,10,FALSE))</f>
        <v/>
      </c>
      <c r="AB146" s="684" t="str">
        <f>IF(AB145="","",VLOOKUP(AB145,'6-2シフト記号表（従来型・ユニット型共通）'!$C$6:$L$47,10,FALSE))</f>
        <v/>
      </c>
      <c r="AC146" s="685" t="str">
        <f>IF(AC145="","",VLOOKUP(AC145,'6-2シフト記号表（従来型・ユニット型共通）'!$C$6:$L$47,10,FALSE))</f>
        <v/>
      </c>
      <c r="AD146" s="683" t="str">
        <f>IF(AD145="","",VLOOKUP(AD145,'6-2シフト記号表（従来型・ユニット型共通）'!$C$6:$L$47,10,FALSE))</f>
        <v/>
      </c>
      <c r="AE146" s="684" t="str">
        <f>IF(AE145="","",VLOOKUP(AE145,'6-2シフト記号表（従来型・ユニット型共通）'!$C$6:$L$47,10,FALSE))</f>
        <v/>
      </c>
      <c r="AF146" s="684" t="str">
        <f>IF(AF145="","",VLOOKUP(AF145,'6-2シフト記号表（従来型・ユニット型共通）'!$C$6:$L$47,10,FALSE))</f>
        <v/>
      </c>
      <c r="AG146" s="684" t="str">
        <f>IF(AG145="","",VLOOKUP(AG145,'6-2シフト記号表（従来型・ユニット型共通）'!$C$6:$L$47,10,FALSE))</f>
        <v/>
      </c>
      <c r="AH146" s="684" t="str">
        <f>IF(AH145="","",VLOOKUP(AH145,'6-2シフト記号表（従来型・ユニット型共通）'!$C$6:$L$47,10,FALSE))</f>
        <v/>
      </c>
      <c r="AI146" s="684" t="str">
        <f>IF(AI145="","",VLOOKUP(AI145,'6-2シフト記号表（従来型・ユニット型共通）'!$C$6:$L$47,10,FALSE))</f>
        <v/>
      </c>
      <c r="AJ146" s="685" t="str">
        <f>IF(AJ145="","",VLOOKUP(AJ145,'6-2シフト記号表（従来型・ユニット型共通）'!$C$6:$L$47,10,FALSE))</f>
        <v/>
      </c>
      <c r="AK146" s="683" t="str">
        <f>IF(AK145="","",VLOOKUP(AK145,'6-2シフト記号表（従来型・ユニット型共通）'!$C$6:$L$47,10,FALSE))</f>
        <v/>
      </c>
      <c r="AL146" s="684" t="str">
        <f>IF(AL145="","",VLOOKUP(AL145,'6-2シフト記号表（従来型・ユニット型共通）'!$C$6:$L$47,10,FALSE))</f>
        <v/>
      </c>
      <c r="AM146" s="684" t="str">
        <f>IF(AM145="","",VLOOKUP(AM145,'6-2シフト記号表（従来型・ユニット型共通）'!$C$6:$L$47,10,FALSE))</f>
        <v/>
      </c>
      <c r="AN146" s="684" t="str">
        <f>IF(AN145="","",VLOOKUP(AN145,'6-2シフト記号表（従来型・ユニット型共通）'!$C$6:$L$47,10,FALSE))</f>
        <v/>
      </c>
      <c r="AO146" s="684" t="str">
        <f>IF(AO145="","",VLOOKUP(AO145,'6-2シフト記号表（従来型・ユニット型共通）'!$C$6:$L$47,10,FALSE))</f>
        <v/>
      </c>
      <c r="AP146" s="684" t="str">
        <f>IF(AP145="","",VLOOKUP(AP145,'6-2シフト記号表（従来型・ユニット型共通）'!$C$6:$L$47,10,FALSE))</f>
        <v/>
      </c>
      <c r="AQ146" s="685" t="str">
        <f>IF(AQ145="","",VLOOKUP(AQ145,'6-2シフト記号表（従来型・ユニット型共通）'!$C$6:$L$47,10,FALSE))</f>
        <v/>
      </c>
      <c r="AR146" s="683" t="str">
        <f>IF(AR145="","",VLOOKUP(AR145,'6-2シフト記号表（従来型・ユニット型共通）'!$C$6:$L$47,10,FALSE))</f>
        <v/>
      </c>
      <c r="AS146" s="684" t="str">
        <f>IF(AS145="","",VLOOKUP(AS145,'6-2シフト記号表（従来型・ユニット型共通）'!$C$6:$L$47,10,FALSE))</f>
        <v/>
      </c>
      <c r="AT146" s="684" t="str">
        <f>IF(AT145="","",VLOOKUP(AT145,'6-2シフト記号表（従来型・ユニット型共通）'!$C$6:$L$47,10,FALSE))</f>
        <v/>
      </c>
      <c r="AU146" s="684" t="str">
        <f>IF(AU145="","",VLOOKUP(AU145,'6-2シフト記号表（従来型・ユニット型共通）'!$C$6:$L$47,10,FALSE))</f>
        <v/>
      </c>
      <c r="AV146" s="684" t="str">
        <f>IF(AV145="","",VLOOKUP(AV145,'6-2シフト記号表（従来型・ユニット型共通）'!$C$6:$L$47,10,FALSE))</f>
        <v/>
      </c>
      <c r="AW146" s="684" t="str">
        <f>IF(AW145="","",VLOOKUP(AW145,'6-2シフト記号表（従来型・ユニット型共通）'!$C$6:$L$47,10,FALSE))</f>
        <v/>
      </c>
      <c r="AX146" s="685" t="str">
        <f>IF(AX145="","",VLOOKUP(AX145,'6-2シフト記号表（従来型・ユニット型共通）'!$C$6:$L$47,10,FALSE))</f>
        <v/>
      </c>
      <c r="AY146" s="683" t="str">
        <f>IF(AY145="","",VLOOKUP(AY145,'6-2シフト記号表（従来型・ユニット型共通）'!$C$6:$L$47,10,FALSE))</f>
        <v/>
      </c>
      <c r="AZ146" s="684" t="str">
        <f>IF(AZ145="","",VLOOKUP(AZ145,'6-2シフト記号表（従来型・ユニット型共通）'!$C$6:$L$47,10,FALSE))</f>
        <v/>
      </c>
      <c r="BA146" s="684" t="str">
        <f>IF(BA145="","",VLOOKUP(BA145,'6-2シフト記号表（従来型・ユニット型共通）'!$C$6:$L$47,10,FALSE))</f>
        <v/>
      </c>
      <c r="BB146" s="1868">
        <f>IF($BE$3="４週",SUM(W146:AX146),IF($BE$3="暦月",SUM(W146:BA146),""))</f>
        <v>0</v>
      </c>
      <c r="BC146" s="1869"/>
      <c r="BD146" s="1870">
        <f>IF($BE$3="４週",BB146/4,IF($BE$3="暦月",(BB146/($BE$8/7)),""))</f>
        <v>0</v>
      </c>
      <c r="BE146" s="1869"/>
      <c r="BF146" s="1865"/>
      <c r="BG146" s="1866"/>
      <c r="BH146" s="1866"/>
      <c r="BI146" s="1866"/>
      <c r="BJ146" s="1867"/>
    </row>
    <row r="147" spans="2:62" ht="20.25" customHeight="1" x14ac:dyDescent="0.2">
      <c r="B147" s="1770">
        <f>B145+1</f>
        <v>66</v>
      </c>
      <c r="C147" s="1772"/>
      <c r="D147" s="1773"/>
      <c r="E147" s="678"/>
      <c r="F147" s="679"/>
      <c r="G147" s="678"/>
      <c r="H147" s="679"/>
      <c r="I147" s="1776"/>
      <c r="J147" s="1777"/>
      <c r="K147" s="1780"/>
      <c r="L147" s="1781"/>
      <c r="M147" s="1781"/>
      <c r="N147" s="1773"/>
      <c r="O147" s="1784"/>
      <c r="P147" s="1785"/>
      <c r="Q147" s="1785"/>
      <c r="R147" s="1785"/>
      <c r="S147" s="1786"/>
      <c r="T147" s="698" t="s">
        <v>1079</v>
      </c>
      <c r="V147" s="699"/>
      <c r="W147" s="691"/>
      <c r="X147" s="692"/>
      <c r="Y147" s="692"/>
      <c r="Z147" s="692"/>
      <c r="AA147" s="692"/>
      <c r="AB147" s="692"/>
      <c r="AC147" s="693"/>
      <c r="AD147" s="691"/>
      <c r="AE147" s="692"/>
      <c r="AF147" s="692"/>
      <c r="AG147" s="692"/>
      <c r="AH147" s="692"/>
      <c r="AI147" s="692"/>
      <c r="AJ147" s="693"/>
      <c r="AK147" s="691"/>
      <c r="AL147" s="692"/>
      <c r="AM147" s="692"/>
      <c r="AN147" s="692"/>
      <c r="AO147" s="692"/>
      <c r="AP147" s="692"/>
      <c r="AQ147" s="693"/>
      <c r="AR147" s="691"/>
      <c r="AS147" s="692"/>
      <c r="AT147" s="692"/>
      <c r="AU147" s="692"/>
      <c r="AV147" s="692"/>
      <c r="AW147" s="692"/>
      <c r="AX147" s="693"/>
      <c r="AY147" s="691"/>
      <c r="AZ147" s="692"/>
      <c r="BA147" s="694"/>
      <c r="BB147" s="1787"/>
      <c r="BC147" s="1788"/>
      <c r="BD147" s="1842"/>
      <c r="BE147" s="1843"/>
      <c r="BF147" s="1844"/>
      <c r="BG147" s="1845"/>
      <c r="BH147" s="1845"/>
      <c r="BI147" s="1845"/>
      <c r="BJ147" s="1846"/>
    </row>
    <row r="148" spans="2:62" ht="20.25" customHeight="1" x14ac:dyDescent="0.2">
      <c r="B148" s="1771"/>
      <c r="C148" s="1872"/>
      <c r="D148" s="1873"/>
      <c r="E148" s="700"/>
      <c r="F148" s="701">
        <f>C147</f>
        <v>0</v>
      </c>
      <c r="G148" s="700"/>
      <c r="H148" s="701">
        <f>I147</f>
        <v>0</v>
      </c>
      <c r="I148" s="1874"/>
      <c r="J148" s="1875"/>
      <c r="K148" s="1876"/>
      <c r="L148" s="1877"/>
      <c r="M148" s="1877"/>
      <c r="N148" s="1873"/>
      <c r="O148" s="1784"/>
      <c r="P148" s="1785"/>
      <c r="Q148" s="1785"/>
      <c r="R148" s="1785"/>
      <c r="S148" s="1786"/>
      <c r="T148" s="695" t="s">
        <v>1080</v>
      </c>
      <c r="U148" s="696"/>
      <c r="V148" s="697"/>
      <c r="W148" s="683" t="str">
        <f>IF(W147="","",VLOOKUP(W147,'6-2シフト記号表（従来型・ユニット型共通）'!$C$6:$L$47,10,FALSE))</f>
        <v/>
      </c>
      <c r="X148" s="684" t="str">
        <f>IF(X147="","",VLOOKUP(X147,'6-2シフト記号表（従来型・ユニット型共通）'!$C$6:$L$47,10,FALSE))</f>
        <v/>
      </c>
      <c r="Y148" s="684" t="str">
        <f>IF(Y147="","",VLOOKUP(Y147,'6-2シフト記号表（従来型・ユニット型共通）'!$C$6:$L$47,10,FALSE))</f>
        <v/>
      </c>
      <c r="Z148" s="684" t="str">
        <f>IF(Z147="","",VLOOKUP(Z147,'6-2シフト記号表（従来型・ユニット型共通）'!$C$6:$L$47,10,FALSE))</f>
        <v/>
      </c>
      <c r="AA148" s="684" t="str">
        <f>IF(AA147="","",VLOOKUP(AA147,'6-2シフト記号表（従来型・ユニット型共通）'!$C$6:$L$47,10,FALSE))</f>
        <v/>
      </c>
      <c r="AB148" s="684" t="str">
        <f>IF(AB147="","",VLOOKUP(AB147,'6-2シフト記号表（従来型・ユニット型共通）'!$C$6:$L$47,10,FALSE))</f>
        <v/>
      </c>
      <c r="AC148" s="685" t="str">
        <f>IF(AC147="","",VLOOKUP(AC147,'6-2シフト記号表（従来型・ユニット型共通）'!$C$6:$L$47,10,FALSE))</f>
        <v/>
      </c>
      <c r="AD148" s="683" t="str">
        <f>IF(AD147="","",VLOOKUP(AD147,'6-2シフト記号表（従来型・ユニット型共通）'!$C$6:$L$47,10,FALSE))</f>
        <v/>
      </c>
      <c r="AE148" s="684" t="str">
        <f>IF(AE147="","",VLOOKUP(AE147,'6-2シフト記号表（従来型・ユニット型共通）'!$C$6:$L$47,10,FALSE))</f>
        <v/>
      </c>
      <c r="AF148" s="684" t="str">
        <f>IF(AF147="","",VLOOKUP(AF147,'6-2シフト記号表（従来型・ユニット型共通）'!$C$6:$L$47,10,FALSE))</f>
        <v/>
      </c>
      <c r="AG148" s="684" t="str">
        <f>IF(AG147="","",VLOOKUP(AG147,'6-2シフト記号表（従来型・ユニット型共通）'!$C$6:$L$47,10,FALSE))</f>
        <v/>
      </c>
      <c r="AH148" s="684" t="str">
        <f>IF(AH147="","",VLOOKUP(AH147,'6-2シフト記号表（従来型・ユニット型共通）'!$C$6:$L$47,10,FALSE))</f>
        <v/>
      </c>
      <c r="AI148" s="684" t="str">
        <f>IF(AI147="","",VLOOKUP(AI147,'6-2シフト記号表（従来型・ユニット型共通）'!$C$6:$L$47,10,FALSE))</f>
        <v/>
      </c>
      <c r="AJ148" s="685" t="str">
        <f>IF(AJ147="","",VLOOKUP(AJ147,'6-2シフト記号表（従来型・ユニット型共通）'!$C$6:$L$47,10,FALSE))</f>
        <v/>
      </c>
      <c r="AK148" s="683" t="str">
        <f>IF(AK147="","",VLOOKUP(AK147,'6-2シフト記号表（従来型・ユニット型共通）'!$C$6:$L$47,10,FALSE))</f>
        <v/>
      </c>
      <c r="AL148" s="684" t="str">
        <f>IF(AL147="","",VLOOKUP(AL147,'6-2シフト記号表（従来型・ユニット型共通）'!$C$6:$L$47,10,FALSE))</f>
        <v/>
      </c>
      <c r="AM148" s="684" t="str">
        <f>IF(AM147="","",VLOOKUP(AM147,'6-2シフト記号表（従来型・ユニット型共通）'!$C$6:$L$47,10,FALSE))</f>
        <v/>
      </c>
      <c r="AN148" s="684" t="str">
        <f>IF(AN147="","",VLOOKUP(AN147,'6-2シフト記号表（従来型・ユニット型共通）'!$C$6:$L$47,10,FALSE))</f>
        <v/>
      </c>
      <c r="AO148" s="684" t="str">
        <f>IF(AO147="","",VLOOKUP(AO147,'6-2シフト記号表（従来型・ユニット型共通）'!$C$6:$L$47,10,FALSE))</f>
        <v/>
      </c>
      <c r="AP148" s="684" t="str">
        <f>IF(AP147="","",VLOOKUP(AP147,'6-2シフト記号表（従来型・ユニット型共通）'!$C$6:$L$47,10,FALSE))</f>
        <v/>
      </c>
      <c r="AQ148" s="685" t="str">
        <f>IF(AQ147="","",VLOOKUP(AQ147,'6-2シフト記号表（従来型・ユニット型共通）'!$C$6:$L$47,10,FALSE))</f>
        <v/>
      </c>
      <c r="AR148" s="683" t="str">
        <f>IF(AR147="","",VLOOKUP(AR147,'6-2シフト記号表（従来型・ユニット型共通）'!$C$6:$L$47,10,FALSE))</f>
        <v/>
      </c>
      <c r="AS148" s="684" t="str">
        <f>IF(AS147="","",VLOOKUP(AS147,'6-2シフト記号表（従来型・ユニット型共通）'!$C$6:$L$47,10,FALSE))</f>
        <v/>
      </c>
      <c r="AT148" s="684" t="str">
        <f>IF(AT147="","",VLOOKUP(AT147,'6-2シフト記号表（従来型・ユニット型共通）'!$C$6:$L$47,10,FALSE))</f>
        <v/>
      </c>
      <c r="AU148" s="684" t="str">
        <f>IF(AU147="","",VLOOKUP(AU147,'6-2シフト記号表（従来型・ユニット型共通）'!$C$6:$L$47,10,FALSE))</f>
        <v/>
      </c>
      <c r="AV148" s="684" t="str">
        <f>IF(AV147="","",VLOOKUP(AV147,'6-2シフト記号表（従来型・ユニット型共通）'!$C$6:$L$47,10,FALSE))</f>
        <v/>
      </c>
      <c r="AW148" s="684" t="str">
        <f>IF(AW147="","",VLOOKUP(AW147,'6-2シフト記号表（従来型・ユニット型共通）'!$C$6:$L$47,10,FALSE))</f>
        <v/>
      </c>
      <c r="AX148" s="685" t="str">
        <f>IF(AX147="","",VLOOKUP(AX147,'6-2シフト記号表（従来型・ユニット型共通）'!$C$6:$L$47,10,FALSE))</f>
        <v/>
      </c>
      <c r="AY148" s="683" t="str">
        <f>IF(AY147="","",VLOOKUP(AY147,'6-2シフト記号表（従来型・ユニット型共通）'!$C$6:$L$47,10,FALSE))</f>
        <v/>
      </c>
      <c r="AZ148" s="684" t="str">
        <f>IF(AZ147="","",VLOOKUP(AZ147,'6-2シフト記号表（従来型・ユニット型共通）'!$C$6:$L$47,10,FALSE))</f>
        <v/>
      </c>
      <c r="BA148" s="684" t="str">
        <f>IF(BA147="","",VLOOKUP(BA147,'6-2シフト記号表（従来型・ユニット型共通）'!$C$6:$L$47,10,FALSE))</f>
        <v/>
      </c>
      <c r="BB148" s="1868">
        <f>IF($BE$3="４週",SUM(W148:AX148),IF($BE$3="暦月",SUM(W148:BA148),""))</f>
        <v>0</v>
      </c>
      <c r="BC148" s="1869"/>
      <c r="BD148" s="1870">
        <f>IF($BE$3="４週",BB148/4,IF($BE$3="暦月",(BB148/($BE$8/7)),""))</f>
        <v>0</v>
      </c>
      <c r="BE148" s="1869"/>
      <c r="BF148" s="1865"/>
      <c r="BG148" s="1866"/>
      <c r="BH148" s="1866"/>
      <c r="BI148" s="1866"/>
      <c r="BJ148" s="1867"/>
    </row>
    <row r="149" spans="2:62" ht="20.25" customHeight="1" x14ac:dyDescent="0.2">
      <c r="B149" s="1770">
        <f>B147+1</f>
        <v>67</v>
      </c>
      <c r="C149" s="1772"/>
      <c r="D149" s="1773"/>
      <c r="E149" s="678"/>
      <c r="F149" s="679"/>
      <c r="G149" s="678"/>
      <c r="H149" s="679"/>
      <c r="I149" s="1776"/>
      <c r="J149" s="1777"/>
      <c r="K149" s="1780"/>
      <c r="L149" s="1781"/>
      <c r="M149" s="1781"/>
      <c r="N149" s="1773"/>
      <c r="O149" s="1784"/>
      <c r="P149" s="1785"/>
      <c r="Q149" s="1785"/>
      <c r="R149" s="1785"/>
      <c r="S149" s="1786"/>
      <c r="T149" s="698" t="s">
        <v>1079</v>
      </c>
      <c r="V149" s="699"/>
      <c r="W149" s="691"/>
      <c r="X149" s="692"/>
      <c r="Y149" s="692"/>
      <c r="Z149" s="692"/>
      <c r="AA149" s="692"/>
      <c r="AB149" s="692"/>
      <c r="AC149" s="693"/>
      <c r="AD149" s="691"/>
      <c r="AE149" s="692"/>
      <c r="AF149" s="692"/>
      <c r="AG149" s="692"/>
      <c r="AH149" s="692"/>
      <c r="AI149" s="692"/>
      <c r="AJ149" s="693"/>
      <c r="AK149" s="691"/>
      <c r="AL149" s="692"/>
      <c r="AM149" s="692"/>
      <c r="AN149" s="692"/>
      <c r="AO149" s="692"/>
      <c r="AP149" s="692"/>
      <c r="AQ149" s="693"/>
      <c r="AR149" s="691"/>
      <c r="AS149" s="692"/>
      <c r="AT149" s="692"/>
      <c r="AU149" s="692"/>
      <c r="AV149" s="692"/>
      <c r="AW149" s="692"/>
      <c r="AX149" s="693"/>
      <c r="AY149" s="691"/>
      <c r="AZ149" s="692"/>
      <c r="BA149" s="694"/>
      <c r="BB149" s="1787"/>
      <c r="BC149" s="1788"/>
      <c r="BD149" s="1842"/>
      <c r="BE149" s="1843"/>
      <c r="BF149" s="1844"/>
      <c r="BG149" s="1845"/>
      <c r="BH149" s="1845"/>
      <c r="BI149" s="1845"/>
      <c r="BJ149" s="1846"/>
    </row>
    <row r="150" spans="2:62" ht="20.25" customHeight="1" x14ac:dyDescent="0.2">
      <c r="B150" s="1771"/>
      <c r="C150" s="1872"/>
      <c r="D150" s="1873"/>
      <c r="E150" s="700"/>
      <c r="F150" s="701">
        <f>C149</f>
        <v>0</v>
      </c>
      <c r="G150" s="700"/>
      <c r="H150" s="701">
        <f>I149</f>
        <v>0</v>
      </c>
      <c r="I150" s="1874"/>
      <c r="J150" s="1875"/>
      <c r="K150" s="1876"/>
      <c r="L150" s="1877"/>
      <c r="M150" s="1877"/>
      <c r="N150" s="1873"/>
      <c r="O150" s="1784"/>
      <c r="P150" s="1785"/>
      <c r="Q150" s="1785"/>
      <c r="R150" s="1785"/>
      <c r="S150" s="1786"/>
      <c r="T150" s="695" t="s">
        <v>1080</v>
      </c>
      <c r="U150" s="696"/>
      <c r="V150" s="697"/>
      <c r="W150" s="683" t="str">
        <f>IF(W149="","",VLOOKUP(W149,'6-2シフト記号表（従来型・ユニット型共通）'!$C$6:$L$47,10,FALSE))</f>
        <v/>
      </c>
      <c r="X150" s="684" t="str">
        <f>IF(X149="","",VLOOKUP(X149,'6-2シフト記号表（従来型・ユニット型共通）'!$C$6:$L$47,10,FALSE))</f>
        <v/>
      </c>
      <c r="Y150" s="684" t="str">
        <f>IF(Y149="","",VLOOKUP(Y149,'6-2シフト記号表（従来型・ユニット型共通）'!$C$6:$L$47,10,FALSE))</f>
        <v/>
      </c>
      <c r="Z150" s="684" t="str">
        <f>IF(Z149="","",VLOOKUP(Z149,'6-2シフト記号表（従来型・ユニット型共通）'!$C$6:$L$47,10,FALSE))</f>
        <v/>
      </c>
      <c r="AA150" s="684" t="str">
        <f>IF(AA149="","",VLOOKUP(AA149,'6-2シフト記号表（従来型・ユニット型共通）'!$C$6:$L$47,10,FALSE))</f>
        <v/>
      </c>
      <c r="AB150" s="684" t="str">
        <f>IF(AB149="","",VLOOKUP(AB149,'6-2シフト記号表（従来型・ユニット型共通）'!$C$6:$L$47,10,FALSE))</f>
        <v/>
      </c>
      <c r="AC150" s="685" t="str">
        <f>IF(AC149="","",VLOOKUP(AC149,'6-2シフト記号表（従来型・ユニット型共通）'!$C$6:$L$47,10,FALSE))</f>
        <v/>
      </c>
      <c r="AD150" s="683" t="str">
        <f>IF(AD149="","",VLOOKUP(AD149,'6-2シフト記号表（従来型・ユニット型共通）'!$C$6:$L$47,10,FALSE))</f>
        <v/>
      </c>
      <c r="AE150" s="684" t="str">
        <f>IF(AE149="","",VLOOKUP(AE149,'6-2シフト記号表（従来型・ユニット型共通）'!$C$6:$L$47,10,FALSE))</f>
        <v/>
      </c>
      <c r="AF150" s="684" t="str">
        <f>IF(AF149="","",VLOOKUP(AF149,'6-2シフト記号表（従来型・ユニット型共通）'!$C$6:$L$47,10,FALSE))</f>
        <v/>
      </c>
      <c r="AG150" s="684" t="str">
        <f>IF(AG149="","",VLOOKUP(AG149,'6-2シフト記号表（従来型・ユニット型共通）'!$C$6:$L$47,10,FALSE))</f>
        <v/>
      </c>
      <c r="AH150" s="684" t="str">
        <f>IF(AH149="","",VLOOKUP(AH149,'6-2シフト記号表（従来型・ユニット型共通）'!$C$6:$L$47,10,FALSE))</f>
        <v/>
      </c>
      <c r="AI150" s="684" t="str">
        <f>IF(AI149="","",VLOOKUP(AI149,'6-2シフト記号表（従来型・ユニット型共通）'!$C$6:$L$47,10,FALSE))</f>
        <v/>
      </c>
      <c r="AJ150" s="685" t="str">
        <f>IF(AJ149="","",VLOOKUP(AJ149,'6-2シフト記号表（従来型・ユニット型共通）'!$C$6:$L$47,10,FALSE))</f>
        <v/>
      </c>
      <c r="AK150" s="683" t="str">
        <f>IF(AK149="","",VLOOKUP(AK149,'6-2シフト記号表（従来型・ユニット型共通）'!$C$6:$L$47,10,FALSE))</f>
        <v/>
      </c>
      <c r="AL150" s="684" t="str">
        <f>IF(AL149="","",VLOOKUP(AL149,'6-2シフト記号表（従来型・ユニット型共通）'!$C$6:$L$47,10,FALSE))</f>
        <v/>
      </c>
      <c r="AM150" s="684" t="str">
        <f>IF(AM149="","",VLOOKUP(AM149,'6-2シフト記号表（従来型・ユニット型共通）'!$C$6:$L$47,10,FALSE))</f>
        <v/>
      </c>
      <c r="AN150" s="684" t="str">
        <f>IF(AN149="","",VLOOKUP(AN149,'6-2シフト記号表（従来型・ユニット型共通）'!$C$6:$L$47,10,FALSE))</f>
        <v/>
      </c>
      <c r="AO150" s="684" t="str">
        <f>IF(AO149="","",VLOOKUP(AO149,'6-2シフト記号表（従来型・ユニット型共通）'!$C$6:$L$47,10,FALSE))</f>
        <v/>
      </c>
      <c r="AP150" s="684" t="str">
        <f>IF(AP149="","",VLOOKUP(AP149,'6-2シフト記号表（従来型・ユニット型共通）'!$C$6:$L$47,10,FALSE))</f>
        <v/>
      </c>
      <c r="AQ150" s="685" t="str">
        <f>IF(AQ149="","",VLOOKUP(AQ149,'6-2シフト記号表（従来型・ユニット型共通）'!$C$6:$L$47,10,FALSE))</f>
        <v/>
      </c>
      <c r="AR150" s="683" t="str">
        <f>IF(AR149="","",VLOOKUP(AR149,'6-2シフト記号表（従来型・ユニット型共通）'!$C$6:$L$47,10,FALSE))</f>
        <v/>
      </c>
      <c r="AS150" s="684" t="str">
        <f>IF(AS149="","",VLOOKUP(AS149,'6-2シフト記号表（従来型・ユニット型共通）'!$C$6:$L$47,10,FALSE))</f>
        <v/>
      </c>
      <c r="AT150" s="684" t="str">
        <f>IF(AT149="","",VLOOKUP(AT149,'6-2シフト記号表（従来型・ユニット型共通）'!$C$6:$L$47,10,FALSE))</f>
        <v/>
      </c>
      <c r="AU150" s="684" t="str">
        <f>IF(AU149="","",VLOOKUP(AU149,'6-2シフト記号表（従来型・ユニット型共通）'!$C$6:$L$47,10,FALSE))</f>
        <v/>
      </c>
      <c r="AV150" s="684" t="str">
        <f>IF(AV149="","",VLOOKUP(AV149,'6-2シフト記号表（従来型・ユニット型共通）'!$C$6:$L$47,10,FALSE))</f>
        <v/>
      </c>
      <c r="AW150" s="684" t="str">
        <f>IF(AW149="","",VLOOKUP(AW149,'6-2シフト記号表（従来型・ユニット型共通）'!$C$6:$L$47,10,FALSE))</f>
        <v/>
      </c>
      <c r="AX150" s="685" t="str">
        <f>IF(AX149="","",VLOOKUP(AX149,'6-2シフト記号表（従来型・ユニット型共通）'!$C$6:$L$47,10,FALSE))</f>
        <v/>
      </c>
      <c r="AY150" s="683" t="str">
        <f>IF(AY149="","",VLOOKUP(AY149,'6-2シフト記号表（従来型・ユニット型共通）'!$C$6:$L$47,10,FALSE))</f>
        <v/>
      </c>
      <c r="AZ150" s="684" t="str">
        <f>IF(AZ149="","",VLOOKUP(AZ149,'6-2シフト記号表（従来型・ユニット型共通）'!$C$6:$L$47,10,FALSE))</f>
        <v/>
      </c>
      <c r="BA150" s="684" t="str">
        <f>IF(BA149="","",VLOOKUP(BA149,'6-2シフト記号表（従来型・ユニット型共通）'!$C$6:$L$47,10,FALSE))</f>
        <v/>
      </c>
      <c r="BB150" s="1868">
        <f>IF($BE$3="４週",SUM(W150:AX150),IF($BE$3="暦月",SUM(W150:BA150),""))</f>
        <v>0</v>
      </c>
      <c r="BC150" s="1869"/>
      <c r="BD150" s="1870">
        <f>IF($BE$3="４週",BB150/4,IF($BE$3="暦月",(BB150/($BE$8/7)),""))</f>
        <v>0</v>
      </c>
      <c r="BE150" s="1869"/>
      <c r="BF150" s="1865"/>
      <c r="BG150" s="1866"/>
      <c r="BH150" s="1866"/>
      <c r="BI150" s="1866"/>
      <c r="BJ150" s="1867"/>
    </row>
    <row r="151" spans="2:62" ht="20.25" customHeight="1" x14ac:dyDescent="0.2">
      <c r="B151" s="1770">
        <f>B149+1</f>
        <v>68</v>
      </c>
      <c r="C151" s="1772"/>
      <c r="D151" s="1773"/>
      <c r="E151" s="678"/>
      <c r="F151" s="679"/>
      <c r="G151" s="678"/>
      <c r="H151" s="679"/>
      <c r="I151" s="1776"/>
      <c r="J151" s="1777"/>
      <c r="K151" s="1780"/>
      <c r="L151" s="1781"/>
      <c r="M151" s="1781"/>
      <c r="N151" s="1773"/>
      <c r="O151" s="1784"/>
      <c r="P151" s="1785"/>
      <c r="Q151" s="1785"/>
      <c r="R151" s="1785"/>
      <c r="S151" s="1786"/>
      <c r="T151" s="698" t="s">
        <v>1079</v>
      </c>
      <c r="V151" s="699"/>
      <c r="W151" s="691"/>
      <c r="X151" s="692"/>
      <c r="Y151" s="692"/>
      <c r="Z151" s="692"/>
      <c r="AA151" s="692"/>
      <c r="AB151" s="692"/>
      <c r="AC151" s="693"/>
      <c r="AD151" s="691"/>
      <c r="AE151" s="692"/>
      <c r="AF151" s="692"/>
      <c r="AG151" s="692"/>
      <c r="AH151" s="692"/>
      <c r="AI151" s="692"/>
      <c r="AJ151" s="693"/>
      <c r="AK151" s="691"/>
      <c r="AL151" s="692"/>
      <c r="AM151" s="692"/>
      <c r="AN151" s="692"/>
      <c r="AO151" s="692"/>
      <c r="AP151" s="692"/>
      <c r="AQ151" s="693"/>
      <c r="AR151" s="691"/>
      <c r="AS151" s="692"/>
      <c r="AT151" s="692"/>
      <c r="AU151" s="692"/>
      <c r="AV151" s="692"/>
      <c r="AW151" s="692"/>
      <c r="AX151" s="693"/>
      <c r="AY151" s="691"/>
      <c r="AZ151" s="692"/>
      <c r="BA151" s="694"/>
      <c r="BB151" s="1787"/>
      <c r="BC151" s="1788"/>
      <c r="BD151" s="1842"/>
      <c r="BE151" s="1843"/>
      <c r="BF151" s="1844"/>
      <c r="BG151" s="1845"/>
      <c r="BH151" s="1845"/>
      <c r="BI151" s="1845"/>
      <c r="BJ151" s="1846"/>
    </row>
    <row r="152" spans="2:62" ht="20.25" customHeight="1" x14ac:dyDescent="0.2">
      <c r="B152" s="1771"/>
      <c r="C152" s="1872"/>
      <c r="D152" s="1873"/>
      <c r="E152" s="700"/>
      <c r="F152" s="701">
        <f>C151</f>
        <v>0</v>
      </c>
      <c r="G152" s="700"/>
      <c r="H152" s="701">
        <f>I151</f>
        <v>0</v>
      </c>
      <c r="I152" s="1874"/>
      <c r="J152" s="1875"/>
      <c r="K152" s="1876"/>
      <c r="L152" s="1877"/>
      <c r="M152" s="1877"/>
      <c r="N152" s="1873"/>
      <c r="O152" s="1784"/>
      <c r="P152" s="1785"/>
      <c r="Q152" s="1785"/>
      <c r="R152" s="1785"/>
      <c r="S152" s="1786"/>
      <c r="T152" s="695" t="s">
        <v>1080</v>
      </c>
      <c r="U152" s="696"/>
      <c r="V152" s="697"/>
      <c r="W152" s="683" t="str">
        <f>IF(W151="","",VLOOKUP(W151,'6-2シフト記号表（従来型・ユニット型共通）'!$C$6:$L$47,10,FALSE))</f>
        <v/>
      </c>
      <c r="X152" s="684" t="str">
        <f>IF(X151="","",VLOOKUP(X151,'6-2シフト記号表（従来型・ユニット型共通）'!$C$6:$L$47,10,FALSE))</f>
        <v/>
      </c>
      <c r="Y152" s="684" t="str">
        <f>IF(Y151="","",VLOOKUP(Y151,'6-2シフト記号表（従来型・ユニット型共通）'!$C$6:$L$47,10,FALSE))</f>
        <v/>
      </c>
      <c r="Z152" s="684" t="str">
        <f>IF(Z151="","",VLOOKUP(Z151,'6-2シフト記号表（従来型・ユニット型共通）'!$C$6:$L$47,10,FALSE))</f>
        <v/>
      </c>
      <c r="AA152" s="684" t="str">
        <f>IF(AA151="","",VLOOKUP(AA151,'6-2シフト記号表（従来型・ユニット型共通）'!$C$6:$L$47,10,FALSE))</f>
        <v/>
      </c>
      <c r="AB152" s="684" t="str">
        <f>IF(AB151="","",VLOOKUP(AB151,'6-2シフト記号表（従来型・ユニット型共通）'!$C$6:$L$47,10,FALSE))</f>
        <v/>
      </c>
      <c r="AC152" s="685" t="str">
        <f>IF(AC151="","",VLOOKUP(AC151,'6-2シフト記号表（従来型・ユニット型共通）'!$C$6:$L$47,10,FALSE))</f>
        <v/>
      </c>
      <c r="AD152" s="683" t="str">
        <f>IF(AD151="","",VLOOKUP(AD151,'6-2シフト記号表（従来型・ユニット型共通）'!$C$6:$L$47,10,FALSE))</f>
        <v/>
      </c>
      <c r="AE152" s="684" t="str">
        <f>IF(AE151="","",VLOOKUP(AE151,'6-2シフト記号表（従来型・ユニット型共通）'!$C$6:$L$47,10,FALSE))</f>
        <v/>
      </c>
      <c r="AF152" s="684" t="str">
        <f>IF(AF151="","",VLOOKUP(AF151,'6-2シフト記号表（従来型・ユニット型共通）'!$C$6:$L$47,10,FALSE))</f>
        <v/>
      </c>
      <c r="AG152" s="684" t="str">
        <f>IF(AG151="","",VLOOKUP(AG151,'6-2シフト記号表（従来型・ユニット型共通）'!$C$6:$L$47,10,FALSE))</f>
        <v/>
      </c>
      <c r="AH152" s="684" t="str">
        <f>IF(AH151="","",VLOOKUP(AH151,'6-2シフト記号表（従来型・ユニット型共通）'!$C$6:$L$47,10,FALSE))</f>
        <v/>
      </c>
      <c r="AI152" s="684" t="str">
        <f>IF(AI151="","",VLOOKUP(AI151,'6-2シフト記号表（従来型・ユニット型共通）'!$C$6:$L$47,10,FALSE))</f>
        <v/>
      </c>
      <c r="AJ152" s="685" t="str">
        <f>IF(AJ151="","",VLOOKUP(AJ151,'6-2シフト記号表（従来型・ユニット型共通）'!$C$6:$L$47,10,FALSE))</f>
        <v/>
      </c>
      <c r="AK152" s="683" t="str">
        <f>IF(AK151="","",VLOOKUP(AK151,'6-2シフト記号表（従来型・ユニット型共通）'!$C$6:$L$47,10,FALSE))</f>
        <v/>
      </c>
      <c r="AL152" s="684" t="str">
        <f>IF(AL151="","",VLOOKUP(AL151,'6-2シフト記号表（従来型・ユニット型共通）'!$C$6:$L$47,10,FALSE))</f>
        <v/>
      </c>
      <c r="AM152" s="684" t="str">
        <f>IF(AM151="","",VLOOKUP(AM151,'6-2シフト記号表（従来型・ユニット型共通）'!$C$6:$L$47,10,FALSE))</f>
        <v/>
      </c>
      <c r="AN152" s="684" t="str">
        <f>IF(AN151="","",VLOOKUP(AN151,'6-2シフト記号表（従来型・ユニット型共通）'!$C$6:$L$47,10,FALSE))</f>
        <v/>
      </c>
      <c r="AO152" s="684" t="str">
        <f>IF(AO151="","",VLOOKUP(AO151,'6-2シフト記号表（従来型・ユニット型共通）'!$C$6:$L$47,10,FALSE))</f>
        <v/>
      </c>
      <c r="AP152" s="684" t="str">
        <f>IF(AP151="","",VLOOKUP(AP151,'6-2シフト記号表（従来型・ユニット型共通）'!$C$6:$L$47,10,FALSE))</f>
        <v/>
      </c>
      <c r="AQ152" s="685" t="str">
        <f>IF(AQ151="","",VLOOKUP(AQ151,'6-2シフト記号表（従来型・ユニット型共通）'!$C$6:$L$47,10,FALSE))</f>
        <v/>
      </c>
      <c r="AR152" s="683" t="str">
        <f>IF(AR151="","",VLOOKUP(AR151,'6-2シフト記号表（従来型・ユニット型共通）'!$C$6:$L$47,10,FALSE))</f>
        <v/>
      </c>
      <c r="AS152" s="684" t="str">
        <f>IF(AS151="","",VLOOKUP(AS151,'6-2シフト記号表（従来型・ユニット型共通）'!$C$6:$L$47,10,FALSE))</f>
        <v/>
      </c>
      <c r="AT152" s="684" t="str">
        <f>IF(AT151="","",VLOOKUP(AT151,'6-2シフト記号表（従来型・ユニット型共通）'!$C$6:$L$47,10,FALSE))</f>
        <v/>
      </c>
      <c r="AU152" s="684" t="str">
        <f>IF(AU151="","",VLOOKUP(AU151,'6-2シフト記号表（従来型・ユニット型共通）'!$C$6:$L$47,10,FALSE))</f>
        <v/>
      </c>
      <c r="AV152" s="684" t="str">
        <f>IF(AV151="","",VLOOKUP(AV151,'6-2シフト記号表（従来型・ユニット型共通）'!$C$6:$L$47,10,FALSE))</f>
        <v/>
      </c>
      <c r="AW152" s="684" t="str">
        <f>IF(AW151="","",VLOOKUP(AW151,'6-2シフト記号表（従来型・ユニット型共通）'!$C$6:$L$47,10,FALSE))</f>
        <v/>
      </c>
      <c r="AX152" s="685" t="str">
        <f>IF(AX151="","",VLOOKUP(AX151,'6-2シフト記号表（従来型・ユニット型共通）'!$C$6:$L$47,10,FALSE))</f>
        <v/>
      </c>
      <c r="AY152" s="683" t="str">
        <f>IF(AY151="","",VLOOKUP(AY151,'6-2シフト記号表（従来型・ユニット型共通）'!$C$6:$L$47,10,FALSE))</f>
        <v/>
      </c>
      <c r="AZ152" s="684" t="str">
        <f>IF(AZ151="","",VLOOKUP(AZ151,'6-2シフト記号表（従来型・ユニット型共通）'!$C$6:$L$47,10,FALSE))</f>
        <v/>
      </c>
      <c r="BA152" s="684" t="str">
        <f>IF(BA151="","",VLOOKUP(BA151,'6-2シフト記号表（従来型・ユニット型共通）'!$C$6:$L$47,10,FALSE))</f>
        <v/>
      </c>
      <c r="BB152" s="1868">
        <f>IF($BE$3="４週",SUM(W152:AX152),IF($BE$3="暦月",SUM(W152:BA152),""))</f>
        <v>0</v>
      </c>
      <c r="BC152" s="1869"/>
      <c r="BD152" s="1870">
        <f>IF($BE$3="４週",BB152/4,IF($BE$3="暦月",(BB152/($BE$8/7)),""))</f>
        <v>0</v>
      </c>
      <c r="BE152" s="1869"/>
      <c r="BF152" s="1865"/>
      <c r="BG152" s="1866"/>
      <c r="BH152" s="1866"/>
      <c r="BI152" s="1866"/>
      <c r="BJ152" s="1867"/>
    </row>
    <row r="153" spans="2:62" ht="20.25" customHeight="1" x14ac:dyDescent="0.2">
      <c r="B153" s="1770">
        <f>B151+1</f>
        <v>69</v>
      </c>
      <c r="C153" s="1772"/>
      <c r="D153" s="1773"/>
      <c r="E153" s="678"/>
      <c r="F153" s="679"/>
      <c r="G153" s="678"/>
      <c r="H153" s="679"/>
      <c r="I153" s="1776"/>
      <c r="J153" s="1777"/>
      <c r="K153" s="1780"/>
      <c r="L153" s="1781"/>
      <c r="M153" s="1781"/>
      <c r="N153" s="1773"/>
      <c r="O153" s="1784"/>
      <c r="P153" s="1785"/>
      <c r="Q153" s="1785"/>
      <c r="R153" s="1785"/>
      <c r="S153" s="1786"/>
      <c r="T153" s="698" t="s">
        <v>1079</v>
      </c>
      <c r="V153" s="699"/>
      <c r="W153" s="691"/>
      <c r="X153" s="692"/>
      <c r="Y153" s="692"/>
      <c r="Z153" s="692"/>
      <c r="AA153" s="692"/>
      <c r="AB153" s="692"/>
      <c r="AC153" s="693"/>
      <c r="AD153" s="691"/>
      <c r="AE153" s="692"/>
      <c r="AF153" s="692"/>
      <c r="AG153" s="692"/>
      <c r="AH153" s="692"/>
      <c r="AI153" s="692"/>
      <c r="AJ153" s="693"/>
      <c r="AK153" s="691"/>
      <c r="AL153" s="692"/>
      <c r="AM153" s="692"/>
      <c r="AN153" s="692"/>
      <c r="AO153" s="692"/>
      <c r="AP153" s="692"/>
      <c r="AQ153" s="693"/>
      <c r="AR153" s="691"/>
      <c r="AS153" s="692"/>
      <c r="AT153" s="692"/>
      <c r="AU153" s="692"/>
      <c r="AV153" s="692"/>
      <c r="AW153" s="692"/>
      <c r="AX153" s="693"/>
      <c r="AY153" s="691"/>
      <c r="AZ153" s="692"/>
      <c r="BA153" s="694"/>
      <c r="BB153" s="1787"/>
      <c r="BC153" s="1788"/>
      <c r="BD153" s="1842"/>
      <c r="BE153" s="1843"/>
      <c r="BF153" s="1844"/>
      <c r="BG153" s="1845"/>
      <c r="BH153" s="1845"/>
      <c r="BI153" s="1845"/>
      <c r="BJ153" s="1846"/>
    </row>
    <row r="154" spans="2:62" ht="20.25" customHeight="1" x14ac:dyDescent="0.2">
      <c r="B154" s="1771"/>
      <c r="C154" s="1872"/>
      <c r="D154" s="1873"/>
      <c r="E154" s="700"/>
      <c r="F154" s="701">
        <f>C153</f>
        <v>0</v>
      </c>
      <c r="G154" s="700"/>
      <c r="H154" s="701">
        <f>I153</f>
        <v>0</v>
      </c>
      <c r="I154" s="1874"/>
      <c r="J154" s="1875"/>
      <c r="K154" s="1876"/>
      <c r="L154" s="1877"/>
      <c r="M154" s="1877"/>
      <c r="N154" s="1873"/>
      <c r="O154" s="1784"/>
      <c r="P154" s="1785"/>
      <c r="Q154" s="1785"/>
      <c r="R154" s="1785"/>
      <c r="S154" s="1786"/>
      <c r="T154" s="695" t="s">
        <v>1080</v>
      </c>
      <c r="U154" s="696"/>
      <c r="V154" s="697"/>
      <c r="W154" s="683" t="str">
        <f>IF(W153="","",VLOOKUP(W153,'6-2シフト記号表（従来型・ユニット型共通）'!$C$6:$L$47,10,FALSE))</f>
        <v/>
      </c>
      <c r="X154" s="684" t="str">
        <f>IF(X153="","",VLOOKUP(X153,'6-2シフト記号表（従来型・ユニット型共通）'!$C$6:$L$47,10,FALSE))</f>
        <v/>
      </c>
      <c r="Y154" s="684" t="str">
        <f>IF(Y153="","",VLOOKUP(Y153,'6-2シフト記号表（従来型・ユニット型共通）'!$C$6:$L$47,10,FALSE))</f>
        <v/>
      </c>
      <c r="Z154" s="684" t="str">
        <f>IF(Z153="","",VLOOKUP(Z153,'6-2シフト記号表（従来型・ユニット型共通）'!$C$6:$L$47,10,FALSE))</f>
        <v/>
      </c>
      <c r="AA154" s="684" t="str">
        <f>IF(AA153="","",VLOOKUP(AA153,'6-2シフト記号表（従来型・ユニット型共通）'!$C$6:$L$47,10,FALSE))</f>
        <v/>
      </c>
      <c r="AB154" s="684" t="str">
        <f>IF(AB153="","",VLOOKUP(AB153,'6-2シフト記号表（従来型・ユニット型共通）'!$C$6:$L$47,10,FALSE))</f>
        <v/>
      </c>
      <c r="AC154" s="685" t="str">
        <f>IF(AC153="","",VLOOKUP(AC153,'6-2シフト記号表（従来型・ユニット型共通）'!$C$6:$L$47,10,FALSE))</f>
        <v/>
      </c>
      <c r="AD154" s="683" t="str">
        <f>IF(AD153="","",VLOOKUP(AD153,'6-2シフト記号表（従来型・ユニット型共通）'!$C$6:$L$47,10,FALSE))</f>
        <v/>
      </c>
      <c r="AE154" s="684" t="str">
        <f>IF(AE153="","",VLOOKUP(AE153,'6-2シフト記号表（従来型・ユニット型共通）'!$C$6:$L$47,10,FALSE))</f>
        <v/>
      </c>
      <c r="AF154" s="684" t="str">
        <f>IF(AF153="","",VLOOKUP(AF153,'6-2シフト記号表（従来型・ユニット型共通）'!$C$6:$L$47,10,FALSE))</f>
        <v/>
      </c>
      <c r="AG154" s="684" t="str">
        <f>IF(AG153="","",VLOOKUP(AG153,'6-2シフト記号表（従来型・ユニット型共通）'!$C$6:$L$47,10,FALSE))</f>
        <v/>
      </c>
      <c r="AH154" s="684" t="str">
        <f>IF(AH153="","",VLOOKUP(AH153,'6-2シフト記号表（従来型・ユニット型共通）'!$C$6:$L$47,10,FALSE))</f>
        <v/>
      </c>
      <c r="AI154" s="684" t="str">
        <f>IF(AI153="","",VLOOKUP(AI153,'6-2シフト記号表（従来型・ユニット型共通）'!$C$6:$L$47,10,FALSE))</f>
        <v/>
      </c>
      <c r="AJ154" s="685" t="str">
        <f>IF(AJ153="","",VLOOKUP(AJ153,'6-2シフト記号表（従来型・ユニット型共通）'!$C$6:$L$47,10,FALSE))</f>
        <v/>
      </c>
      <c r="AK154" s="683" t="str">
        <f>IF(AK153="","",VLOOKUP(AK153,'6-2シフト記号表（従来型・ユニット型共通）'!$C$6:$L$47,10,FALSE))</f>
        <v/>
      </c>
      <c r="AL154" s="684" t="str">
        <f>IF(AL153="","",VLOOKUP(AL153,'6-2シフト記号表（従来型・ユニット型共通）'!$C$6:$L$47,10,FALSE))</f>
        <v/>
      </c>
      <c r="AM154" s="684" t="str">
        <f>IF(AM153="","",VLOOKUP(AM153,'6-2シフト記号表（従来型・ユニット型共通）'!$C$6:$L$47,10,FALSE))</f>
        <v/>
      </c>
      <c r="AN154" s="684" t="str">
        <f>IF(AN153="","",VLOOKUP(AN153,'6-2シフト記号表（従来型・ユニット型共通）'!$C$6:$L$47,10,FALSE))</f>
        <v/>
      </c>
      <c r="AO154" s="684" t="str">
        <f>IF(AO153="","",VLOOKUP(AO153,'6-2シフト記号表（従来型・ユニット型共通）'!$C$6:$L$47,10,FALSE))</f>
        <v/>
      </c>
      <c r="AP154" s="684" t="str">
        <f>IF(AP153="","",VLOOKUP(AP153,'6-2シフト記号表（従来型・ユニット型共通）'!$C$6:$L$47,10,FALSE))</f>
        <v/>
      </c>
      <c r="AQ154" s="685" t="str">
        <f>IF(AQ153="","",VLOOKUP(AQ153,'6-2シフト記号表（従来型・ユニット型共通）'!$C$6:$L$47,10,FALSE))</f>
        <v/>
      </c>
      <c r="AR154" s="683" t="str">
        <f>IF(AR153="","",VLOOKUP(AR153,'6-2シフト記号表（従来型・ユニット型共通）'!$C$6:$L$47,10,FALSE))</f>
        <v/>
      </c>
      <c r="AS154" s="684" t="str">
        <f>IF(AS153="","",VLOOKUP(AS153,'6-2シフト記号表（従来型・ユニット型共通）'!$C$6:$L$47,10,FALSE))</f>
        <v/>
      </c>
      <c r="AT154" s="684" t="str">
        <f>IF(AT153="","",VLOOKUP(AT153,'6-2シフト記号表（従来型・ユニット型共通）'!$C$6:$L$47,10,FALSE))</f>
        <v/>
      </c>
      <c r="AU154" s="684" t="str">
        <f>IF(AU153="","",VLOOKUP(AU153,'6-2シフト記号表（従来型・ユニット型共通）'!$C$6:$L$47,10,FALSE))</f>
        <v/>
      </c>
      <c r="AV154" s="684" t="str">
        <f>IF(AV153="","",VLOOKUP(AV153,'6-2シフト記号表（従来型・ユニット型共通）'!$C$6:$L$47,10,FALSE))</f>
        <v/>
      </c>
      <c r="AW154" s="684" t="str">
        <f>IF(AW153="","",VLOOKUP(AW153,'6-2シフト記号表（従来型・ユニット型共通）'!$C$6:$L$47,10,FALSE))</f>
        <v/>
      </c>
      <c r="AX154" s="685" t="str">
        <f>IF(AX153="","",VLOOKUP(AX153,'6-2シフト記号表（従来型・ユニット型共通）'!$C$6:$L$47,10,FALSE))</f>
        <v/>
      </c>
      <c r="AY154" s="683" t="str">
        <f>IF(AY153="","",VLOOKUP(AY153,'6-2シフト記号表（従来型・ユニット型共通）'!$C$6:$L$47,10,FALSE))</f>
        <v/>
      </c>
      <c r="AZ154" s="684" t="str">
        <f>IF(AZ153="","",VLOOKUP(AZ153,'6-2シフト記号表（従来型・ユニット型共通）'!$C$6:$L$47,10,FALSE))</f>
        <v/>
      </c>
      <c r="BA154" s="684" t="str">
        <f>IF(BA153="","",VLOOKUP(BA153,'6-2シフト記号表（従来型・ユニット型共通）'!$C$6:$L$47,10,FALSE))</f>
        <v/>
      </c>
      <c r="BB154" s="1868">
        <f>IF($BE$3="４週",SUM(W154:AX154),IF($BE$3="暦月",SUM(W154:BA154),""))</f>
        <v>0</v>
      </c>
      <c r="BC154" s="1869"/>
      <c r="BD154" s="1870">
        <f>IF($BE$3="４週",BB154/4,IF($BE$3="暦月",(BB154/($BE$8/7)),""))</f>
        <v>0</v>
      </c>
      <c r="BE154" s="1869"/>
      <c r="BF154" s="1865"/>
      <c r="BG154" s="1866"/>
      <c r="BH154" s="1866"/>
      <c r="BI154" s="1866"/>
      <c r="BJ154" s="1867"/>
    </row>
    <row r="155" spans="2:62" ht="20.25" customHeight="1" x14ac:dyDescent="0.2">
      <c r="B155" s="1770">
        <f>B153+1</f>
        <v>70</v>
      </c>
      <c r="C155" s="1772"/>
      <c r="D155" s="1773"/>
      <c r="E155" s="678"/>
      <c r="F155" s="679"/>
      <c r="G155" s="678"/>
      <c r="H155" s="679"/>
      <c r="I155" s="1776"/>
      <c r="J155" s="1777"/>
      <c r="K155" s="1780"/>
      <c r="L155" s="1781"/>
      <c r="M155" s="1781"/>
      <c r="N155" s="1773"/>
      <c r="O155" s="1784"/>
      <c r="P155" s="1785"/>
      <c r="Q155" s="1785"/>
      <c r="R155" s="1785"/>
      <c r="S155" s="1786"/>
      <c r="T155" s="698" t="s">
        <v>1079</v>
      </c>
      <c r="V155" s="699"/>
      <c r="W155" s="691"/>
      <c r="X155" s="692"/>
      <c r="Y155" s="692"/>
      <c r="Z155" s="692"/>
      <c r="AA155" s="692"/>
      <c r="AB155" s="692"/>
      <c r="AC155" s="693"/>
      <c r="AD155" s="691"/>
      <c r="AE155" s="692"/>
      <c r="AF155" s="692"/>
      <c r="AG155" s="692"/>
      <c r="AH155" s="692"/>
      <c r="AI155" s="692"/>
      <c r="AJ155" s="693"/>
      <c r="AK155" s="691"/>
      <c r="AL155" s="692"/>
      <c r="AM155" s="692"/>
      <c r="AN155" s="692"/>
      <c r="AO155" s="692"/>
      <c r="AP155" s="692"/>
      <c r="AQ155" s="693"/>
      <c r="AR155" s="691"/>
      <c r="AS155" s="692"/>
      <c r="AT155" s="692"/>
      <c r="AU155" s="692"/>
      <c r="AV155" s="692"/>
      <c r="AW155" s="692"/>
      <c r="AX155" s="693"/>
      <c r="AY155" s="691"/>
      <c r="AZ155" s="692"/>
      <c r="BA155" s="694"/>
      <c r="BB155" s="1787"/>
      <c r="BC155" s="1788"/>
      <c r="BD155" s="1842"/>
      <c r="BE155" s="1843"/>
      <c r="BF155" s="1844"/>
      <c r="BG155" s="1845"/>
      <c r="BH155" s="1845"/>
      <c r="BI155" s="1845"/>
      <c r="BJ155" s="1846"/>
    </row>
    <row r="156" spans="2:62" ht="20.25" customHeight="1" x14ac:dyDescent="0.2">
      <c r="B156" s="1771"/>
      <c r="C156" s="1872"/>
      <c r="D156" s="1873"/>
      <c r="E156" s="700"/>
      <c r="F156" s="701">
        <f>C155</f>
        <v>0</v>
      </c>
      <c r="G156" s="700"/>
      <c r="H156" s="701">
        <f>I155</f>
        <v>0</v>
      </c>
      <c r="I156" s="1874"/>
      <c r="J156" s="1875"/>
      <c r="K156" s="1876"/>
      <c r="L156" s="1877"/>
      <c r="M156" s="1877"/>
      <c r="N156" s="1873"/>
      <c r="O156" s="1784"/>
      <c r="P156" s="1785"/>
      <c r="Q156" s="1785"/>
      <c r="R156" s="1785"/>
      <c r="S156" s="1786"/>
      <c r="T156" s="695" t="s">
        <v>1080</v>
      </c>
      <c r="U156" s="696"/>
      <c r="V156" s="697"/>
      <c r="W156" s="683" t="str">
        <f>IF(W155="","",VLOOKUP(W155,'6-2シフト記号表（従来型・ユニット型共通）'!$C$6:$L$47,10,FALSE))</f>
        <v/>
      </c>
      <c r="X156" s="684" t="str">
        <f>IF(X155="","",VLOOKUP(X155,'6-2シフト記号表（従来型・ユニット型共通）'!$C$6:$L$47,10,FALSE))</f>
        <v/>
      </c>
      <c r="Y156" s="684" t="str">
        <f>IF(Y155="","",VLOOKUP(Y155,'6-2シフト記号表（従来型・ユニット型共通）'!$C$6:$L$47,10,FALSE))</f>
        <v/>
      </c>
      <c r="Z156" s="684" t="str">
        <f>IF(Z155="","",VLOOKUP(Z155,'6-2シフト記号表（従来型・ユニット型共通）'!$C$6:$L$47,10,FALSE))</f>
        <v/>
      </c>
      <c r="AA156" s="684" t="str">
        <f>IF(AA155="","",VLOOKUP(AA155,'6-2シフト記号表（従来型・ユニット型共通）'!$C$6:$L$47,10,FALSE))</f>
        <v/>
      </c>
      <c r="AB156" s="684" t="str">
        <f>IF(AB155="","",VLOOKUP(AB155,'6-2シフト記号表（従来型・ユニット型共通）'!$C$6:$L$47,10,FALSE))</f>
        <v/>
      </c>
      <c r="AC156" s="685" t="str">
        <f>IF(AC155="","",VLOOKUP(AC155,'6-2シフト記号表（従来型・ユニット型共通）'!$C$6:$L$47,10,FALSE))</f>
        <v/>
      </c>
      <c r="AD156" s="683" t="str">
        <f>IF(AD155="","",VLOOKUP(AD155,'6-2シフト記号表（従来型・ユニット型共通）'!$C$6:$L$47,10,FALSE))</f>
        <v/>
      </c>
      <c r="AE156" s="684" t="str">
        <f>IF(AE155="","",VLOOKUP(AE155,'6-2シフト記号表（従来型・ユニット型共通）'!$C$6:$L$47,10,FALSE))</f>
        <v/>
      </c>
      <c r="AF156" s="684" t="str">
        <f>IF(AF155="","",VLOOKUP(AF155,'6-2シフト記号表（従来型・ユニット型共通）'!$C$6:$L$47,10,FALSE))</f>
        <v/>
      </c>
      <c r="AG156" s="684" t="str">
        <f>IF(AG155="","",VLOOKUP(AG155,'6-2シフト記号表（従来型・ユニット型共通）'!$C$6:$L$47,10,FALSE))</f>
        <v/>
      </c>
      <c r="AH156" s="684" t="str">
        <f>IF(AH155="","",VLOOKUP(AH155,'6-2シフト記号表（従来型・ユニット型共通）'!$C$6:$L$47,10,FALSE))</f>
        <v/>
      </c>
      <c r="AI156" s="684" t="str">
        <f>IF(AI155="","",VLOOKUP(AI155,'6-2シフト記号表（従来型・ユニット型共通）'!$C$6:$L$47,10,FALSE))</f>
        <v/>
      </c>
      <c r="AJ156" s="685" t="str">
        <f>IF(AJ155="","",VLOOKUP(AJ155,'6-2シフト記号表（従来型・ユニット型共通）'!$C$6:$L$47,10,FALSE))</f>
        <v/>
      </c>
      <c r="AK156" s="683" t="str">
        <f>IF(AK155="","",VLOOKUP(AK155,'6-2シフト記号表（従来型・ユニット型共通）'!$C$6:$L$47,10,FALSE))</f>
        <v/>
      </c>
      <c r="AL156" s="684" t="str">
        <f>IF(AL155="","",VLOOKUP(AL155,'6-2シフト記号表（従来型・ユニット型共通）'!$C$6:$L$47,10,FALSE))</f>
        <v/>
      </c>
      <c r="AM156" s="684" t="str">
        <f>IF(AM155="","",VLOOKUP(AM155,'6-2シフト記号表（従来型・ユニット型共通）'!$C$6:$L$47,10,FALSE))</f>
        <v/>
      </c>
      <c r="AN156" s="684" t="str">
        <f>IF(AN155="","",VLOOKUP(AN155,'6-2シフト記号表（従来型・ユニット型共通）'!$C$6:$L$47,10,FALSE))</f>
        <v/>
      </c>
      <c r="AO156" s="684" t="str">
        <f>IF(AO155="","",VLOOKUP(AO155,'6-2シフト記号表（従来型・ユニット型共通）'!$C$6:$L$47,10,FALSE))</f>
        <v/>
      </c>
      <c r="AP156" s="684" t="str">
        <f>IF(AP155="","",VLOOKUP(AP155,'6-2シフト記号表（従来型・ユニット型共通）'!$C$6:$L$47,10,FALSE))</f>
        <v/>
      </c>
      <c r="AQ156" s="685" t="str">
        <f>IF(AQ155="","",VLOOKUP(AQ155,'6-2シフト記号表（従来型・ユニット型共通）'!$C$6:$L$47,10,FALSE))</f>
        <v/>
      </c>
      <c r="AR156" s="683" t="str">
        <f>IF(AR155="","",VLOOKUP(AR155,'6-2シフト記号表（従来型・ユニット型共通）'!$C$6:$L$47,10,FALSE))</f>
        <v/>
      </c>
      <c r="AS156" s="684" t="str">
        <f>IF(AS155="","",VLOOKUP(AS155,'6-2シフト記号表（従来型・ユニット型共通）'!$C$6:$L$47,10,FALSE))</f>
        <v/>
      </c>
      <c r="AT156" s="684" t="str">
        <f>IF(AT155="","",VLOOKUP(AT155,'6-2シフト記号表（従来型・ユニット型共通）'!$C$6:$L$47,10,FALSE))</f>
        <v/>
      </c>
      <c r="AU156" s="684" t="str">
        <f>IF(AU155="","",VLOOKUP(AU155,'6-2シフト記号表（従来型・ユニット型共通）'!$C$6:$L$47,10,FALSE))</f>
        <v/>
      </c>
      <c r="AV156" s="684" t="str">
        <f>IF(AV155="","",VLOOKUP(AV155,'6-2シフト記号表（従来型・ユニット型共通）'!$C$6:$L$47,10,FALSE))</f>
        <v/>
      </c>
      <c r="AW156" s="684" t="str">
        <f>IF(AW155="","",VLOOKUP(AW155,'6-2シフト記号表（従来型・ユニット型共通）'!$C$6:$L$47,10,FALSE))</f>
        <v/>
      </c>
      <c r="AX156" s="685" t="str">
        <f>IF(AX155="","",VLOOKUP(AX155,'6-2シフト記号表（従来型・ユニット型共通）'!$C$6:$L$47,10,FALSE))</f>
        <v/>
      </c>
      <c r="AY156" s="683" t="str">
        <f>IF(AY155="","",VLOOKUP(AY155,'6-2シフト記号表（従来型・ユニット型共通）'!$C$6:$L$47,10,FALSE))</f>
        <v/>
      </c>
      <c r="AZ156" s="684" t="str">
        <f>IF(AZ155="","",VLOOKUP(AZ155,'6-2シフト記号表（従来型・ユニット型共通）'!$C$6:$L$47,10,FALSE))</f>
        <v/>
      </c>
      <c r="BA156" s="684" t="str">
        <f>IF(BA155="","",VLOOKUP(BA155,'6-2シフト記号表（従来型・ユニット型共通）'!$C$6:$L$47,10,FALSE))</f>
        <v/>
      </c>
      <c r="BB156" s="1868">
        <f>IF($BE$3="４週",SUM(W156:AX156),IF($BE$3="暦月",SUM(W156:BA156),""))</f>
        <v>0</v>
      </c>
      <c r="BC156" s="1869"/>
      <c r="BD156" s="1870">
        <f>IF($BE$3="４週",BB156/4,IF($BE$3="暦月",(BB156/($BE$8/7)),""))</f>
        <v>0</v>
      </c>
      <c r="BE156" s="1869"/>
      <c r="BF156" s="1865"/>
      <c r="BG156" s="1866"/>
      <c r="BH156" s="1866"/>
      <c r="BI156" s="1866"/>
      <c r="BJ156" s="1867"/>
    </row>
    <row r="157" spans="2:62" ht="20.25" customHeight="1" x14ac:dyDescent="0.2">
      <c r="B157" s="1770">
        <f>B155+1</f>
        <v>71</v>
      </c>
      <c r="C157" s="1772"/>
      <c r="D157" s="1773"/>
      <c r="E157" s="678"/>
      <c r="F157" s="679"/>
      <c r="G157" s="678"/>
      <c r="H157" s="679"/>
      <c r="I157" s="1776"/>
      <c r="J157" s="1777"/>
      <c r="K157" s="1780"/>
      <c r="L157" s="1781"/>
      <c r="M157" s="1781"/>
      <c r="N157" s="1773"/>
      <c r="O157" s="1784"/>
      <c r="P157" s="1785"/>
      <c r="Q157" s="1785"/>
      <c r="R157" s="1785"/>
      <c r="S157" s="1786"/>
      <c r="T157" s="698" t="s">
        <v>1079</v>
      </c>
      <c r="V157" s="699"/>
      <c r="W157" s="691"/>
      <c r="X157" s="692"/>
      <c r="Y157" s="692"/>
      <c r="Z157" s="692"/>
      <c r="AA157" s="692"/>
      <c r="AB157" s="692"/>
      <c r="AC157" s="693"/>
      <c r="AD157" s="691"/>
      <c r="AE157" s="692"/>
      <c r="AF157" s="692"/>
      <c r="AG157" s="692"/>
      <c r="AH157" s="692"/>
      <c r="AI157" s="692"/>
      <c r="AJ157" s="693"/>
      <c r="AK157" s="691"/>
      <c r="AL157" s="692"/>
      <c r="AM157" s="692"/>
      <c r="AN157" s="692"/>
      <c r="AO157" s="692"/>
      <c r="AP157" s="692"/>
      <c r="AQ157" s="693"/>
      <c r="AR157" s="691"/>
      <c r="AS157" s="692"/>
      <c r="AT157" s="692"/>
      <c r="AU157" s="692"/>
      <c r="AV157" s="692"/>
      <c r="AW157" s="692"/>
      <c r="AX157" s="693"/>
      <c r="AY157" s="691"/>
      <c r="AZ157" s="692"/>
      <c r="BA157" s="694"/>
      <c r="BB157" s="1787"/>
      <c r="BC157" s="1788"/>
      <c r="BD157" s="1842"/>
      <c r="BE157" s="1843"/>
      <c r="BF157" s="1844"/>
      <c r="BG157" s="1845"/>
      <c r="BH157" s="1845"/>
      <c r="BI157" s="1845"/>
      <c r="BJ157" s="1846"/>
    </row>
    <row r="158" spans="2:62" ht="20.25" customHeight="1" x14ac:dyDescent="0.2">
      <c r="B158" s="1771"/>
      <c r="C158" s="1872"/>
      <c r="D158" s="1873"/>
      <c r="E158" s="700"/>
      <c r="F158" s="701">
        <f>C157</f>
        <v>0</v>
      </c>
      <c r="G158" s="700"/>
      <c r="H158" s="701">
        <f>I157</f>
        <v>0</v>
      </c>
      <c r="I158" s="1874"/>
      <c r="J158" s="1875"/>
      <c r="K158" s="1876"/>
      <c r="L158" s="1877"/>
      <c r="M158" s="1877"/>
      <c r="N158" s="1873"/>
      <c r="O158" s="1784"/>
      <c r="P158" s="1785"/>
      <c r="Q158" s="1785"/>
      <c r="R158" s="1785"/>
      <c r="S158" s="1786"/>
      <c r="T158" s="695" t="s">
        <v>1080</v>
      </c>
      <c r="U158" s="696"/>
      <c r="V158" s="697"/>
      <c r="W158" s="683" t="str">
        <f>IF(W157="","",VLOOKUP(W157,'6-2シフト記号表（従来型・ユニット型共通）'!$C$6:$L$47,10,FALSE))</f>
        <v/>
      </c>
      <c r="X158" s="684" t="str">
        <f>IF(X157="","",VLOOKUP(X157,'6-2シフト記号表（従来型・ユニット型共通）'!$C$6:$L$47,10,FALSE))</f>
        <v/>
      </c>
      <c r="Y158" s="684" t="str">
        <f>IF(Y157="","",VLOOKUP(Y157,'6-2シフト記号表（従来型・ユニット型共通）'!$C$6:$L$47,10,FALSE))</f>
        <v/>
      </c>
      <c r="Z158" s="684" t="str">
        <f>IF(Z157="","",VLOOKUP(Z157,'6-2シフト記号表（従来型・ユニット型共通）'!$C$6:$L$47,10,FALSE))</f>
        <v/>
      </c>
      <c r="AA158" s="684" t="str">
        <f>IF(AA157="","",VLOOKUP(AA157,'6-2シフト記号表（従来型・ユニット型共通）'!$C$6:$L$47,10,FALSE))</f>
        <v/>
      </c>
      <c r="AB158" s="684" t="str">
        <f>IF(AB157="","",VLOOKUP(AB157,'6-2シフト記号表（従来型・ユニット型共通）'!$C$6:$L$47,10,FALSE))</f>
        <v/>
      </c>
      <c r="AC158" s="685" t="str">
        <f>IF(AC157="","",VLOOKUP(AC157,'6-2シフト記号表（従来型・ユニット型共通）'!$C$6:$L$47,10,FALSE))</f>
        <v/>
      </c>
      <c r="AD158" s="683" t="str">
        <f>IF(AD157="","",VLOOKUP(AD157,'6-2シフト記号表（従来型・ユニット型共通）'!$C$6:$L$47,10,FALSE))</f>
        <v/>
      </c>
      <c r="AE158" s="684" t="str">
        <f>IF(AE157="","",VLOOKUP(AE157,'6-2シフト記号表（従来型・ユニット型共通）'!$C$6:$L$47,10,FALSE))</f>
        <v/>
      </c>
      <c r="AF158" s="684" t="str">
        <f>IF(AF157="","",VLOOKUP(AF157,'6-2シフト記号表（従来型・ユニット型共通）'!$C$6:$L$47,10,FALSE))</f>
        <v/>
      </c>
      <c r="AG158" s="684" t="str">
        <f>IF(AG157="","",VLOOKUP(AG157,'6-2シフト記号表（従来型・ユニット型共通）'!$C$6:$L$47,10,FALSE))</f>
        <v/>
      </c>
      <c r="AH158" s="684" t="str">
        <f>IF(AH157="","",VLOOKUP(AH157,'6-2シフト記号表（従来型・ユニット型共通）'!$C$6:$L$47,10,FALSE))</f>
        <v/>
      </c>
      <c r="AI158" s="684" t="str">
        <f>IF(AI157="","",VLOOKUP(AI157,'6-2シフト記号表（従来型・ユニット型共通）'!$C$6:$L$47,10,FALSE))</f>
        <v/>
      </c>
      <c r="AJ158" s="685" t="str">
        <f>IF(AJ157="","",VLOOKUP(AJ157,'6-2シフト記号表（従来型・ユニット型共通）'!$C$6:$L$47,10,FALSE))</f>
        <v/>
      </c>
      <c r="AK158" s="683" t="str">
        <f>IF(AK157="","",VLOOKUP(AK157,'6-2シフト記号表（従来型・ユニット型共通）'!$C$6:$L$47,10,FALSE))</f>
        <v/>
      </c>
      <c r="AL158" s="684" t="str">
        <f>IF(AL157="","",VLOOKUP(AL157,'6-2シフト記号表（従来型・ユニット型共通）'!$C$6:$L$47,10,FALSE))</f>
        <v/>
      </c>
      <c r="AM158" s="684" t="str">
        <f>IF(AM157="","",VLOOKUP(AM157,'6-2シフト記号表（従来型・ユニット型共通）'!$C$6:$L$47,10,FALSE))</f>
        <v/>
      </c>
      <c r="AN158" s="684" t="str">
        <f>IF(AN157="","",VLOOKUP(AN157,'6-2シフト記号表（従来型・ユニット型共通）'!$C$6:$L$47,10,FALSE))</f>
        <v/>
      </c>
      <c r="AO158" s="684" t="str">
        <f>IF(AO157="","",VLOOKUP(AO157,'6-2シフト記号表（従来型・ユニット型共通）'!$C$6:$L$47,10,FALSE))</f>
        <v/>
      </c>
      <c r="AP158" s="684" t="str">
        <f>IF(AP157="","",VLOOKUP(AP157,'6-2シフト記号表（従来型・ユニット型共通）'!$C$6:$L$47,10,FALSE))</f>
        <v/>
      </c>
      <c r="AQ158" s="685" t="str">
        <f>IF(AQ157="","",VLOOKUP(AQ157,'6-2シフト記号表（従来型・ユニット型共通）'!$C$6:$L$47,10,FALSE))</f>
        <v/>
      </c>
      <c r="AR158" s="683" t="str">
        <f>IF(AR157="","",VLOOKUP(AR157,'6-2シフト記号表（従来型・ユニット型共通）'!$C$6:$L$47,10,FALSE))</f>
        <v/>
      </c>
      <c r="AS158" s="684" t="str">
        <f>IF(AS157="","",VLOOKUP(AS157,'6-2シフト記号表（従来型・ユニット型共通）'!$C$6:$L$47,10,FALSE))</f>
        <v/>
      </c>
      <c r="AT158" s="684" t="str">
        <f>IF(AT157="","",VLOOKUP(AT157,'6-2シフト記号表（従来型・ユニット型共通）'!$C$6:$L$47,10,FALSE))</f>
        <v/>
      </c>
      <c r="AU158" s="684" t="str">
        <f>IF(AU157="","",VLOOKUP(AU157,'6-2シフト記号表（従来型・ユニット型共通）'!$C$6:$L$47,10,FALSE))</f>
        <v/>
      </c>
      <c r="AV158" s="684" t="str">
        <f>IF(AV157="","",VLOOKUP(AV157,'6-2シフト記号表（従来型・ユニット型共通）'!$C$6:$L$47,10,FALSE))</f>
        <v/>
      </c>
      <c r="AW158" s="684" t="str">
        <f>IF(AW157="","",VLOOKUP(AW157,'6-2シフト記号表（従来型・ユニット型共通）'!$C$6:$L$47,10,FALSE))</f>
        <v/>
      </c>
      <c r="AX158" s="685" t="str">
        <f>IF(AX157="","",VLOOKUP(AX157,'6-2シフト記号表（従来型・ユニット型共通）'!$C$6:$L$47,10,FALSE))</f>
        <v/>
      </c>
      <c r="AY158" s="683" t="str">
        <f>IF(AY157="","",VLOOKUP(AY157,'6-2シフト記号表（従来型・ユニット型共通）'!$C$6:$L$47,10,FALSE))</f>
        <v/>
      </c>
      <c r="AZ158" s="684" t="str">
        <f>IF(AZ157="","",VLOOKUP(AZ157,'6-2シフト記号表（従来型・ユニット型共通）'!$C$6:$L$47,10,FALSE))</f>
        <v/>
      </c>
      <c r="BA158" s="684" t="str">
        <f>IF(BA157="","",VLOOKUP(BA157,'6-2シフト記号表（従来型・ユニット型共通）'!$C$6:$L$47,10,FALSE))</f>
        <v/>
      </c>
      <c r="BB158" s="1868">
        <f>IF($BE$3="４週",SUM(W158:AX158),IF($BE$3="暦月",SUM(W158:BA158),""))</f>
        <v>0</v>
      </c>
      <c r="BC158" s="1869"/>
      <c r="BD158" s="1870">
        <f>IF($BE$3="４週",BB158/4,IF($BE$3="暦月",(BB158/($BE$8/7)),""))</f>
        <v>0</v>
      </c>
      <c r="BE158" s="1869"/>
      <c r="BF158" s="1865"/>
      <c r="BG158" s="1866"/>
      <c r="BH158" s="1866"/>
      <c r="BI158" s="1866"/>
      <c r="BJ158" s="1867"/>
    </row>
    <row r="159" spans="2:62" ht="20.25" customHeight="1" x14ac:dyDescent="0.2">
      <c r="B159" s="1770">
        <f>B157+1</f>
        <v>72</v>
      </c>
      <c r="C159" s="1772"/>
      <c r="D159" s="1773"/>
      <c r="E159" s="678"/>
      <c r="F159" s="679"/>
      <c r="G159" s="678"/>
      <c r="H159" s="679"/>
      <c r="I159" s="1776"/>
      <c r="J159" s="1777"/>
      <c r="K159" s="1780"/>
      <c r="L159" s="1781"/>
      <c r="M159" s="1781"/>
      <c r="N159" s="1773"/>
      <c r="O159" s="1784"/>
      <c r="P159" s="1785"/>
      <c r="Q159" s="1785"/>
      <c r="R159" s="1785"/>
      <c r="S159" s="1786"/>
      <c r="T159" s="698" t="s">
        <v>1079</v>
      </c>
      <c r="V159" s="699"/>
      <c r="W159" s="691"/>
      <c r="X159" s="692"/>
      <c r="Y159" s="692"/>
      <c r="Z159" s="692"/>
      <c r="AA159" s="692"/>
      <c r="AB159" s="692"/>
      <c r="AC159" s="693"/>
      <c r="AD159" s="691"/>
      <c r="AE159" s="692"/>
      <c r="AF159" s="692"/>
      <c r="AG159" s="692"/>
      <c r="AH159" s="692"/>
      <c r="AI159" s="692"/>
      <c r="AJ159" s="693"/>
      <c r="AK159" s="691"/>
      <c r="AL159" s="692"/>
      <c r="AM159" s="692"/>
      <c r="AN159" s="692"/>
      <c r="AO159" s="692"/>
      <c r="AP159" s="692"/>
      <c r="AQ159" s="693"/>
      <c r="AR159" s="691"/>
      <c r="AS159" s="692"/>
      <c r="AT159" s="692"/>
      <c r="AU159" s="692"/>
      <c r="AV159" s="692"/>
      <c r="AW159" s="692"/>
      <c r="AX159" s="693"/>
      <c r="AY159" s="691"/>
      <c r="AZ159" s="692"/>
      <c r="BA159" s="694"/>
      <c r="BB159" s="1787"/>
      <c r="BC159" s="1788"/>
      <c r="BD159" s="1842"/>
      <c r="BE159" s="1843"/>
      <c r="BF159" s="1844"/>
      <c r="BG159" s="1845"/>
      <c r="BH159" s="1845"/>
      <c r="BI159" s="1845"/>
      <c r="BJ159" s="1846"/>
    </row>
    <row r="160" spans="2:62" ht="20.25" customHeight="1" x14ac:dyDescent="0.2">
      <c r="B160" s="1771"/>
      <c r="C160" s="1872"/>
      <c r="D160" s="1873"/>
      <c r="E160" s="700"/>
      <c r="F160" s="701">
        <f>C159</f>
        <v>0</v>
      </c>
      <c r="G160" s="700"/>
      <c r="H160" s="701">
        <f>I159</f>
        <v>0</v>
      </c>
      <c r="I160" s="1874"/>
      <c r="J160" s="1875"/>
      <c r="K160" s="1876"/>
      <c r="L160" s="1877"/>
      <c r="M160" s="1877"/>
      <c r="N160" s="1873"/>
      <c r="O160" s="1784"/>
      <c r="P160" s="1785"/>
      <c r="Q160" s="1785"/>
      <c r="R160" s="1785"/>
      <c r="S160" s="1786"/>
      <c r="T160" s="695" t="s">
        <v>1080</v>
      </c>
      <c r="U160" s="696"/>
      <c r="V160" s="697"/>
      <c r="W160" s="683" t="str">
        <f>IF(W159="","",VLOOKUP(W159,'6-2シフト記号表（従来型・ユニット型共通）'!$C$6:$L$47,10,FALSE))</f>
        <v/>
      </c>
      <c r="X160" s="684" t="str">
        <f>IF(X159="","",VLOOKUP(X159,'6-2シフト記号表（従来型・ユニット型共通）'!$C$6:$L$47,10,FALSE))</f>
        <v/>
      </c>
      <c r="Y160" s="684" t="str">
        <f>IF(Y159="","",VLOOKUP(Y159,'6-2シフト記号表（従来型・ユニット型共通）'!$C$6:$L$47,10,FALSE))</f>
        <v/>
      </c>
      <c r="Z160" s="684" t="str">
        <f>IF(Z159="","",VLOOKUP(Z159,'6-2シフト記号表（従来型・ユニット型共通）'!$C$6:$L$47,10,FALSE))</f>
        <v/>
      </c>
      <c r="AA160" s="684" t="str">
        <f>IF(AA159="","",VLOOKUP(AA159,'6-2シフト記号表（従来型・ユニット型共通）'!$C$6:$L$47,10,FALSE))</f>
        <v/>
      </c>
      <c r="AB160" s="684" t="str">
        <f>IF(AB159="","",VLOOKUP(AB159,'6-2シフト記号表（従来型・ユニット型共通）'!$C$6:$L$47,10,FALSE))</f>
        <v/>
      </c>
      <c r="AC160" s="685" t="str">
        <f>IF(AC159="","",VLOOKUP(AC159,'6-2シフト記号表（従来型・ユニット型共通）'!$C$6:$L$47,10,FALSE))</f>
        <v/>
      </c>
      <c r="AD160" s="683" t="str">
        <f>IF(AD159="","",VLOOKUP(AD159,'6-2シフト記号表（従来型・ユニット型共通）'!$C$6:$L$47,10,FALSE))</f>
        <v/>
      </c>
      <c r="AE160" s="684" t="str">
        <f>IF(AE159="","",VLOOKUP(AE159,'6-2シフト記号表（従来型・ユニット型共通）'!$C$6:$L$47,10,FALSE))</f>
        <v/>
      </c>
      <c r="AF160" s="684" t="str">
        <f>IF(AF159="","",VLOOKUP(AF159,'6-2シフト記号表（従来型・ユニット型共通）'!$C$6:$L$47,10,FALSE))</f>
        <v/>
      </c>
      <c r="AG160" s="684" t="str">
        <f>IF(AG159="","",VLOOKUP(AG159,'6-2シフト記号表（従来型・ユニット型共通）'!$C$6:$L$47,10,FALSE))</f>
        <v/>
      </c>
      <c r="AH160" s="684" t="str">
        <f>IF(AH159="","",VLOOKUP(AH159,'6-2シフト記号表（従来型・ユニット型共通）'!$C$6:$L$47,10,FALSE))</f>
        <v/>
      </c>
      <c r="AI160" s="684" t="str">
        <f>IF(AI159="","",VLOOKUP(AI159,'6-2シフト記号表（従来型・ユニット型共通）'!$C$6:$L$47,10,FALSE))</f>
        <v/>
      </c>
      <c r="AJ160" s="685" t="str">
        <f>IF(AJ159="","",VLOOKUP(AJ159,'6-2シフト記号表（従来型・ユニット型共通）'!$C$6:$L$47,10,FALSE))</f>
        <v/>
      </c>
      <c r="AK160" s="683" t="str">
        <f>IF(AK159="","",VLOOKUP(AK159,'6-2シフト記号表（従来型・ユニット型共通）'!$C$6:$L$47,10,FALSE))</f>
        <v/>
      </c>
      <c r="AL160" s="684" t="str">
        <f>IF(AL159="","",VLOOKUP(AL159,'6-2シフト記号表（従来型・ユニット型共通）'!$C$6:$L$47,10,FALSE))</f>
        <v/>
      </c>
      <c r="AM160" s="684" t="str">
        <f>IF(AM159="","",VLOOKUP(AM159,'6-2シフト記号表（従来型・ユニット型共通）'!$C$6:$L$47,10,FALSE))</f>
        <v/>
      </c>
      <c r="AN160" s="684" t="str">
        <f>IF(AN159="","",VLOOKUP(AN159,'6-2シフト記号表（従来型・ユニット型共通）'!$C$6:$L$47,10,FALSE))</f>
        <v/>
      </c>
      <c r="AO160" s="684" t="str">
        <f>IF(AO159="","",VLOOKUP(AO159,'6-2シフト記号表（従来型・ユニット型共通）'!$C$6:$L$47,10,FALSE))</f>
        <v/>
      </c>
      <c r="AP160" s="684" t="str">
        <f>IF(AP159="","",VLOOKUP(AP159,'6-2シフト記号表（従来型・ユニット型共通）'!$C$6:$L$47,10,FALSE))</f>
        <v/>
      </c>
      <c r="AQ160" s="685" t="str">
        <f>IF(AQ159="","",VLOOKUP(AQ159,'6-2シフト記号表（従来型・ユニット型共通）'!$C$6:$L$47,10,FALSE))</f>
        <v/>
      </c>
      <c r="AR160" s="683" t="str">
        <f>IF(AR159="","",VLOOKUP(AR159,'6-2シフト記号表（従来型・ユニット型共通）'!$C$6:$L$47,10,FALSE))</f>
        <v/>
      </c>
      <c r="AS160" s="684" t="str">
        <f>IF(AS159="","",VLOOKUP(AS159,'6-2シフト記号表（従来型・ユニット型共通）'!$C$6:$L$47,10,FALSE))</f>
        <v/>
      </c>
      <c r="AT160" s="684" t="str">
        <f>IF(AT159="","",VLOOKUP(AT159,'6-2シフト記号表（従来型・ユニット型共通）'!$C$6:$L$47,10,FALSE))</f>
        <v/>
      </c>
      <c r="AU160" s="684" t="str">
        <f>IF(AU159="","",VLOOKUP(AU159,'6-2シフト記号表（従来型・ユニット型共通）'!$C$6:$L$47,10,FALSE))</f>
        <v/>
      </c>
      <c r="AV160" s="684" t="str">
        <f>IF(AV159="","",VLOOKUP(AV159,'6-2シフト記号表（従来型・ユニット型共通）'!$C$6:$L$47,10,FALSE))</f>
        <v/>
      </c>
      <c r="AW160" s="684" t="str">
        <f>IF(AW159="","",VLOOKUP(AW159,'6-2シフト記号表（従来型・ユニット型共通）'!$C$6:$L$47,10,FALSE))</f>
        <v/>
      </c>
      <c r="AX160" s="685" t="str">
        <f>IF(AX159="","",VLOOKUP(AX159,'6-2シフト記号表（従来型・ユニット型共通）'!$C$6:$L$47,10,FALSE))</f>
        <v/>
      </c>
      <c r="AY160" s="683" t="str">
        <f>IF(AY159="","",VLOOKUP(AY159,'6-2シフト記号表（従来型・ユニット型共通）'!$C$6:$L$47,10,FALSE))</f>
        <v/>
      </c>
      <c r="AZ160" s="684" t="str">
        <f>IF(AZ159="","",VLOOKUP(AZ159,'6-2シフト記号表（従来型・ユニット型共通）'!$C$6:$L$47,10,FALSE))</f>
        <v/>
      </c>
      <c r="BA160" s="684" t="str">
        <f>IF(BA159="","",VLOOKUP(BA159,'6-2シフト記号表（従来型・ユニット型共通）'!$C$6:$L$47,10,FALSE))</f>
        <v/>
      </c>
      <c r="BB160" s="1868">
        <f>IF($BE$3="４週",SUM(W160:AX160),IF($BE$3="暦月",SUM(W160:BA160),""))</f>
        <v>0</v>
      </c>
      <c r="BC160" s="1869"/>
      <c r="BD160" s="1870">
        <f>IF($BE$3="４週",BB160/4,IF($BE$3="暦月",(BB160/($BE$8/7)),""))</f>
        <v>0</v>
      </c>
      <c r="BE160" s="1869"/>
      <c r="BF160" s="1865"/>
      <c r="BG160" s="1866"/>
      <c r="BH160" s="1866"/>
      <c r="BI160" s="1866"/>
      <c r="BJ160" s="1867"/>
    </row>
    <row r="161" spans="2:62" ht="20.25" customHeight="1" x14ac:dyDescent="0.2">
      <c r="B161" s="1770">
        <f>B159+1</f>
        <v>73</v>
      </c>
      <c r="C161" s="1772"/>
      <c r="D161" s="1773"/>
      <c r="E161" s="678"/>
      <c r="F161" s="679"/>
      <c r="G161" s="678"/>
      <c r="H161" s="679"/>
      <c r="I161" s="1776"/>
      <c r="J161" s="1777"/>
      <c r="K161" s="1780"/>
      <c r="L161" s="1781"/>
      <c r="M161" s="1781"/>
      <c r="N161" s="1773"/>
      <c r="O161" s="1784"/>
      <c r="P161" s="1785"/>
      <c r="Q161" s="1785"/>
      <c r="R161" s="1785"/>
      <c r="S161" s="1786"/>
      <c r="T161" s="698" t="s">
        <v>1079</v>
      </c>
      <c r="V161" s="699"/>
      <c r="W161" s="691"/>
      <c r="X161" s="692"/>
      <c r="Y161" s="692"/>
      <c r="Z161" s="692"/>
      <c r="AA161" s="692"/>
      <c r="AB161" s="692"/>
      <c r="AC161" s="693"/>
      <c r="AD161" s="691"/>
      <c r="AE161" s="692"/>
      <c r="AF161" s="692"/>
      <c r="AG161" s="692"/>
      <c r="AH161" s="692"/>
      <c r="AI161" s="692"/>
      <c r="AJ161" s="693"/>
      <c r="AK161" s="691"/>
      <c r="AL161" s="692"/>
      <c r="AM161" s="692"/>
      <c r="AN161" s="692"/>
      <c r="AO161" s="692"/>
      <c r="AP161" s="692"/>
      <c r="AQ161" s="693"/>
      <c r="AR161" s="691"/>
      <c r="AS161" s="692"/>
      <c r="AT161" s="692"/>
      <c r="AU161" s="692"/>
      <c r="AV161" s="692"/>
      <c r="AW161" s="692"/>
      <c r="AX161" s="693"/>
      <c r="AY161" s="691"/>
      <c r="AZ161" s="692"/>
      <c r="BA161" s="694"/>
      <c r="BB161" s="1787"/>
      <c r="BC161" s="1788"/>
      <c r="BD161" s="1842"/>
      <c r="BE161" s="1843"/>
      <c r="BF161" s="1844"/>
      <c r="BG161" s="1845"/>
      <c r="BH161" s="1845"/>
      <c r="BI161" s="1845"/>
      <c r="BJ161" s="1846"/>
    </row>
    <row r="162" spans="2:62" ht="20.25" customHeight="1" x14ac:dyDescent="0.2">
      <c r="B162" s="1771"/>
      <c r="C162" s="1872"/>
      <c r="D162" s="1873"/>
      <c r="E162" s="700"/>
      <c r="F162" s="701">
        <f>C161</f>
        <v>0</v>
      </c>
      <c r="G162" s="700"/>
      <c r="H162" s="701">
        <f>I161</f>
        <v>0</v>
      </c>
      <c r="I162" s="1874"/>
      <c r="J162" s="1875"/>
      <c r="K162" s="1876"/>
      <c r="L162" s="1877"/>
      <c r="M162" s="1877"/>
      <c r="N162" s="1873"/>
      <c r="O162" s="1784"/>
      <c r="P162" s="1785"/>
      <c r="Q162" s="1785"/>
      <c r="R162" s="1785"/>
      <c r="S162" s="1786"/>
      <c r="T162" s="695" t="s">
        <v>1080</v>
      </c>
      <c r="U162" s="696"/>
      <c r="V162" s="697"/>
      <c r="W162" s="683" t="str">
        <f>IF(W161="","",VLOOKUP(W161,'6-2シフト記号表（従来型・ユニット型共通）'!$C$6:$L$47,10,FALSE))</f>
        <v/>
      </c>
      <c r="X162" s="684" t="str">
        <f>IF(X161="","",VLOOKUP(X161,'6-2シフト記号表（従来型・ユニット型共通）'!$C$6:$L$47,10,FALSE))</f>
        <v/>
      </c>
      <c r="Y162" s="684" t="str">
        <f>IF(Y161="","",VLOOKUP(Y161,'6-2シフト記号表（従来型・ユニット型共通）'!$C$6:$L$47,10,FALSE))</f>
        <v/>
      </c>
      <c r="Z162" s="684" t="str">
        <f>IF(Z161="","",VLOOKUP(Z161,'6-2シフト記号表（従来型・ユニット型共通）'!$C$6:$L$47,10,FALSE))</f>
        <v/>
      </c>
      <c r="AA162" s="684" t="str">
        <f>IF(AA161="","",VLOOKUP(AA161,'6-2シフト記号表（従来型・ユニット型共通）'!$C$6:$L$47,10,FALSE))</f>
        <v/>
      </c>
      <c r="AB162" s="684" t="str">
        <f>IF(AB161="","",VLOOKUP(AB161,'6-2シフト記号表（従来型・ユニット型共通）'!$C$6:$L$47,10,FALSE))</f>
        <v/>
      </c>
      <c r="AC162" s="685" t="str">
        <f>IF(AC161="","",VLOOKUP(AC161,'6-2シフト記号表（従来型・ユニット型共通）'!$C$6:$L$47,10,FALSE))</f>
        <v/>
      </c>
      <c r="AD162" s="683" t="str">
        <f>IF(AD161="","",VLOOKUP(AD161,'6-2シフト記号表（従来型・ユニット型共通）'!$C$6:$L$47,10,FALSE))</f>
        <v/>
      </c>
      <c r="AE162" s="684" t="str">
        <f>IF(AE161="","",VLOOKUP(AE161,'6-2シフト記号表（従来型・ユニット型共通）'!$C$6:$L$47,10,FALSE))</f>
        <v/>
      </c>
      <c r="AF162" s="684" t="str">
        <f>IF(AF161="","",VLOOKUP(AF161,'6-2シフト記号表（従来型・ユニット型共通）'!$C$6:$L$47,10,FALSE))</f>
        <v/>
      </c>
      <c r="AG162" s="684" t="str">
        <f>IF(AG161="","",VLOOKUP(AG161,'6-2シフト記号表（従来型・ユニット型共通）'!$C$6:$L$47,10,FALSE))</f>
        <v/>
      </c>
      <c r="AH162" s="684" t="str">
        <f>IF(AH161="","",VLOOKUP(AH161,'6-2シフト記号表（従来型・ユニット型共通）'!$C$6:$L$47,10,FALSE))</f>
        <v/>
      </c>
      <c r="AI162" s="684" t="str">
        <f>IF(AI161="","",VLOOKUP(AI161,'6-2シフト記号表（従来型・ユニット型共通）'!$C$6:$L$47,10,FALSE))</f>
        <v/>
      </c>
      <c r="AJ162" s="685" t="str">
        <f>IF(AJ161="","",VLOOKUP(AJ161,'6-2シフト記号表（従来型・ユニット型共通）'!$C$6:$L$47,10,FALSE))</f>
        <v/>
      </c>
      <c r="AK162" s="683" t="str">
        <f>IF(AK161="","",VLOOKUP(AK161,'6-2シフト記号表（従来型・ユニット型共通）'!$C$6:$L$47,10,FALSE))</f>
        <v/>
      </c>
      <c r="AL162" s="684" t="str">
        <f>IF(AL161="","",VLOOKUP(AL161,'6-2シフト記号表（従来型・ユニット型共通）'!$C$6:$L$47,10,FALSE))</f>
        <v/>
      </c>
      <c r="AM162" s="684" t="str">
        <f>IF(AM161="","",VLOOKUP(AM161,'6-2シフト記号表（従来型・ユニット型共通）'!$C$6:$L$47,10,FALSE))</f>
        <v/>
      </c>
      <c r="AN162" s="684" t="str">
        <f>IF(AN161="","",VLOOKUP(AN161,'6-2シフト記号表（従来型・ユニット型共通）'!$C$6:$L$47,10,FALSE))</f>
        <v/>
      </c>
      <c r="AO162" s="684" t="str">
        <f>IF(AO161="","",VLOOKUP(AO161,'6-2シフト記号表（従来型・ユニット型共通）'!$C$6:$L$47,10,FALSE))</f>
        <v/>
      </c>
      <c r="AP162" s="684" t="str">
        <f>IF(AP161="","",VLOOKUP(AP161,'6-2シフト記号表（従来型・ユニット型共通）'!$C$6:$L$47,10,FALSE))</f>
        <v/>
      </c>
      <c r="AQ162" s="685" t="str">
        <f>IF(AQ161="","",VLOOKUP(AQ161,'6-2シフト記号表（従来型・ユニット型共通）'!$C$6:$L$47,10,FALSE))</f>
        <v/>
      </c>
      <c r="AR162" s="683" t="str">
        <f>IF(AR161="","",VLOOKUP(AR161,'6-2シフト記号表（従来型・ユニット型共通）'!$C$6:$L$47,10,FALSE))</f>
        <v/>
      </c>
      <c r="AS162" s="684" t="str">
        <f>IF(AS161="","",VLOOKUP(AS161,'6-2シフト記号表（従来型・ユニット型共通）'!$C$6:$L$47,10,FALSE))</f>
        <v/>
      </c>
      <c r="AT162" s="684" t="str">
        <f>IF(AT161="","",VLOOKUP(AT161,'6-2シフト記号表（従来型・ユニット型共通）'!$C$6:$L$47,10,FALSE))</f>
        <v/>
      </c>
      <c r="AU162" s="684" t="str">
        <f>IF(AU161="","",VLOOKUP(AU161,'6-2シフト記号表（従来型・ユニット型共通）'!$C$6:$L$47,10,FALSE))</f>
        <v/>
      </c>
      <c r="AV162" s="684" t="str">
        <f>IF(AV161="","",VLOOKUP(AV161,'6-2シフト記号表（従来型・ユニット型共通）'!$C$6:$L$47,10,FALSE))</f>
        <v/>
      </c>
      <c r="AW162" s="684" t="str">
        <f>IF(AW161="","",VLOOKUP(AW161,'6-2シフト記号表（従来型・ユニット型共通）'!$C$6:$L$47,10,FALSE))</f>
        <v/>
      </c>
      <c r="AX162" s="685" t="str">
        <f>IF(AX161="","",VLOOKUP(AX161,'6-2シフト記号表（従来型・ユニット型共通）'!$C$6:$L$47,10,FALSE))</f>
        <v/>
      </c>
      <c r="AY162" s="683" t="str">
        <f>IF(AY161="","",VLOOKUP(AY161,'6-2シフト記号表（従来型・ユニット型共通）'!$C$6:$L$47,10,FALSE))</f>
        <v/>
      </c>
      <c r="AZ162" s="684" t="str">
        <f>IF(AZ161="","",VLOOKUP(AZ161,'6-2シフト記号表（従来型・ユニット型共通）'!$C$6:$L$47,10,FALSE))</f>
        <v/>
      </c>
      <c r="BA162" s="684" t="str">
        <f>IF(BA161="","",VLOOKUP(BA161,'6-2シフト記号表（従来型・ユニット型共通）'!$C$6:$L$47,10,FALSE))</f>
        <v/>
      </c>
      <c r="BB162" s="1868">
        <f>IF($BE$3="４週",SUM(W162:AX162),IF($BE$3="暦月",SUM(W162:BA162),""))</f>
        <v>0</v>
      </c>
      <c r="BC162" s="1869"/>
      <c r="BD162" s="1870">
        <f>IF($BE$3="４週",BB162/4,IF($BE$3="暦月",(BB162/($BE$8/7)),""))</f>
        <v>0</v>
      </c>
      <c r="BE162" s="1869"/>
      <c r="BF162" s="1865"/>
      <c r="BG162" s="1866"/>
      <c r="BH162" s="1866"/>
      <c r="BI162" s="1866"/>
      <c r="BJ162" s="1867"/>
    </row>
    <row r="163" spans="2:62" ht="20.25" customHeight="1" x14ac:dyDescent="0.2">
      <c r="B163" s="1770">
        <f>B161+1</f>
        <v>74</v>
      </c>
      <c r="C163" s="1772"/>
      <c r="D163" s="1773"/>
      <c r="E163" s="678"/>
      <c r="F163" s="679"/>
      <c r="G163" s="678"/>
      <c r="H163" s="679"/>
      <c r="I163" s="1776"/>
      <c r="J163" s="1777"/>
      <c r="K163" s="1780"/>
      <c r="L163" s="1781"/>
      <c r="M163" s="1781"/>
      <c r="N163" s="1773"/>
      <c r="O163" s="1784"/>
      <c r="P163" s="1785"/>
      <c r="Q163" s="1785"/>
      <c r="R163" s="1785"/>
      <c r="S163" s="1786"/>
      <c r="T163" s="698" t="s">
        <v>1079</v>
      </c>
      <c r="V163" s="699"/>
      <c r="W163" s="691"/>
      <c r="X163" s="692"/>
      <c r="Y163" s="692"/>
      <c r="Z163" s="692"/>
      <c r="AA163" s="692"/>
      <c r="AB163" s="692"/>
      <c r="AC163" s="693"/>
      <c r="AD163" s="691"/>
      <c r="AE163" s="692"/>
      <c r="AF163" s="692"/>
      <c r="AG163" s="692"/>
      <c r="AH163" s="692"/>
      <c r="AI163" s="692"/>
      <c r="AJ163" s="693"/>
      <c r="AK163" s="691"/>
      <c r="AL163" s="692"/>
      <c r="AM163" s="692"/>
      <c r="AN163" s="692"/>
      <c r="AO163" s="692"/>
      <c r="AP163" s="692"/>
      <c r="AQ163" s="693"/>
      <c r="AR163" s="691"/>
      <c r="AS163" s="692"/>
      <c r="AT163" s="692"/>
      <c r="AU163" s="692"/>
      <c r="AV163" s="692"/>
      <c r="AW163" s="692"/>
      <c r="AX163" s="693"/>
      <c r="AY163" s="691"/>
      <c r="AZ163" s="692"/>
      <c r="BA163" s="694"/>
      <c r="BB163" s="1787"/>
      <c r="BC163" s="1788"/>
      <c r="BD163" s="1842"/>
      <c r="BE163" s="1843"/>
      <c r="BF163" s="1844"/>
      <c r="BG163" s="1845"/>
      <c r="BH163" s="1845"/>
      <c r="BI163" s="1845"/>
      <c r="BJ163" s="1846"/>
    </row>
    <row r="164" spans="2:62" ht="20.25" customHeight="1" x14ac:dyDescent="0.2">
      <c r="B164" s="1771"/>
      <c r="C164" s="1872"/>
      <c r="D164" s="1873"/>
      <c r="E164" s="700"/>
      <c r="F164" s="701">
        <f>C163</f>
        <v>0</v>
      </c>
      <c r="G164" s="700"/>
      <c r="H164" s="701">
        <f>I163</f>
        <v>0</v>
      </c>
      <c r="I164" s="1874"/>
      <c r="J164" s="1875"/>
      <c r="K164" s="1876"/>
      <c r="L164" s="1877"/>
      <c r="M164" s="1877"/>
      <c r="N164" s="1873"/>
      <c r="O164" s="1784"/>
      <c r="P164" s="1785"/>
      <c r="Q164" s="1785"/>
      <c r="R164" s="1785"/>
      <c r="S164" s="1786"/>
      <c r="T164" s="695" t="s">
        <v>1080</v>
      </c>
      <c r="U164" s="696"/>
      <c r="V164" s="697"/>
      <c r="W164" s="683" t="str">
        <f>IF(W163="","",VLOOKUP(W163,'6-2シフト記号表（従来型・ユニット型共通）'!$C$6:$L$47,10,FALSE))</f>
        <v/>
      </c>
      <c r="X164" s="684" t="str">
        <f>IF(X163="","",VLOOKUP(X163,'6-2シフト記号表（従来型・ユニット型共通）'!$C$6:$L$47,10,FALSE))</f>
        <v/>
      </c>
      <c r="Y164" s="684" t="str">
        <f>IF(Y163="","",VLOOKUP(Y163,'6-2シフト記号表（従来型・ユニット型共通）'!$C$6:$L$47,10,FALSE))</f>
        <v/>
      </c>
      <c r="Z164" s="684" t="str">
        <f>IF(Z163="","",VLOOKUP(Z163,'6-2シフト記号表（従来型・ユニット型共通）'!$C$6:$L$47,10,FALSE))</f>
        <v/>
      </c>
      <c r="AA164" s="684" t="str">
        <f>IF(AA163="","",VLOOKUP(AA163,'6-2シフト記号表（従来型・ユニット型共通）'!$C$6:$L$47,10,FALSE))</f>
        <v/>
      </c>
      <c r="AB164" s="684" t="str">
        <f>IF(AB163="","",VLOOKUP(AB163,'6-2シフト記号表（従来型・ユニット型共通）'!$C$6:$L$47,10,FALSE))</f>
        <v/>
      </c>
      <c r="AC164" s="685" t="str">
        <f>IF(AC163="","",VLOOKUP(AC163,'6-2シフト記号表（従来型・ユニット型共通）'!$C$6:$L$47,10,FALSE))</f>
        <v/>
      </c>
      <c r="AD164" s="683" t="str">
        <f>IF(AD163="","",VLOOKUP(AD163,'6-2シフト記号表（従来型・ユニット型共通）'!$C$6:$L$47,10,FALSE))</f>
        <v/>
      </c>
      <c r="AE164" s="684" t="str">
        <f>IF(AE163="","",VLOOKUP(AE163,'6-2シフト記号表（従来型・ユニット型共通）'!$C$6:$L$47,10,FALSE))</f>
        <v/>
      </c>
      <c r="AF164" s="684" t="str">
        <f>IF(AF163="","",VLOOKUP(AF163,'6-2シフト記号表（従来型・ユニット型共通）'!$C$6:$L$47,10,FALSE))</f>
        <v/>
      </c>
      <c r="AG164" s="684" t="str">
        <f>IF(AG163="","",VLOOKUP(AG163,'6-2シフト記号表（従来型・ユニット型共通）'!$C$6:$L$47,10,FALSE))</f>
        <v/>
      </c>
      <c r="AH164" s="684" t="str">
        <f>IF(AH163="","",VLOOKUP(AH163,'6-2シフト記号表（従来型・ユニット型共通）'!$C$6:$L$47,10,FALSE))</f>
        <v/>
      </c>
      <c r="AI164" s="684" t="str">
        <f>IF(AI163="","",VLOOKUP(AI163,'6-2シフト記号表（従来型・ユニット型共通）'!$C$6:$L$47,10,FALSE))</f>
        <v/>
      </c>
      <c r="AJ164" s="685" t="str">
        <f>IF(AJ163="","",VLOOKUP(AJ163,'6-2シフト記号表（従来型・ユニット型共通）'!$C$6:$L$47,10,FALSE))</f>
        <v/>
      </c>
      <c r="AK164" s="683" t="str">
        <f>IF(AK163="","",VLOOKUP(AK163,'6-2シフト記号表（従来型・ユニット型共通）'!$C$6:$L$47,10,FALSE))</f>
        <v/>
      </c>
      <c r="AL164" s="684" t="str">
        <f>IF(AL163="","",VLOOKUP(AL163,'6-2シフト記号表（従来型・ユニット型共通）'!$C$6:$L$47,10,FALSE))</f>
        <v/>
      </c>
      <c r="AM164" s="684" t="str">
        <f>IF(AM163="","",VLOOKUP(AM163,'6-2シフト記号表（従来型・ユニット型共通）'!$C$6:$L$47,10,FALSE))</f>
        <v/>
      </c>
      <c r="AN164" s="684" t="str">
        <f>IF(AN163="","",VLOOKUP(AN163,'6-2シフト記号表（従来型・ユニット型共通）'!$C$6:$L$47,10,FALSE))</f>
        <v/>
      </c>
      <c r="AO164" s="684" t="str">
        <f>IF(AO163="","",VLOOKUP(AO163,'6-2シフト記号表（従来型・ユニット型共通）'!$C$6:$L$47,10,FALSE))</f>
        <v/>
      </c>
      <c r="AP164" s="684" t="str">
        <f>IF(AP163="","",VLOOKUP(AP163,'6-2シフト記号表（従来型・ユニット型共通）'!$C$6:$L$47,10,FALSE))</f>
        <v/>
      </c>
      <c r="AQ164" s="685" t="str">
        <f>IF(AQ163="","",VLOOKUP(AQ163,'6-2シフト記号表（従来型・ユニット型共通）'!$C$6:$L$47,10,FALSE))</f>
        <v/>
      </c>
      <c r="AR164" s="683" t="str">
        <f>IF(AR163="","",VLOOKUP(AR163,'6-2シフト記号表（従来型・ユニット型共通）'!$C$6:$L$47,10,FALSE))</f>
        <v/>
      </c>
      <c r="AS164" s="684" t="str">
        <f>IF(AS163="","",VLOOKUP(AS163,'6-2シフト記号表（従来型・ユニット型共通）'!$C$6:$L$47,10,FALSE))</f>
        <v/>
      </c>
      <c r="AT164" s="684" t="str">
        <f>IF(AT163="","",VLOOKUP(AT163,'6-2シフト記号表（従来型・ユニット型共通）'!$C$6:$L$47,10,FALSE))</f>
        <v/>
      </c>
      <c r="AU164" s="684" t="str">
        <f>IF(AU163="","",VLOOKUP(AU163,'6-2シフト記号表（従来型・ユニット型共通）'!$C$6:$L$47,10,FALSE))</f>
        <v/>
      </c>
      <c r="AV164" s="684" t="str">
        <f>IF(AV163="","",VLOOKUP(AV163,'6-2シフト記号表（従来型・ユニット型共通）'!$C$6:$L$47,10,FALSE))</f>
        <v/>
      </c>
      <c r="AW164" s="684" t="str">
        <f>IF(AW163="","",VLOOKUP(AW163,'6-2シフト記号表（従来型・ユニット型共通）'!$C$6:$L$47,10,FALSE))</f>
        <v/>
      </c>
      <c r="AX164" s="685" t="str">
        <f>IF(AX163="","",VLOOKUP(AX163,'6-2シフト記号表（従来型・ユニット型共通）'!$C$6:$L$47,10,FALSE))</f>
        <v/>
      </c>
      <c r="AY164" s="683" t="str">
        <f>IF(AY163="","",VLOOKUP(AY163,'6-2シフト記号表（従来型・ユニット型共通）'!$C$6:$L$47,10,FALSE))</f>
        <v/>
      </c>
      <c r="AZ164" s="684" t="str">
        <f>IF(AZ163="","",VLOOKUP(AZ163,'6-2シフト記号表（従来型・ユニット型共通）'!$C$6:$L$47,10,FALSE))</f>
        <v/>
      </c>
      <c r="BA164" s="684" t="str">
        <f>IF(BA163="","",VLOOKUP(BA163,'6-2シフト記号表（従来型・ユニット型共通）'!$C$6:$L$47,10,FALSE))</f>
        <v/>
      </c>
      <c r="BB164" s="1868">
        <f>IF($BE$3="４週",SUM(W164:AX164),IF($BE$3="暦月",SUM(W164:BA164),""))</f>
        <v>0</v>
      </c>
      <c r="BC164" s="1869"/>
      <c r="BD164" s="1870">
        <f>IF($BE$3="４週",BB164/4,IF($BE$3="暦月",(BB164/($BE$8/7)),""))</f>
        <v>0</v>
      </c>
      <c r="BE164" s="1869"/>
      <c r="BF164" s="1865"/>
      <c r="BG164" s="1866"/>
      <c r="BH164" s="1866"/>
      <c r="BI164" s="1866"/>
      <c r="BJ164" s="1867"/>
    </row>
    <row r="165" spans="2:62" ht="20.25" customHeight="1" x14ac:dyDescent="0.2">
      <c r="B165" s="1770">
        <f>B163+1</f>
        <v>75</v>
      </c>
      <c r="C165" s="1772"/>
      <c r="D165" s="1773"/>
      <c r="E165" s="678"/>
      <c r="F165" s="679"/>
      <c r="G165" s="678"/>
      <c r="H165" s="679"/>
      <c r="I165" s="1776"/>
      <c r="J165" s="1777"/>
      <c r="K165" s="1780"/>
      <c r="L165" s="1781"/>
      <c r="M165" s="1781"/>
      <c r="N165" s="1773"/>
      <c r="O165" s="1784"/>
      <c r="P165" s="1785"/>
      <c r="Q165" s="1785"/>
      <c r="R165" s="1785"/>
      <c r="S165" s="1786"/>
      <c r="T165" s="698" t="s">
        <v>1079</v>
      </c>
      <c r="V165" s="699"/>
      <c r="W165" s="691"/>
      <c r="X165" s="692"/>
      <c r="Y165" s="692"/>
      <c r="Z165" s="692"/>
      <c r="AA165" s="692"/>
      <c r="AB165" s="692"/>
      <c r="AC165" s="693"/>
      <c r="AD165" s="691"/>
      <c r="AE165" s="692"/>
      <c r="AF165" s="692"/>
      <c r="AG165" s="692"/>
      <c r="AH165" s="692"/>
      <c r="AI165" s="692"/>
      <c r="AJ165" s="693"/>
      <c r="AK165" s="691"/>
      <c r="AL165" s="692"/>
      <c r="AM165" s="692"/>
      <c r="AN165" s="692"/>
      <c r="AO165" s="692"/>
      <c r="AP165" s="692"/>
      <c r="AQ165" s="693"/>
      <c r="AR165" s="691"/>
      <c r="AS165" s="692"/>
      <c r="AT165" s="692"/>
      <c r="AU165" s="692"/>
      <c r="AV165" s="692"/>
      <c r="AW165" s="692"/>
      <c r="AX165" s="693"/>
      <c r="AY165" s="691"/>
      <c r="AZ165" s="692"/>
      <c r="BA165" s="694"/>
      <c r="BB165" s="1787"/>
      <c r="BC165" s="1788"/>
      <c r="BD165" s="1842"/>
      <c r="BE165" s="1843"/>
      <c r="BF165" s="1844"/>
      <c r="BG165" s="1845"/>
      <c r="BH165" s="1845"/>
      <c r="BI165" s="1845"/>
      <c r="BJ165" s="1846"/>
    </row>
    <row r="166" spans="2:62" ht="20.25" customHeight="1" x14ac:dyDescent="0.2">
      <c r="B166" s="1771"/>
      <c r="C166" s="1872"/>
      <c r="D166" s="1873"/>
      <c r="E166" s="700"/>
      <c r="F166" s="701">
        <f>C165</f>
        <v>0</v>
      </c>
      <c r="G166" s="700"/>
      <c r="H166" s="701">
        <f>I165</f>
        <v>0</v>
      </c>
      <c r="I166" s="1874"/>
      <c r="J166" s="1875"/>
      <c r="K166" s="1876"/>
      <c r="L166" s="1877"/>
      <c r="M166" s="1877"/>
      <c r="N166" s="1873"/>
      <c r="O166" s="1784"/>
      <c r="P166" s="1785"/>
      <c r="Q166" s="1785"/>
      <c r="R166" s="1785"/>
      <c r="S166" s="1786"/>
      <c r="T166" s="695" t="s">
        <v>1080</v>
      </c>
      <c r="U166" s="696"/>
      <c r="V166" s="697"/>
      <c r="W166" s="683" t="str">
        <f>IF(W165="","",VLOOKUP(W165,'6-2シフト記号表（従来型・ユニット型共通）'!$C$6:$L$47,10,FALSE))</f>
        <v/>
      </c>
      <c r="X166" s="684" t="str">
        <f>IF(X165="","",VLOOKUP(X165,'6-2シフト記号表（従来型・ユニット型共通）'!$C$6:$L$47,10,FALSE))</f>
        <v/>
      </c>
      <c r="Y166" s="684" t="str">
        <f>IF(Y165="","",VLOOKUP(Y165,'6-2シフト記号表（従来型・ユニット型共通）'!$C$6:$L$47,10,FALSE))</f>
        <v/>
      </c>
      <c r="Z166" s="684" t="str">
        <f>IF(Z165="","",VLOOKUP(Z165,'6-2シフト記号表（従来型・ユニット型共通）'!$C$6:$L$47,10,FALSE))</f>
        <v/>
      </c>
      <c r="AA166" s="684" t="str">
        <f>IF(AA165="","",VLOOKUP(AA165,'6-2シフト記号表（従来型・ユニット型共通）'!$C$6:$L$47,10,FALSE))</f>
        <v/>
      </c>
      <c r="AB166" s="684" t="str">
        <f>IF(AB165="","",VLOOKUP(AB165,'6-2シフト記号表（従来型・ユニット型共通）'!$C$6:$L$47,10,FALSE))</f>
        <v/>
      </c>
      <c r="AC166" s="685" t="str">
        <f>IF(AC165="","",VLOOKUP(AC165,'6-2シフト記号表（従来型・ユニット型共通）'!$C$6:$L$47,10,FALSE))</f>
        <v/>
      </c>
      <c r="AD166" s="683" t="str">
        <f>IF(AD165="","",VLOOKUP(AD165,'6-2シフト記号表（従来型・ユニット型共通）'!$C$6:$L$47,10,FALSE))</f>
        <v/>
      </c>
      <c r="AE166" s="684" t="str">
        <f>IF(AE165="","",VLOOKUP(AE165,'6-2シフト記号表（従来型・ユニット型共通）'!$C$6:$L$47,10,FALSE))</f>
        <v/>
      </c>
      <c r="AF166" s="684" t="str">
        <f>IF(AF165="","",VLOOKUP(AF165,'6-2シフト記号表（従来型・ユニット型共通）'!$C$6:$L$47,10,FALSE))</f>
        <v/>
      </c>
      <c r="AG166" s="684" t="str">
        <f>IF(AG165="","",VLOOKUP(AG165,'6-2シフト記号表（従来型・ユニット型共通）'!$C$6:$L$47,10,FALSE))</f>
        <v/>
      </c>
      <c r="AH166" s="684" t="str">
        <f>IF(AH165="","",VLOOKUP(AH165,'6-2シフト記号表（従来型・ユニット型共通）'!$C$6:$L$47,10,FALSE))</f>
        <v/>
      </c>
      <c r="AI166" s="684" t="str">
        <f>IF(AI165="","",VLOOKUP(AI165,'6-2シフト記号表（従来型・ユニット型共通）'!$C$6:$L$47,10,FALSE))</f>
        <v/>
      </c>
      <c r="AJ166" s="685" t="str">
        <f>IF(AJ165="","",VLOOKUP(AJ165,'6-2シフト記号表（従来型・ユニット型共通）'!$C$6:$L$47,10,FALSE))</f>
        <v/>
      </c>
      <c r="AK166" s="683" t="str">
        <f>IF(AK165="","",VLOOKUP(AK165,'6-2シフト記号表（従来型・ユニット型共通）'!$C$6:$L$47,10,FALSE))</f>
        <v/>
      </c>
      <c r="AL166" s="684" t="str">
        <f>IF(AL165="","",VLOOKUP(AL165,'6-2シフト記号表（従来型・ユニット型共通）'!$C$6:$L$47,10,FALSE))</f>
        <v/>
      </c>
      <c r="AM166" s="684" t="str">
        <f>IF(AM165="","",VLOOKUP(AM165,'6-2シフト記号表（従来型・ユニット型共通）'!$C$6:$L$47,10,FALSE))</f>
        <v/>
      </c>
      <c r="AN166" s="684" t="str">
        <f>IF(AN165="","",VLOOKUP(AN165,'6-2シフト記号表（従来型・ユニット型共通）'!$C$6:$L$47,10,FALSE))</f>
        <v/>
      </c>
      <c r="AO166" s="684" t="str">
        <f>IF(AO165="","",VLOOKUP(AO165,'6-2シフト記号表（従来型・ユニット型共通）'!$C$6:$L$47,10,FALSE))</f>
        <v/>
      </c>
      <c r="AP166" s="684" t="str">
        <f>IF(AP165="","",VLOOKUP(AP165,'6-2シフト記号表（従来型・ユニット型共通）'!$C$6:$L$47,10,FALSE))</f>
        <v/>
      </c>
      <c r="AQ166" s="685" t="str">
        <f>IF(AQ165="","",VLOOKUP(AQ165,'6-2シフト記号表（従来型・ユニット型共通）'!$C$6:$L$47,10,FALSE))</f>
        <v/>
      </c>
      <c r="AR166" s="683" t="str">
        <f>IF(AR165="","",VLOOKUP(AR165,'6-2シフト記号表（従来型・ユニット型共通）'!$C$6:$L$47,10,FALSE))</f>
        <v/>
      </c>
      <c r="AS166" s="684" t="str">
        <f>IF(AS165="","",VLOOKUP(AS165,'6-2シフト記号表（従来型・ユニット型共通）'!$C$6:$L$47,10,FALSE))</f>
        <v/>
      </c>
      <c r="AT166" s="684" t="str">
        <f>IF(AT165="","",VLOOKUP(AT165,'6-2シフト記号表（従来型・ユニット型共通）'!$C$6:$L$47,10,FALSE))</f>
        <v/>
      </c>
      <c r="AU166" s="684" t="str">
        <f>IF(AU165="","",VLOOKUP(AU165,'6-2シフト記号表（従来型・ユニット型共通）'!$C$6:$L$47,10,FALSE))</f>
        <v/>
      </c>
      <c r="AV166" s="684" t="str">
        <f>IF(AV165="","",VLOOKUP(AV165,'6-2シフト記号表（従来型・ユニット型共通）'!$C$6:$L$47,10,FALSE))</f>
        <v/>
      </c>
      <c r="AW166" s="684" t="str">
        <f>IF(AW165="","",VLOOKUP(AW165,'6-2シフト記号表（従来型・ユニット型共通）'!$C$6:$L$47,10,FALSE))</f>
        <v/>
      </c>
      <c r="AX166" s="685" t="str">
        <f>IF(AX165="","",VLOOKUP(AX165,'6-2シフト記号表（従来型・ユニット型共通）'!$C$6:$L$47,10,FALSE))</f>
        <v/>
      </c>
      <c r="AY166" s="683" t="str">
        <f>IF(AY165="","",VLOOKUP(AY165,'6-2シフト記号表（従来型・ユニット型共通）'!$C$6:$L$47,10,FALSE))</f>
        <v/>
      </c>
      <c r="AZ166" s="684" t="str">
        <f>IF(AZ165="","",VLOOKUP(AZ165,'6-2シフト記号表（従来型・ユニット型共通）'!$C$6:$L$47,10,FALSE))</f>
        <v/>
      </c>
      <c r="BA166" s="684" t="str">
        <f>IF(BA165="","",VLOOKUP(BA165,'6-2シフト記号表（従来型・ユニット型共通）'!$C$6:$L$47,10,FALSE))</f>
        <v/>
      </c>
      <c r="BB166" s="1868">
        <f>IF($BE$3="４週",SUM(W166:AX166),IF($BE$3="暦月",SUM(W166:BA166),""))</f>
        <v>0</v>
      </c>
      <c r="BC166" s="1869"/>
      <c r="BD166" s="1870">
        <f>IF($BE$3="４週",BB166/4,IF($BE$3="暦月",(BB166/($BE$8/7)),""))</f>
        <v>0</v>
      </c>
      <c r="BE166" s="1869"/>
      <c r="BF166" s="1865"/>
      <c r="BG166" s="1866"/>
      <c r="BH166" s="1866"/>
      <c r="BI166" s="1866"/>
      <c r="BJ166" s="1867"/>
    </row>
    <row r="167" spans="2:62" ht="20.25" customHeight="1" x14ac:dyDescent="0.2">
      <c r="B167" s="1770">
        <f>B165+1</f>
        <v>76</v>
      </c>
      <c r="C167" s="1772"/>
      <c r="D167" s="1773"/>
      <c r="E167" s="678"/>
      <c r="F167" s="679"/>
      <c r="G167" s="678"/>
      <c r="H167" s="679"/>
      <c r="I167" s="1776"/>
      <c r="J167" s="1777"/>
      <c r="K167" s="1780"/>
      <c r="L167" s="1781"/>
      <c r="M167" s="1781"/>
      <c r="N167" s="1773"/>
      <c r="O167" s="1784"/>
      <c r="P167" s="1785"/>
      <c r="Q167" s="1785"/>
      <c r="R167" s="1785"/>
      <c r="S167" s="1786"/>
      <c r="T167" s="698" t="s">
        <v>1079</v>
      </c>
      <c r="V167" s="699"/>
      <c r="W167" s="691"/>
      <c r="X167" s="692"/>
      <c r="Y167" s="692"/>
      <c r="Z167" s="692"/>
      <c r="AA167" s="692"/>
      <c r="AB167" s="692"/>
      <c r="AC167" s="693"/>
      <c r="AD167" s="691"/>
      <c r="AE167" s="692"/>
      <c r="AF167" s="692"/>
      <c r="AG167" s="692"/>
      <c r="AH167" s="692"/>
      <c r="AI167" s="692"/>
      <c r="AJ167" s="693"/>
      <c r="AK167" s="691"/>
      <c r="AL167" s="692"/>
      <c r="AM167" s="692"/>
      <c r="AN167" s="692"/>
      <c r="AO167" s="692"/>
      <c r="AP167" s="692"/>
      <c r="AQ167" s="693"/>
      <c r="AR167" s="691"/>
      <c r="AS167" s="692"/>
      <c r="AT167" s="692"/>
      <c r="AU167" s="692"/>
      <c r="AV167" s="692"/>
      <c r="AW167" s="692"/>
      <c r="AX167" s="693"/>
      <c r="AY167" s="691"/>
      <c r="AZ167" s="692"/>
      <c r="BA167" s="694"/>
      <c r="BB167" s="1787"/>
      <c r="BC167" s="1788"/>
      <c r="BD167" s="1842"/>
      <c r="BE167" s="1843"/>
      <c r="BF167" s="1844"/>
      <c r="BG167" s="1845"/>
      <c r="BH167" s="1845"/>
      <c r="BI167" s="1845"/>
      <c r="BJ167" s="1846"/>
    </row>
    <row r="168" spans="2:62" ht="20.25" customHeight="1" x14ac:dyDescent="0.2">
      <c r="B168" s="1771"/>
      <c r="C168" s="1872"/>
      <c r="D168" s="1873"/>
      <c r="E168" s="700"/>
      <c r="F168" s="701">
        <f>C167</f>
        <v>0</v>
      </c>
      <c r="G168" s="700"/>
      <c r="H168" s="701">
        <f>I167</f>
        <v>0</v>
      </c>
      <c r="I168" s="1874"/>
      <c r="J168" s="1875"/>
      <c r="K168" s="1876"/>
      <c r="L168" s="1877"/>
      <c r="M168" s="1877"/>
      <c r="N168" s="1873"/>
      <c r="O168" s="1784"/>
      <c r="P168" s="1785"/>
      <c r="Q168" s="1785"/>
      <c r="R168" s="1785"/>
      <c r="S168" s="1786"/>
      <c r="T168" s="695" t="s">
        <v>1080</v>
      </c>
      <c r="U168" s="696"/>
      <c r="V168" s="697"/>
      <c r="W168" s="683" t="str">
        <f>IF(W167="","",VLOOKUP(W167,'6-2シフト記号表（従来型・ユニット型共通）'!$C$6:$L$47,10,FALSE))</f>
        <v/>
      </c>
      <c r="X168" s="684" t="str">
        <f>IF(X167="","",VLOOKUP(X167,'6-2シフト記号表（従来型・ユニット型共通）'!$C$6:$L$47,10,FALSE))</f>
        <v/>
      </c>
      <c r="Y168" s="684" t="str">
        <f>IF(Y167="","",VLOOKUP(Y167,'6-2シフト記号表（従来型・ユニット型共通）'!$C$6:$L$47,10,FALSE))</f>
        <v/>
      </c>
      <c r="Z168" s="684" t="str">
        <f>IF(Z167="","",VLOOKUP(Z167,'6-2シフト記号表（従来型・ユニット型共通）'!$C$6:$L$47,10,FALSE))</f>
        <v/>
      </c>
      <c r="AA168" s="684" t="str">
        <f>IF(AA167="","",VLOOKUP(AA167,'6-2シフト記号表（従来型・ユニット型共通）'!$C$6:$L$47,10,FALSE))</f>
        <v/>
      </c>
      <c r="AB168" s="684" t="str">
        <f>IF(AB167="","",VLOOKUP(AB167,'6-2シフト記号表（従来型・ユニット型共通）'!$C$6:$L$47,10,FALSE))</f>
        <v/>
      </c>
      <c r="AC168" s="685" t="str">
        <f>IF(AC167="","",VLOOKUP(AC167,'6-2シフト記号表（従来型・ユニット型共通）'!$C$6:$L$47,10,FALSE))</f>
        <v/>
      </c>
      <c r="AD168" s="683" t="str">
        <f>IF(AD167="","",VLOOKUP(AD167,'6-2シフト記号表（従来型・ユニット型共通）'!$C$6:$L$47,10,FALSE))</f>
        <v/>
      </c>
      <c r="AE168" s="684" t="str">
        <f>IF(AE167="","",VLOOKUP(AE167,'6-2シフト記号表（従来型・ユニット型共通）'!$C$6:$L$47,10,FALSE))</f>
        <v/>
      </c>
      <c r="AF168" s="684" t="str">
        <f>IF(AF167="","",VLOOKUP(AF167,'6-2シフト記号表（従来型・ユニット型共通）'!$C$6:$L$47,10,FALSE))</f>
        <v/>
      </c>
      <c r="AG168" s="684" t="str">
        <f>IF(AG167="","",VLOOKUP(AG167,'6-2シフト記号表（従来型・ユニット型共通）'!$C$6:$L$47,10,FALSE))</f>
        <v/>
      </c>
      <c r="AH168" s="684" t="str">
        <f>IF(AH167="","",VLOOKUP(AH167,'6-2シフト記号表（従来型・ユニット型共通）'!$C$6:$L$47,10,FALSE))</f>
        <v/>
      </c>
      <c r="AI168" s="684" t="str">
        <f>IF(AI167="","",VLOOKUP(AI167,'6-2シフト記号表（従来型・ユニット型共通）'!$C$6:$L$47,10,FALSE))</f>
        <v/>
      </c>
      <c r="AJ168" s="685" t="str">
        <f>IF(AJ167="","",VLOOKUP(AJ167,'6-2シフト記号表（従来型・ユニット型共通）'!$C$6:$L$47,10,FALSE))</f>
        <v/>
      </c>
      <c r="AK168" s="683" t="str">
        <f>IF(AK167="","",VLOOKUP(AK167,'6-2シフト記号表（従来型・ユニット型共通）'!$C$6:$L$47,10,FALSE))</f>
        <v/>
      </c>
      <c r="AL168" s="684" t="str">
        <f>IF(AL167="","",VLOOKUP(AL167,'6-2シフト記号表（従来型・ユニット型共通）'!$C$6:$L$47,10,FALSE))</f>
        <v/>
      </c>
      <c r="AM168" s="684" t="str">
        <f>IF(AM167="","",VLOOKUP(AM167,'6-2シフト記号表（従来型・ユニット型共通）'!$C$6:$L$47,10,FALSE))</f>
        <v/>
      </c>
      <c r="AN168" s="684" t="str">
        <f>IF(AN167="","",VLOOKUP(AN167,'6-2シフト記号表（従来型・ユニット型共通）'!$C$6:$L$47,10,FALSE))</f>
        <v/>
      </c>
      <c r="AO168" s="684" t="str">
        <f>IF(AO167="","",VLOOKUP(AO167,'6-2シフト記号表（従来型・ユニット型共通）'!$C$6:$L$47,10,FALSE))</f>
        <v/>
      </c>
      <c r="AP168" s="684" t="str">
        <f>IF(AP167="","",VLOOKUP(AP167,'6-2シフト記号表（従来型・ユニット型共通）'!$C$6:$L$47,10,FALSE))</f>
        <v/>
      </c>
      <c r="AQ168" s="685" t="str">
        <f>IF(AQ167="","",VLOOKUP(AQ167,'6-2シフト記号表（従来型・ユニット型共通）'!$C$6:$L$47,10,FALSE))</f>
        <v/>
      </c>
      <c r="AR168" s="683" t="str">
        <f>IF(AR167="","",VLOOKUP(AR167,'6-2シフト記号表（従来型・ユニット型共通）'!$C$6:$L$47,10,FALSE))</f>
        <v/>
      </c>
      <c r="AS168" s="684" t="str">
        <f>IF(AS167="","",VLOOKUP(AS167,'6-2シフト記号表（従来型・ユニット型共通）'!$C$6:$L$47,10,FALSE))</f>
        <v/>
      </c>
      <c r="AT168" s="684" t="str">
        <f>IF(AT167="","",VLOOKUP(AT167,'6-2シフト記号表（従来型・ユニット型共通）'!$C$6:$L$47,10,FALSE))</f>
        <v/>
      </c>
      <c r="AU168" s="684" t="str">
        <f>IF(AU167="","",VLOOKUP(AU167,'6-2シフト記号表（従来型・ユニット型共通）'!$C$6:$L$47,10,FALSE))</f>
        <v/>
      </c>
      <c r="AV168" s="684" t="str">
        <f>IF(AV167="","",VLOOKUP(AV167,'6-2シフト記号表（従来型・ユニット型共通）'!$C$6:$L$47,10,FALSE))</f>
        <v/>
      </c>
      <c r="AW168" s="684" t="str">
        <f>IF(AW167="","",VLOOKUP(AW167,'6-2シフト記号表（従来型・ユニット型共通）'!$C$6:$L$47,10,FALSE))</f>
        <v/>
      </c>
      <c r="AX168" s="685" t="str">
        <f>IF(AX167="","",VLOOKUP(AX167,'6-2シフト記号表（従来型・ユニット型共通）'!$C$6:$L$47,10,FALSE))</f>
        <v/>
      </c>
      <c r="AY168" s="683" t="str">
        <f>IF(AY167="","",VLOOKUP(AY167,'6-2シフト記号表（従来型・ユニット型共通）'!$C$6:$L$47,10,FALSE))</f>
        <v/>
      </c>
      <c r="AZ168" s="684" t="str">
        <f>IF(AZ167="","",VLOOKUP(AZ167,'6-2シフト記号表（従来型・ユニット型共通）'!$C$6:$L$47,10,FALSE))</f>
        <v/>
      </c>
      <c r="BA168" s="684" t="str">
        <f>IF(BA167="","",VLOOKUP(BA167,'6-2シフト記号表（従来型・ユニット型共通）'!$C$6:$L$47,10,FALSE))</f>
        <v/>
      </c>
      <c r="BB168" s="1868">
        <f>IF($BE$3="４週",SUM(W168:AX168),IF($BE$3="暦月",SUM(W168:BA168),""))</f>
        <v>0</v>
      </c>
      <c r="BC168" s="1869"/>
      <c r="BD168" s="1870">
        <f>IF($BE$3="４週",BB168/4,IF($BE$3="暦月",(BB168/($BE$8/7)),""))</f>
        <v>0</v>
      </c>
      <c r="BE168" s="1869"/>
      <c r="BF168" s="1865"/>
      <c r="BG168" s="1866"/>
      <c r="BH168" s="1866"/>
      <c r="BI168" s="1866"/>
      <c r="BJ168" s="1867"/>
    </row>
    <row r="169" spans="2:62" ht="20.25" customHeight="1" x14ac:dyDescent="0.2">
      <c r="B169" s="1770">
        <f>B167+1</f>
        <v>77</v>
      </c>
      <c r="C169" s="1772"/>
      <c r="D169" s="1773"/>
      <c r="E169" s="678"/>
      <c r="F169" s="679"/>
      <c r="G169" s="678"/>
      <c r="H169" s="679"/>
      <c r="I169" s="1776"/>
      <c r="J169" s="1777"/>
      <c r="K169" s="1780"/>
      <c r="L169" s="1781"/>
      <c r="M169" s="1781"/>
      <c r="N169" s="1773"/>
      <c r="O169" s="1784"/>
      <c r="P169" s="1785"/>
      <c r="Q169" s="1785"/>
      <c r="R169" s="1785"/>
      <c r="S169" s="1786"/>
      <c r="T169" s="698" t="s">
        <v>1079</v>
      </c>
      <c r="V169" s="699"/>
      <c r="W169" s="691"/>
      <c r="X169" s="692"/>
      <c r="Y169" s="692"/>
      <c r="Z169" s="692"/>
      <c r="AA169" s="692"/>
      <c r="AB169" s="692"/>
      <c r="AC169" s="693"/>
      <c r="AD169" s="691"/>
      <c r="AE169" s="692"/>
      <c r="AF169" s="692"/>
      <c r="AG169" s="692"/>
      <c r="AH169" s="692"/>
      <c r="AI169" s="692"/>
      <c r="AJ169" s="693"/>
      <c r="AK169" s="691"/>
      <c r="AL169" s="692"/>
      <c r="AM169" s="692"/>
      <c r="AN169" s="692"/>
      <c r="AO169" s="692"/>
      <c r="AP169" s="692"/>
      <c r="AQ169" s="693"/>
      <c r="AR169" s="691"/>
      <c r="AS169" s="692"/>
      <c r="AT169" s="692"/>
      <c r="AU169" s="692"/>
      <c r="AV169" s="692"/>
      <c r="AW169" s="692"/>
      <c r="AX169" s="693"/>
      <c r="AY169" s="691"/>
      <c r="AZ169" s="692"/>
      <c r="BA169" s="694"/>
      <c r="BB169" s="1787"/>
      <c r="BC169" s="1788"/>
      <c r="BD169" s="1842"/>
      <c r="BE169" s="1843"/>
      <c r="BF169" s="1844"/>
      <c r="BG169" s="1845"/>
      <c r="BH169" s="1845"/>
      <c r="BI169" s="1845"/>
      <c r="BJ169" s="1846"/>
    </row>
    <row r="170" spans="2:62" ht="20.25" customHeight="1" x14ac:dyDescent="0.2">
      <c r="B170" s="1771"/>
      <c r="C170" s="1872"/>
      <c r="D170" s="1873"/>
      <c r="E170" s="700"/>
      <c r="F170" s="701">
        <f>C169</f>
        <v>0</v>
      </c>
      <c r="G170" s="700"/>
      <c r="H170" s="701">
        <f>I169</f>
        <v>0</v>
      </c>
      <c r="I170" s="1874"/>
      <c r="J170" s="1875"/>
      <c r="K170" s="1876"/>
      <c r="L170" s="1877"/>
      <c r="M170" s="1877"/>
      <c r="N170" s="1873"/>
      <c r="O170" s="1784"/>
      <c r="P170" s="1785"/>
      <c r="Q170" s="1785"/>
      <c r="R170" s="1785"/>
      <c r="S170" s="1786"/>
      <c r="T170" s="695" t="s">
        <v>1080</v>
      </c>
      <c r="U170" s="696"/>
      <c r="V170" s="697"/>
      <c r="W170" s="683" t="str">
        <f>IF(W169="","",VLOOKUP(W169,'6-2シフト記号表（従来型・ユニット型共通）'!$C$6:$L$47,10,FALSE))</f>
        <v/>
      </c>
      <c r="X170" s="684" t="str">
        <f>IF(X169="","",VLOOKUP(X169,'6-2シフト記号表（従来型・ユニット型共通）'!$C$6:$L$47,10,FALSE))</f>
        <v/>
      </c>
      <c r="Y170" s="684" t="str">
        <f>IF(Y169="","",VLOOKUP(Y169,'6-2シフト記号表（従来型・ユニット型共通）'!$C$6:$L$47,10,FALSE))</f>
        <v/>
      </c>
      <c r="Z170" s="684" t="str">
        <f>IF(Z169="","",VLOOKUP(Z169,'6-2シフト記号表（従来型・ユニット型共通）'!$C$6:$L$47,10,FALSE))</f>
        <v/>
      </c>
      <c r="AA170" s="684" t="str">
        <f>IF(AA169="","",VLOOKUP(AA169,'6-2シフト記号表（従来型・ユニット型共通）'!$C$6:$L$47,10,FALSE))</f>
        <v/>
      </c>
      <c r="AB170" s="684" t="str">
        <f>IF(AB169="","",VLOOKUP(AB169,'6-2シフト記号表（従来型・ユニット型共通）'!$C$6:$L$47,10,FALSE))</f>
        <v/>
      </c>
      <c r="AC170" s="685" t="str">
        <f>IF(AC169="","",VLOOKUP(AC169,'6-2シフト記号表（従来型・ユニット型共通）'!$C$6:$L$47,10,FALSE))</f>
        <v/>
      </c>
      <c r="AD170" s="683" t="str">
        <f>IF(AD169="","",VLOOKUP(AD169,'6-2シフト記号表（従来型・ユニット型共通）'!$C$6:$L$47,10,FALSE))</f>
        <v/>
      </c>
      <c r="AE170" s="684" t="str">
        <f>IF(AE169="","",VLOOKUP(AE169,'6-2シフト記号表（従来型・ユニット型共通）'!$C$6:$L$47,10,FALSE))</f>
        <v/>
      </c>
      <c r="AF170" s="684" t="str">
        <f>IF(AF169="","",VLOOKUP(AF169,'6-2シフト記号表（従来型・ユニット型共通）'!$C$6:$L$47,10,FALSE))</f>
        <v/>
      </c>
      <c r="AG170" s="684" t="str">
        <f>IF(AG169="","",VLOOKUP(AG169,'6-2シフト記号表（従来型・ユニット型共通）'!$C$6:$L$47,10,FALSE))</f>
        <v/>
      </c>
      <c r="AH170" s="684" t="str">
        <f>IF(AH169="","",VLOOKUP(AH169,'6-2シフト記号表（従来型・ユニット型共通）'!$C$6:$L$47,10,FALSE))</f>
        <v/>
      </c>
      <c r="AI170" s="684" t="str">
        <f>IF(AI169="","",VLOOKUP(AI169,'6-2シフト記号表（従来型・ユニット型共通）'!$C$6:$L$47,10,FALSE))</f>
        <v/>
      </c>
      <c r="AJ170" s="685" t="str">
        <f>IF(AJ169="","",VLOOKUP(AJ169,'6-2シフト記号表（従来型・ユニット型共通）'!$C$6:$L$47,10,FALSE))</f>
        <v/>
      </c>
      <c r="AK170" s="683" t="str">
        <f>IF(AK169="","",VLOOKUP(AK169,'6-2シフト記号表（従来型・ユニット型共通）'!$C$6:$L$47,10,FALSE))</f>
        <v/>
      </c>
      <c r="AL170" s="684" t="str">
        <f>IF(AL169="","",VLOOKUP(AL169,'6-2シフト記号表（従来型・ユニット型共通）'!$C$6:$L$47,10,FALSE))</f>
        <v/>
      </c>
      <c r="AM170" s="684" t="str">
        <f>IF(AM169="","",VLOOKUP(AM169,'6-2シフト記号表（従来型・ユニット型共通）'!$C$6:$L$47,10,FALSE))</f>
        <v/>
      </c>
      <c r="AN170" s="684" t="str">
        <f>IF(AN169="","",VLOOKUP(AN169,'6-2シフト記号表（従来型・ユニット型共通）'!$C$6:$L$47,10,FALSE))</f>
        <v/>
      </c>
      <c r="AO170" s="684" t="str">
        <f>IF(AO169="","",VLOOKUP(AO169,'6-2シフト記号表（従来型・ユニット型共通）'!$C$6:$L$47,10,FALSE))</f>
        <v/>
      </c>
      <c r="AP170" s="684" t="str">
        <f>IF(AP169="","",VLOOKUP(AP169,'6-2シフト記号表（従来型・ユニット型共通）'!$C$6:$L$47,10,FALSE))</f>
        <v/>
      </c>
      <c r="AQ170" s="685" t="str">
        <f>IF(AQ169="","",VLOOKUP(AQ169,'6-2シフト記号表（従来型・ユニット型共通）'!$C$6:$L$47,10,FALSE))</f>
        <v/>
      </c>
      <c r="AR170" s="683" t="str">
        <f>IF(AR169="","",VLOOKUP(AR169,'6-2シフト記号表（従来型・ユニット型共通）'!$C$6:$L$47,10,FALSE))</f>
        <v/>
      </c>
      <c r="AS170" s="684" t="str">
        <f>IF(AS169="","",VLOOKUP(AS169,'6-2シフト記号表（従来型・ユニット型共通）'!$C$6:$L$47,10,FALSE))</f>
        <v/>
      </c>
      <c r="AT170" s="684" t="str">
        <f>IF(AT169="","",VLOOKUP(AT169,'6-2シフト記号表（従来型・ユニット型共通）'!$C$6:$L$47,10,FALSE))</f>
        <v/>
      </c>
      <c r="AU170" s="684" t="str">
        <f>IF(AU169="","",VLOOKUP(AU169,'6-2シフト記号表（従来型・ユニット型共通）'!$C$6:$L$47,10,FALSE))</f>
        <v/>
      </c>
      <c r="AV170" s="684" t="str">
        <f>IF(AV169="","",VLOOKUP(AV169,'6-2シフト記号表（従来型・ユニット型共通）'!$C$6:$L$47,10,FALSE))</f>
        <v/>
      </c>
      <c r="AW170" s="684" t="str">
        <f>IF(AW169="","",VLOOKUP(AW169,'6-2シフト記号表（従来型・ユニット型共通）'!$C$6:$L$47,10,FALSE))</f>
        <v/>
      </c>
      <c r="AX170" s="685" t="str">
        <f>IF(AX169="","",VLOOKUP(AX169,'6-2シフト記号表（従来型・ユニット型共通）'!$C$6:$L$47,10,FALSE))</f>
        <v/>
      </c>
      <c r="AY170" s="683" t="str">
        <f>IF(AY169="","",VLOOKUP(AY169,'6-2シフト記号表（従来型・ユニット型共通）'!$C$6:$L$47,10,FALSE))</f>
        <v/>
      </c>
      <c r="AZ170" s="684" t="str">
        <f>IF(AZ169="","",VLOOKUP(AZ169,'6-2シフト記号表（従来型・ユニット型共通）'!$C$6:$L$47,10,FALSE))</f>
        <v/>
      </c>
      <c r="BA170" s="684" t="str">
        <f>IF(BA169="","",VLOOKUP(BA169,'6-2シフト記号表（従来型・ユニット型共通）'!$C$6:$L$47,10,FALSE))</f>
        <v/>
      </c>
      <c r="BB170" s="1868">
        <f>IF($BE$3="４週",SUM(W170:AX170),IF($BE$3="暦月",SUM(W170:BA170),""))</f>
        <v>0</v>
      </c>
      <c r="BC170" s="1869"/>
      <c r="BD170" s="1870">
        <f>IF($BE$3="４週",BB170/4,IF($BE$3="暦月",(BB170/($BE$8/7)),""))</f>
        <v>0</v>
      </c>
      <c r="BE170" s="1869"/>
      <c r="BF170" s="1865"/>
      <c r="BG170" s="1866"/>
      <c r="BH170" s="1866"/>
      <c r="BI170" s="1866"/>
      <c r="BJ170" s="1867"/>
    </row>
    <row r="171" spans="2:62" ht="20.25" customHeight="1" x14ac:dyDescent="0.2">
      <c r="B171" s="1770">
        <f>B169+1</f>
        <v>78</v>
      </c>
      <c r="C171" s="1772"/>
      <c r="D171" s="1773"/>
      <c r="E171" s="678"/>
      <c r="F171" s="679"/>
      <c r="G171" s="678"/>
      <c r="H171" s="679"/>
      <c r="I171" s="1776"/>
      <c r="J171" s="1777"/>
      <c r="K171" s="1780"/>
      <c r="L171" s="1781"/>
      <c r="M171" s="1781"/>
      <c r="N171" s="1773"/>
      <c r="O171" s="1784"/>
      <c r="P171" s="1785"/>
      <c r="Q171" s="1785"/>
      <c r="R171" s="1785"/>
      <c r="S171" s="1786"/>
      <c r="T171" s="698" t="s">
        <v>1079</v>
      </c>
      <c r="V171" s="699"/>
      <c r="W171" s="691"/>
      <c r="X171" s="692"/>
      <c r="Y171" s="692"/>
      <c r="Z171" s="692"/>
      <c r="AA171" s="692"/>
      <c r="AB171" s="692"/>
      <c r="AC171" s="693"/>
      <c r="AD171" s="691"/>
      <c r="AE171" s="692"/>
      <c r="AF171" s="692"/>
      <c r="AG171" s="692"/>
      <c r="AH171" s="692"/>
      <c r="AI171" s="692"/>
      <c r="AJ171" s="693"/>
      <c r="AK171" s="691"/>
      <c r="AL171" s="692"/>
      <c r="AM171" s="692"/>
      <c r="AN171" s="692"/>
      <c r="AO171" s="692"/>
      <c r="AP171" s="692"/>
      <c r="AQ171" s="693"/>
      <c r="AR171" s="691"/>
      <c r="AS171" s="692"/>
      <c r="AT171" s="692"/>
      <c r="AU171" s="692"/>
      <c r="AV171" s="692"/>
      <c r="AW171" s="692"/>
      <c r="AX171" s="693"/>
      <c r="AY171" s="691"/>
      <c r="AZ171" s="692"/>
      <c r="BA171" s="694"/>
      <c r="BB171" s="1787"/>
      <c r="BC171" s="1788"/>
      <c r="BD171" s="1842"/>
      <c r="BE171" s="1843"/>
      <c r="BF171" s="1844"/>
      <c r="BG171" s="1845"/>
      <c r="BH171" s="1845"/>
      <c r="BI171" s="1845"/>
      <c r="BJ171" s="1846"/>
    </row>
    <row r="172" spans="2:62" ht="20.25" customHeight="1" x14ac:dyDescent="0.2">
      <c r="B172" s="1771"/>
      <c r="C172" s="1872"/>
      <c r="D172" s="1873"/>
      <c r="E172" s="700"/>
      <c r="F172" s="701">
        <f>C171</f>
        <v>0</v>
      </c>
      <c r="G172" s="700"/>
      <c r="H172" s="701">
        <f>I171</f>
        <v>0</v>
      </c>
      <c r="I172" s="1874"/>
      <c r="J172" s="1875"/>
      <c r="K172" s="1876"/>
      <c r="L172" s="1877"/>
      <c r="M172" s="1877"/>
      <c r="N172" s="1873"/>
      <c r="O172" s="1784"/>
      <c r="P172" s="1785"/>
      <c r="Q172" s="1785"/>
      <c r="R172" s="1785"/>
      <c r="S172" s="1786"/>
      <c r="T172" s="695" t="s">
        <v>1080</v>
      </c>
      <c r="U172" s="696"/>
      <c r="V172" s="697"/>
      <c r="W172" s="683" t="str">
        <f>IF(W171="","",VLOOKUP(W171,'6-2シフト記号表（従来型・ユニット型共通）'!$C$6:$L$47,10,FALSE))</f>
        <v/>
      </c>
      <c r="X172" s="684" t="str">
        <f>IF(X171="","",VLOOKUP(X171,'6-2シフト記号表（従来型・ユニット型共通）'!$C$6:$L$47,10,FALSE))</f>
        <v/>
      </c>
      <c r="Y172" s="684" t="str">
        <f>IF(Y171="","",VLOOKUP(Y171,'6-2シフト記号表（従来型・ユニット型共通）'!$C$6:$L$47,10,FALSE))</f>
        <v/>
      </c>
      <c r="Z172" s="684" t="str">
        <f>IF(Z171="","",VLOOKUP(Z171,'6-2シフト記号表（従来型・ユニット型共通）'!$C$6:$L$47,10,FALSE))</f>
        <v/>
      </c>
      <c r="AA172" s="684" t="str">
        <f>IF(AA171="","",VLOOKUP(AA171,'6-2シフト記号表（従来型・ユニット型共通）'!$C$6:$L$47,10,FALSE))</f>
        <v/>
      </c>
      <c r="AB172" s="684" t="str">
        <f>IF(AB171="","",VLOOKUP(AB171,'6-2シフト記号表（従来型・ユニット型共通）'!$C$6:$L$47,10,FALSE))</f>
        <v/>
      </c>
      <c r="AC172" s="685" t="str">
        <f>IF(AC171="","",VLOOKUP(AC171,'6-2シフト記号表（従来型・ユニット型共通）'!$C$6:$L$47,10,FALSE))</f>
        <v/>
      </c>
      <c r="AD172" s="683" t="str">
        <f>IF(AD171="","",VLOOKUP(AD171,'6-2シフト記号表（従来型・ユニット型共通）'!$C$6:$L$47,10,FALSE))</f>
        <v/>
      </c>
      <c r="AE172" s="684" t="str">
        <f>IF(AE171="","",VLOOKUP(AE171,'6-2シフト記号表（従来型・ユニット型共通）'!$C$6:$L$47,10,FALSE))</f>
        <v/>
      </c>
      <c r="AF172" s="684" t="str">
        <f>IF(AF171="","",VLOOKUP(AF171,'6-2シフト記号表（従来型・ユニット型共通）'!$C$6:$L$47,10,FALSE))</f>
        <v/>
      </c>
      <c r="AG172" s="684" t="str">
        <f>IF(AG171="","",VLOOKUP(AG171,'6-2シフト記号表（従来型・ユニット型共通）'!$C$6:$L$47,10,FALSE))</f>
        <v/>
      </c>
      <c r="AH172" s="684" t="str">
        <f>IF(AH171="","",VLOOKUP(AH171,'6-2シフト記号表（従来型・ユニット型共通）'!$C$6:$L$47,10,FALSE))</f>
        <v/>
      </c>
      <c r="AI172" s="684" t="str">
        <f>IF(AI171="","",VLOOKUP(AI171,'6-2シフト記号表（従来型・ユニット型共通）'!$C$6:$L$47,10,FALSE))</f>
        <v/>
      </c>
      <c r="AJ172" s="685" t="str">
        <f>IF(AJ171="","",VLOOKUP(AJ171,'6-2シフト記号表（従来型・ユニット型共通）'!$C$6:$L$47,10,FALSE))</f>
        <v/>
      </c>
      <c r="AK172" s="683" t="str">
        <f>IF(AK171="","",VLOOKUP(AK171,'6-2シフト記号表（従来型・ユニット型共通）'!$C$6:$L$47,10,FALSE))</f>
        <v/>
      </c>
      <c r="AL172" s="684" t="str">
        <f>IF(AL171="","",VLOOKUP(AL171,'6-2シフト記号表（従来型・ユニット型共通）'!$C$6:$L$47,10,FALSE))</f>
        <v/>
      </c>
      <c r="AM172" s="684" t="str">
        <f>IF(AM171="","",VLOOKUP(AM171,'6-2シフト記号表（従来型・ユニット型共通）'!$C$6:$L$47,10,FALSE))</f>
        <v/>
      </c>
      <c r="AN172" s="684" t="str">
        <f>IF(AN171="","",VLOOKUP(AN171,'6-2シフト記号表（従来型・ユニット型共通）'!$C$6:$L$47,10,FALSE))</f>
        <v/>
      </c>
      <c r="AO172" s="684" t="str">
        <f>IF(AO171="","",VLOOKUP(AO171,'6-2シフト記号表（従来型・ユニット型共通）'!$C$6:$L$47,10,FALSE))</f>
        <v/>
      </c>
      <c r="AP172" s="684" t="str">
        <f>IF(AP171="","",VLOOKUP(AP171,'6-2シフト記号表（従来型・ユニット型共通）'!$C$6:$L$47,10,FALSE))</f>
        <v/>
      </c>
      <c r="AQ172" s="685" t="str">
        <f>IF(AQ171="","",VLOOKUP(AQ171,'6-2シフト記号表（従来型・ユニット型共通）'!$C$6:$L$47,10,FALSE))</f>
        <v/>
      </c>
      <c r="AR172" s="683" t="str">
        <f>IF(AR171="","",VLOOKUP(AR171,'6-2シフト記号表（従来型・ユニット型共通）'!$C$6:$L$47,10,FALSE))</f>
        <v/>
      </c>
      <c r="AS172" s="684" t="str">
        <f>IF(AS171="","",VLOOKUP(AS171,'6-2シフト記号表（従来型・ユニット型共通）'!$C$6:$L$47,10,FALSE))</f>
        <v/>
      </c>
      <c r="AT172" s="684" t="str">
        <f>IF(AT171="","",VLOOKUP(AT171,'6-2シフト記号表（従来型・ユニット型共通）'!$C$6:$L$47,10,FALSE))</f>
        <v/>
      </c>
      <c r="AU172" s="684" t="str">
        <f>IF(AU171="","",VLOOKUP(AU171,'6-2シフト記号表（従来型・ユニット型共通）'!$C$6:$L$47,10,FALSE))</f>
        <v/>
      </c>
      <c r="AV172" s="684" t="str">
        <f>IF(AV171="","",VLOOKUP(AV171,'6-2シフト記号表（従来型・ユニット型共通）'!$C$6:$L$47,10,FALSE))</f>
        <v/>
      </c>
      <c r="AW172" s="684" t="str">
        <f>IF(AW171="","",VLOOKUP(AW171,'6-2シフト記号表（従来型・ユニット型共通）'!$C$6:$L$47,10,FALSE))</f>
        <v/>
      </c>
      <c r="AX172" s="685" t="str">
        <f>IF(AX171="","",VLOOKUP(AX171,'6-2シフト記号表（従来型・ユニット型共通）'!$C$6:$L$47,10,FALSE))</f>
        <v/>
      </c>
      <c r="AY172" s="683" t="str">
        <f>IF(AY171="","",VLOOKUP(AY171,'6-2シフト記号表（従来型・ユニット型共通）'!$C$6:$L$47,10,FALSE))</f>
        <v/>
      </c>
      <c r="AZ172" s="684" t="str">
        <f>IF(AZ171="","",VLOOKUP(AZ171,'6-2シフト記号表（従来型・ユニット型共通）'!$C$6:$L$47,10,FALSE))</f>
        <v/>
      </c>
      <c r="BA172" s="684" t="str">
        <f>IF(BA171="","",VLOOKUP(BA171,'6-2シフト記号表（従来型・ユニット型共通）'!$C$6:$L$47,10,FALSE))</f>
        <v/>
      </c>
      <c r="BB172" s="1868">
        <f>IF($BE$3="４週",SUM(W172:AX172),IF($BE$3="暦月",SUM(W172:BA172),""))</f>
        <v>0</v>
      </c>
      <c r="BC172" s="1869"/>
      <c r="BD172" s="1870">
        <f>IF($BE$3="４週",BB172/4,IF($BE$3="暦月",(BB172/($BE$8/7)),""))</f>
        <v>0</v>
      </c>
      <c r="BE172" s="1869"/>
      <c r="BF172" s="1865"/>
      <c r="BG172" s="1866"/>
      <c r="BH172" s="1866"/>
      <c r="BI172" s="1866"/>
      <c r="BJ172" s="1867"/>
    </row>
    <row r="173" spans="2:62" ht="20.25" customHeight="1" x14ac:dyDescent="0.2">
      <c r="B173" s="1770">
        <f>B171+1</f>
        <v>79</v>
      </c>
      <c r="C173" s="1772"/>
      <c r="D173" s="1773"/>
      <c r="E173" s="678"/>
      <c r="F173" s="679"/>
      <c r="G173" s="678"/>
      <c r="H173" s="679"/>
      <c r="I173" s="1776"/>
      <c r="J173" s="1777"/>
      <c r="K173" s="1780"/>
      <c r="L173" s="1781"/>
      <c r="M173" s="1781"/>
      <c r="N173" s="1773"/>
      <c r="O173" s="1784"/>
      <c r="P173" s="1785"/>
      <c r="Q173" s="1785"/>
      <c r="R173" s="1785"/>
      <c r="S173" s="1786"/>
      <c r="T173" s="698" t="s">
        <v>1079</v>
      </c>
      <c r="V173" s="699"/>
      <c r="W173" s="691"/>
      <c r="X173" s="692"/>
      <c r="Y173" s="692"/>
      <c r="Z173" s="692"/>
      <c r="AA173" s="692"/>
      <c r="AB173" s="692"/>
      <c r="AC173" s="693"/>
      <c r="AD173" s="691"/>
      <c r="AE173" s="692"/>
      <c r="AF173" s="692"/>
      <c r="AG173" s="692"/>
      <c r="AH173" s="692"/>
      <c r="AI173" s="692"/>
      <c r="AJ173" s="693"/>
      <c r="AK173" s="691"/>
      <c r="AL173" s="692"/>
      <c r="AM173" s="692"/>
      <c r="AN173" s="692"/>
      <c r="AO173" s="692"/>
      <c r="AP173" s="692"/>
      <c r="AQ173" s="693"/>
      <c r="AR173" s="691"/>
      <c r="AS173" s="692"/>
      <c r="AT173" s="692"/>
      <c r="AU173" s="692"/>
      <c r="AV173" s="692"/>
      <c r="AW173" s="692"/>
      <c r="AX173" s="693"/>
      <c r="AY173" s="691"/>
      <c r="AZ173" s="692"/>
      <c r="BA173" s="694"/>
      <c r="BB173" s="1787"/>
      <c r="BC173" s="1788"/>
      <c r="BD173" s="1842"/>
      <c r="BE173" s="1843"/>
      <c r="BF173" s="1844"/>
      <c r="BG173" s="1845"/>
      <c r="BH173" s="1845"/>
      <c r="BI173" s="1845"/>
      <c r="BJ173" s="1846"/>
    </row>
    <row r="174" spans="2:62" ht="20.25" customHeight="1" x14ac:dyDescent="0.2">
      <c r="B174" s="1771"/>
      <c r="C174" s="1872"/>
      <c r="D174" s="1873"/>
      <c r="E174" s="700"/>
      <c r="F174" s="701">
        <f>C173</f>
        <v>0</v>
      </c>
      <c r="G174" s="700"/>
      <c r="H174" s="701">
        <f>I173</f>
        <v>0</v>
      </c>
      <c r="I174" s="1874"/>
      <c r="J174" s="1875"/>
      <c r="K174" s="1876"/>
      <c r="L174" s="1877"/>
      <c r="M174" s="1877"/>
      <c r="N174" s="1873"/>
      <c r="O174" s="1784"/>
      <c r="P174" s="1785"/>
      <c r="Q174" s="1785"/>
      <c r="R174" s="1785"/>
      <c r="S174" s="1786"/>
      <c r="T174" s="695" t="s">
        <v>1080</v>
      </c>
      <c r="U174" s="696"/>
      <c r="V174" s="697"/>
      <c r="W174" s="683" t="str">
        <f>IF(W173="","",VLOOKUP(W173,'6-2シフト記号表（従来型・ユニット型共通）'!$C$6:$L$47,10,FALSE))</f>
        <v/>
      </c>
      <c r="X174" s="684" t="str">
        <f>IF(X173="","",VLOOKUP(X173,'6-2シフト記号表（従来型・ユニット型共通）'!$C$6:$L$47,10,FALSE))</f>
        <v/>
      </c>
      <c r="Y174" s="684" t="str">
        <f>IF(Y173="","",VLOOKUP(Y173,'6-2シフト記号表（従来型・ユニット型共通）'!$C$6:$L$47,10,FALSE))</f>
        <v/>
      </c>
      <c r="Z174" s="684" t="str">
        <f>IF(Z173="","",VLOOKUP(Z173,'6-2シフト記号表（従来型・ユニット型共通）'!$C$6:$L$47,10,FALSE))</f>
        <v/>
      </c>
      <c r="AA174" s="684" t="str">
        <f>IF(AA173="","",VLOOKUP(AA173,'6-2シフト記号表（従来型・ユニット型共通）'!$C$6:$L$47,10,FALSE))</f>
        <v/>
      </c>
      <c r="AB174" s="684" t="str">
        <f>IF(AB173="","",VLOOKUP(AB173,'6-2シフト記号表（従来型・ユニット型共通）'!$C$6:$L$47,10,FALSE))</f>
        <v/>
      </c>
      <c r="AC174" s="685" t="str">
        <f>IF(AC173="","",VLOOKUP(AC173,'6-2シフト記号表（従来型・ユニット型共通）'!$C$6:$L$47,10,FALSE))</f>
        <v/>
      </c>
      <c r="AD174" s="683" t="str">
        <f>IF(AD173="","",VLOOKUP(AD173,'6-2シフト記号表（従来型・ユニット型共通）'!$C$6:$L$47,10,FALSE))</f>
        <v/>
      </c>
      <c r="AE174" s="684" t="str">
        <f>IF(AE173="","",VLOOKUP(AE173,'6-2シフト記号表（従来型・ユニット型共通）'!$C$6:$L$47,10,FALSE))</f>
        <v/>
      </c>
      <c r="AF174" s="684" t="str">
        <f>IF(AF173="","",VLOOKUP(AF173,'6-2シフト記号表（従来型・ユニット型共通）'!$C$6:$L$47,10,FALSE))</f>
        <v/>
      </c>
      <c r="AG174" s="684" t="str">
        <f>IF(AG173="","",VLOOKUP(AG173,'6-2シフト記号表（従来型・ユニット型共通）'!$C$6:$L$47,10,FALSE))</f>
        <v/>
      </c>
      <c r="AH174" s="684" t="str">
        <f>IF(AH173="","",VLOOKUP(AH173,'6-2シフト記号表（従来型・ユニット型共通）'!$C$6:$L$47,10,FALSE))</f>
        <v/>
      </c>
      <c r="AI174" s="684" t="str">
        <f>IF(AI173="","",VLOOKUP(AI173,'6-2シフト記号表（従来型・ユニット型共通）'!$C$6:$L$47,10,FALSE))</f>
        <v/>
      </c>
      <c r="AJ174" s="685" t="str">
        <f>IF(AJ173="","",VLOOKUP(AJ173,'6-2シフト記号表（従来型・ユニット型共通）'!$C$6:$L$47,10,FALSE))</f>
        <v/>
      </c>
      <c r="AK174" s="683" t="str">
        <f>IF(AK173="","",VLOOKUP(AK173,'6-2シフト記号表（従来型・ユニット型共通）'!$C$6:$L$47,10,FALSE))</f>
        <v/>
      </c>
      <c r="AL174" s="684" t="str">
        <f>IF(AL173="","",VLOOKUP(AL173,'6-2シフト記号表（従来型・ユニット型共通）'!$C$6:$L$47,10,FALSE))</f>
        <v/>
      </c>
      <c r="AM174" s="684" t="str">
        <f>IF(AM173="","",VLOOKUP(AM173,'6-2シフト記号表（従来型・ユニット型共通）'!$C$6:$L$47,10,FALSE))</f>
        <v/>
      </c>
      <c r="AN174" s="684" t="str">
        <f>IF(AN173="","",VLOOKUP(AN173,'6-2シフト記号表（従来型・ユニット型共通）'!$C$6:$L$47,10,FALSE))</f>
        <v/>
      </c>
      <c r="AO174" s="684" t="str">
        <f>IF(AO173="","",VLOOKUP(AO173,'6-2シフト記号表（従来型・ユニット型共通）'!$C$6:$L$47,10,FALSE))</f>
        <v/>
      </c>
      <c r="AP174" s="684" t="str">
        <f>IF(AP173="","",VLOOKUP(AP173,'6-2シフト記号表（従来型・ユニット型共通）'!$C$6:$L$47,10,FALSE))</f>
        <v/>
      </c>
      <c r="AQ174" s="685" t="str">
        <f>IF(AQ173="","",VLOOKUP(AQ173,'6-2シフト記号表（従来型・ユニット型共通）'!$C$6:$L$47,10,FALSE))</f>
        <v/>
      </c>
      <c r="AR174" s="683" t="str">
        <f>IF(AR173="","",VLOOKUP(AR173,'6-2シフト記号表（従来型・ユニット型共通）'!$C$6:$L$47,10,FALSE))</f>
        <v/>
      </c>
      <c r="AS174" s="684" t="str">
        <f>IF(AS173="","",VLOOKUP(AS173,'6-2シフト記号表（従来型・ユニット型共通）'!$C$6:$L$47,10,FALSE))</f>
        <v/>
      </c>
      <c r="AT174" s="684" t="str">
        <f>IF(AT173="","",VLOOKUP(AT173,'6-2シフト記号表（従来型・ユニット型共通）'!$C$6:$L$47,10,FALSE))</f>
        <v/>
      </c>
      <c r="AU174" s="684" t="str">
        <f>IF(AU173="","",VLOOKUP(AU173,'6-2シフト記号表（従来型・ユニット型共通）'!$C$6:$L$47,10,FALSE))</f>
        <v/>
      </c>
      <c r="AV174" s="684" t="str">
        <f>IF(AV173="","",VLOOKUP(AV173,'6-2シフト記号表（従来型・ユニット型共通）'!$C$6:$L$47,10,FALSE))</f>
        <v/>
      </c>
      <c r="AW174" s="684" t="str">
        <f>IF(AW173="","",VLOOKUP(AW173,'6-2シフト記号表（従来型・ユニット型共通）'!$C$6:$L$47,10,FALSE))</f>
        <v/>
      </c>
      <c r="AX174" s="685" t="str">
        <f>IF(AX173="","",VLOOKUP(AX173,'6-2シフト記号表（従来型・ユニット型共通）'!$C$6:$L$47,10,FALSE))</f>
        <v/>
      </c>
      <c r="AY174" s="683" t="str">
        <f>IF(AY173="","",VLOOKUP(AY173,'6-2シフト記号表（従来型・ユニット型共通）'!$C$6:$L$47,10,FALSE))</f>
        <v/>
      </c>
      <c r="AZ174" s="684" t="str">
        <f>IF(AZ173="","",VLOOKUP(AZ173,'6-2シフト記号表（従来型・ユニット型共通）'!$C$6:$L$47,10,FALSE))</f>
        <v/>
      </c>
      <c r="BA174" s="684" t="str">
        <f>IF(BA173="","",VLOOKUP(BA173,'6-2シフト記号表（従来型・ユニット型共通）'!$C$6:$L$47,10,FALSE))</f>
        <v/>
      </c>
      <c r="BB174" s="1868">
        <f>IF($BE$3="４週",SUM(W174:AX174),IF($BE$3="暦月",SUM(W174:BA174),""))</f>
        <v>0</v>
      </c>
      <c r="BC174" s="1869"/>
      <c r="BD174" s="1870">
        <f>IF($BE$3="４週",BB174/4,IF($BE$3="暦月",(BB174/($BE$8/7)),""))</f>
        <v>0</v>
      </c>
      <c r="BE174" s="1869"/>
      <c r="BF174" s="1865"/>
      <c r="BG174" s="1866"/>
      <c r="BH174" s="1866"/>
      <c r="BI174" s="1866"/>
      <c r="BJ174" s="1867"/>
    </row>
    <row r="175" spans="2:62" ht="20.25" customHeight="1" x14ac:dyDescent="0.2">
      <c r="B175" s="1770">
        <f>B173+1</f>
        <v>80</v>
      </c>
      <c r="C175" s="1772"/>
      <c r="D175" s="1773"/>
      <c r="E175" s="678"/>
      <c r="F175" s="679"/>
      <c r="G175" s="678"/>
      <c r="H175" s="679"/>
      <c r="I175" s="1776"/>
      <c r="J175" s="1777"/>
      <c r="K175" s="1780"/>
      <c r="L175" s="1781"/>
      <c r="M175" s="1781"/>
      <c r="N175" s="1773"/>
      <c r="O175" s="1784"/>
      <c r="P175" s="1785"/>
      <c r="Q175" s="1785"/>
      <c r="R175" s="1785"/>
      <c r="S175" s="1786"/>
      <c r="T175" s="698" t="s">
        <v>1079</v>
      </c>
      <c r="V175" s="699"/>
      <c r="W175" s="691"/>
      <c r="X175" s="692"/>
      <c r="Y175" s="692"/>
      <c r="Z175" s="692"/>
      <c r="AA175" s="692"/>
      <c r="AB175" s="692"/>
      <c r="AC175" s="693"/>
      <c r="AD175" s="691"/>
      <c r="AE175" s="692"/>
      <c r="AF175" s="692"/>
      <c r="AG175" s="692"/>
      <c r="AH175" s="692"/>
      <c r="AI175" s="692"/>
      <c r="AJ175" s="693"/>
      <c r="AK175" s="691"/>
      <c r="AL175" s="692"/>
      <c r="AM175" s="692"/>
      <c r="AN175" s="692"/>
      <c r="AO175" s="692"/>
      <c r="AP175" s="692"/>
      <c r="AQ175" s="693"/>
      <c r="AR175" s="691"/>
      <c r="AS175" s="692"/>
      <c r="AT175" s="692"/>
      <c r="AU175" s="692"/>
      <c r="AV175" s="692"/>
      <c r="AW175" s="692"/>
      <c r="AX175" s="693"/>
      <c r="AY175" s="691"/>
      <c r="AZ175" s="692"/>
      <c r="BA175" s="694"/>
      <c r="BB175" s="1787"/>
      <c r="BC175" s="1788"/>
      <c r="BD175" s="1842"/>
      <c r="BE175" s="1843"/>
      <c r="BF175" s="1844"/>
      <c r="BG175" s="1845"/>
      <c r="BH175" s="1845"/>
      <c r="BI175" s="1845"/>
      <c r="BJ175" s="1846"/>
    </row>
    <row r="176" spans="2:62" ht="20.25" customHeight="1" x14ac:dyDescent="0.2">
      <c r="B176" s="1771"/>
      <c r="C176" s="1872"/>
      <c r="D176" s="1873"/>
      <c r="E176" s="700"/>
      <c r="F176" s="701">
        <f>C175</f>
        <v>0</v>
      </c>
      <c r="G176" s="700"/>
      <c r="H176" s="701">
        <f>I175</f>
        <v>0</v>
      </c>
      <c r="I176" s="1874"/>
      <c r="J176" s="1875"/>
      <c r="K176" s="1876"/>
      <c r="L176" s="1877"/>
      <c r="M176" s="1877"/>
      <c r="N176" s="1873"/>
      <c r="O176" s="1784"/>
      <c r="P176" s="1785"/>
      <c r="Q176" s="1785"/>
      <c r="R176" s="1785"/>
      <c r="S176" s="1786"/>
      <c r="T176" s="695" t="s">
        <v>1080</v>
      </c>
      <c r="U176" s="696"/>
      <c r="V176" s="697"/>
      <c r="W176" s="683" t="str">
        <f>IF(W175="","",VLOOKUP(W175,'6-2シフト記号表（従来型・ユニット型共通）'!$C$6:$L$47,10,FALSE))</f>
        <v/>
      </c>
      <c r="X176" s="684" t="str">
        <f>IF(X175="","",VLOOKUP(X175,'6-2シフト記号表（従来型・ユニット型共通）'!$C$6:$L$47,10,FALSE))</f>
        <v/>
      </c>
      <c r="Y176" s="684" t="str">
        <f>IF(Y175="","",VLOOKUP(Y175,'6-2シフト記号表（従来型・ユニット型共通）'!$C$6:$L$47,10,FALSE))</f>
        <v/>
      </c>
      <c r="Z176" s="684" t="str">
        <f>IF(Z175="","",VLOOKUP(Z175,'6-2シフト記号表（従来型・ユニット型共通）'!$C$6:$L$47,10,FALSE))</f>
        <v/>
      </c>
      <c r="AA176" s="684" t="str">
        <f>IF(AA175="","",VLOOKUP(AA175,'6-2シフト記号表（従来型・ユニット型共通）'!$C$6:$L$47,10,FALSE))</f>
        <v/>
      </c>
      <c r="AB176" s="684" t="str">
        <f>IF(AB175="","",VLOOKUP(AB175,'6-2シフト記号表（従来型・ユニット型共通）'!$C$6:$L$47,10,FALSE))</f>
        <v/>
      </c>
      <c r="AC176" s="685" t="str">
        <f>IF(AC175="","",VLOOKUP(AC175,'6-2シフト記号表（従来型・ユニット型共通）'!$C$6:$L$47,10,FALSE))</f>
        <v/>
      </c>
      <c r="AD176" s="683" t="str">
        <f>IF(AD175="","",VLOOKUP(AD175,'6-2シフト記号表（従来型・ユニット型共通）'!$C$6:$L$47,10,FALSE))</f>
        <v/>
      </c>
      <c r="AE176" s="684" t="str">
        <f>IF(AE175="","",VLOOKUP(AE175,'6-2シフト記号表（従来型・ユニット型共通）'!$C$6:$L$47,10,FALSE))</f>
        <v/>
      </c>
      <c r="AF176" s="684" t="str">
        <f>IF(AF175="","",VLOOKUP(AF175,'6-2シフト記号表（従来型・ユニット型共通）'!$C$6:$L$47,10,FALSE))</f>
        <v/>
      </c>
      <c r="AG176" s="684" t="str">
        <f>IF(AG175="","",VLOOKUP(AG175,'6-2シフト記号表（従来型・ユニット型共通）'!$C$6:$L$47,10,FALSE))</f>
        <v/>
      </c>
      <c r="AH176" s="684" t="str">
        <f>IF(AH175="","",VLOOKUP(AH175,'6-2シフト記号表（従来型・ユニット型共通）'!$C$6:$L$47,10,FALSE))</f>
        <v/>
      </c>
      <c r="AI176" s="684" t="str">
        <f>IF(AI175="","",VLOOKUP(AI175,'6-2シフト記号表（従来型・ユニット型共通）'!$C$6:$L$47,10,FALSE))</f>
        <v/>
      </c>
      <c r="AJ176" s="685" t="str">
        <f>IF(AJ175="","",VLOOKUP(AJ175,'6-2シフト記号表（従来型・ユニット型共通）'!$C$6:$L$47,10,FALSE))</f>
        <v/>
      </c>
      <c r="AK176" s="683" t="str">
        <f>IF(AK175="","",VLOOKUP(AK175,'6-2シフト記号表（従来型・ユニット型共通）'!$C$6:$L$47,10,FALSE))</f>
        <v/>
      </c>
      <c r="AL176" s="684" t="str">
        <f>IF(AL175="","",VLOOKUP(AL175,'6-2シフト記号表（従来型・ユニット型共通）'!$C$6:$L$47,10,FALSE))</f>
        <v/>
      </c>
      <c r="AM176" s="684" t="str">
        <f>IF(AM175="","",VLOOKUP(AM175,'6-2シフト記号表（従来型・ユニット型共通）'!$C$6:$L$47,10,FALSE))</f>
        <v/>
      </c>
      <c r="AN176" s="684" t="str">
        <f>IF(AN175="","",VLOOKUP(AN175,'6-2シフト記号表（従来型・ユニット型共通）'!$C$6:$L$47,10,FALSE))</f>
        <v/>
      </c>
      <c r="AO176" s="684" t="str">
        <f>IF(AO175="","",VLOOKUP(AO175,'6-2シフト記号表（従来型・ユニット型共通）'!$C$6:$L$47,10,FALSE))</f>
        <v/>
      </c>
      <c r="AP176" s="684" t="str">
        <f>IF(AP175="","",VLOOKUP(AP175,'6-2シフト記号表（従来型・ユニット型共通）'!$C$6:$L$47,10,FALSE))</f>
        <v/>
      </c>
      <c r="AQ176" s="685" t="str">
        <f>IF(AQ175="","",VLOOKUP(AQ175,'6-2シフト記号表（従来型・ユニット型共通）'!$C$6:$L$47,10,FALSE))</f>
        <v/>
      </c>
      <c r="AR176" s="683" t="str">
        <f>IF(AR175="","",VLOOKUP(AR175,'6-2シフト記号表（従来型・ユニット型共通）'!$C$6:$L$47,10,FALSE))</f>
        <v/>
      </c>
      <c r="AS176" s="684" t="str">
        <f>IF(AS175="","",VLOOKUP(AS175,'6-2シフト記号表（従来型・ユニット型共通）'!$C$6:$L$47,10,FALSE))</f>
        <v/>
      </c>
      <c r="AT176" s="684" t="str">
        <f>IF(AT175="","",VLOOKUP(AT175,'6-2シフト記号表（従来型・ユニット型共通）'!$C$6:$L$47,10,FALSE))</f>
        <v/>
      </c>
      <c r="AU176" s="684" t="str">
        <f>IF(AU175="","",VLOOKUP(AU175,'6-2シフト記号表（従来型・ユニット型共通）'!$C$6:$L$47,10,FALSE))</f>
        <v/>
      </c>
      <c r="AV176" s="684" t="str">
        <f>IF(AV175="","",VLOOKUP(AV175,'6-2シフト記号表（従来型・ユニット型共通）'!$C$6:$L$47,10,FALSE))</f>
        <v/>
      </c>
      <c r="AW176" s="684" t="str">
        <f>IF(AW175="","",VLOOKUP(AW175,'6-2シフト記号表（従来型・ユニット型共通）'!$C$6:$L$47,10,FALSE))</f>
        <v/>
      </c>
      <c r="AX176" s="685" t="str">
        <f>IF(AX175="","",VLOOKUP(AX175,'6-2シフト記号表（従来型・ユニット型共通）'!$C$6:$L$47,10,FALSE))</f>
        <v/>
      </c>
      <c r="AY176" s="683" t="str">
        <f>IF(AY175="","",VLOOKUP(AY175,'6-2シフト記号表（従来型・ユニット型共通）'!$C$6:$L$47,10,FALSE))</f>
        <v/>
      </c>
      <c r="AZ176" s="684" t="str">
        <f>IF(AZ175="","",VLOOKUP(AZ175,'6-2シフト記号表（従来型・ユニット型共通）'!$C$6:$L$47,10,FALSE))</f>
        <v/>
      </c>
      <c r="BA176" s="684" t="str">
        <f>IF(BA175="","",VLOOKUP(BA175,'6-2シフト記号表（従来型・ユニット型共通）'!$C$6:$L$47,10,FALSE))</f>
        <v/>
      </c>
      <c r="BB176" s="1868">
        <f>IF($BE$3="４週",SUM(W176:AX176),IF($BE$3="暦月",SUM(W176:BA176),""))</f>
        <v>0</v>
      </c>
      <c r="BC176" s="1869"/>
      <c r="BD176" s="1870">
        <f>IF($BE$3="４週",BB176/4,IF($BE$3="暦月",(BB176/($BE$8/7)),""))</f>
        <v>0</v>
      </c>
      <c r="BE176" s="1869"/>
      <c r="BF176" s="1865"/>
      <c r="BG176" s="1866"/>
      <c r="BH176" s="1866"/>
      <c r="BI176" s="1866"/>
      <c r="BJ176" s="1867"/>
    </row>
    <row r="177" spans="2:62" ht="20.25" customHeight="1" x14ac:dyDescent="0.2">
      <c r="B177" s="1770">
        <f>B175+1</f>
        <v>81</v>
      </c>
      <c r="C177" s="1772"/>
      <c r="D177" s="1773"/>
      <c r="E177" s="678"/>
      <c r="F177" s="679"/>
      <c r="G177" s="678"/>
      <c r="H177" s="679"/>
      <c r="I177" s="1776"/>
      <c r="J177" s="1777"/>
      <c r="K177" s="1780"/>
      <c r="L177" s="1781"/>
      <c r="M177" s="1781"/>
      <c r="N177" s="1773"/>
      <c r="O177" s="1784"/>
      <c r="P177" s="1785"/>
      <c r="Q177" s="1785"/>
      <c r="R177" s="1785"/>
      <c r="S177" s="1786"/>
      <c r="T177" s="698" t="s">
        <v>1079</v>
      </c>
      <c r="V177" s="699"/>
      <c r="W177" s="691"/>
      <c r="X177" s="692"/>
      <c r="Y177" s="692"/>
      <c r="Z177" s="692"/>
      <c r="AA177" s="692"/>
      <c r="AB177" s="692"/>
      <c r="AC177" s="693"/>
      <c r="AD177" s="691"/>
      <c r="AE177" s="692"/>
      <c r="AF177" s="692"/>
      <c r="AG177" s="692"/>
      <c r="AH177" s="692"/>
      <c r="AI177" s="692"/>
      <c r="AJ177" s="693"/>
      <c r="AK177" s="691"/>
      <c r="AL177" s="692"/>
      <c r="AM177" s="692"/>
      <c r="AN177" s="692"/>
      <c r="AO177" s="692"/>
      <c r="AP177" s="692"/>
      <c r="AQ177" s="693"/>
      <c r="AR177" s="691"/>
      <c r="AS177" s="692"/>
      <c r="AT177" s="692"/>
      <c r="AU177" s="692"/>
      <c r="AV177" s="692"/>
      <c r="AW177" s="692"/>
      <c r="AX177" s="693"/>
      <c r="AY177" s="691"/>
      <c r="AZ177" s="692"/>
      <c r="BA177" s="694"/>
      <c r="BB177" s="1787"/>
      <c r="BC177" s="1788"/>
      <c r="BD177" s="1842"/>
      <c r="BE177" s="1843"/>
      <c r="BF177" s="1844"/>
      <c r="BG177" s="1845"/>
      <c r="BH177" s="1845"/>
      <c r="BI177" s="1845"/>
      <c r="BJ177" s="1846"/>
    </row>
    <row r="178" spans="2:62" ht="20.25" customHeight="1" x14ac:dyDescent="0.2">
      <c r="B178" s="1771"/>
      <c r="C178" s="1872"/>
      <c r="D178" s="1873"/>
      <c r="E178" s="700"/>
      <c r="F178" s="701">
        <f>C177</f>
        <v>0</v>
      </c>
      <c r="G178" s="700"/>
      <c r="H178" s="701">
        <f>I177</f>
        <v>0</v>
      </c>
      <c r="I178" s="1874"/>
      <c r="J178" s="1875"/>
      <c r="K178" s="1876"/>
      <c r="L178" s="1877"/>
      <c r="M178" s="1877"/>
      <c r="N178" s="1873"/>
      <c r="O178" s="1784"/>
      <c r="P178" s="1785"/>
      <c r="Q178" s="1785"/>
      <c r="R178" s="1785"/>
      <c r="S178" s="1786"/>
      <c r="T178" s="695" t="s">
        <v>1080</v>
      </c>
      <c r="U178" s="696"/>
      <c r="V178" s="697"/>
      <c r="W178" s="683" t="str">
        <f>IF(W177="","",VLOOKUP(W177,'6-2シフト記号表（従来型・ユニット型共通）'!$C$6:$L$47,10,FALSE))</f>
        <v/>
      </c>
      <c r="X178" s="684" t="str">
        <f>IF(X177="","",VLOOKUP(X177,'6-2シフト記号表（従来型・ユニット型共通）'!$C$6:$L$47,10,FALSE))</f>
        <v/>
      </c>
      <c r="Y178" s="684" t="str">
        <f>IF(Y177="","",VLOOKUP(Y177,'6-2シフト記号表（従来型・ユニット型共通）'!$C$6:$L$47,10,FALSE))</f>
        <v/>
      </c>
      <c r="Z178" s="684" t="str">
        <f>IF(Z177="","",VLOOKUP(Z177,'6-2シフト記号表（従来型・ユニット型共通）'!$C$6:$L$47,10,FALSE))</f>
        <v/>
      </c>
      <c r="AA178" s="684" t="str">
        <f>IF(AA177="","",VLOOKUP(AA177,'6-2シフト記号表（従来型・ユニット型共通）'!$C$6:$L$47,10,FALSE))</f>
        <v/>
      </c>
      <c r="AB178" s="684" t="str">
        <f>IF(AB177="","",VLOOKUP(AB177,'6-2シフト記号表（従来型・ユニット型共通）'!$C$6:$L$47,10,FALSE))</f>
        <v/>
      </c>
      <c r="AC178" s="685" t="str">
        <f>IF(AC177="","",VLOOKUP(AC177,'6-2シフト記号表（従来型・ユニット型共通）'!$C$6:$L$47,10,FALSE))</f>
        <v/>
      </c>
      <c r="AD178" s="683" t="str">
        <f>IF(AD177="","",VLOOKUP(AD177,'6-2シフト記号表（従来型・ユニット型共通）'!$C$6:$L$47,10,FALSE))</f>
        <v/>
      </c>
      <c r="AE178" s="684" t="str">
        <f>IF(AE177="","",VLOOKUP(AE177,'6-2シフト記号表（従来型・ユニット型共通）'!$C$6:$L$47,10,FALSE))</f>
        <v/>
      </c>
      <c r="AF178" s="684" t="str">
        <f>IF(AF177="","",VLOOKUP(AF177,'6-2シフト記号表（従来型・ユニット型共通）'!$C$6:$L$47,10,FALSE))</f>
        <v/>
      </c>
      <c r="AG178" s="684" t="str">
        <f>IF(AG177="","",VLOOKUP(AG177,'6-2シフト記号表（従来型・ユニット型共通）'!$C$6:$L$47,10,FALSE))</f>
        <v/>
      </c>
      <c r="AH178" s="684" t="str">
        <f>IF(AH177="","",VLOOKUP(AH177,'6-2シフト記号表（従来型・ユニット型共通）'!$C$6:$L$47,10,FALSE))</f>
        <v/>
      </c>
      <c r="AI178" s="684" t="str">
        <f>IF(AI177="","",VLOOKUP(AI177,'6-2シフト記号表（従来型・ユニット型共通）'!$C$6:$L$47,10,FALSE))</f>
        <v/>
      </c>
      <c r="AJ178" s="685" t="str">
        <f>IF(AJ177="","",VLOOKUP(AJ177,'6-2シフト記号表（従来型・ユニット型共通）'!$C$6:$L$47,10,FALSE))</f>
        <v/>
      </c>
      <c r="AK178" s="683" t="str">
        <f>IF(AK177="","",VLOOKUP(AK177,'6-2シフト記号表（従来型・ユニット型共通）'!$C$6:$L$47,10,FALSE))</f>
        <v/>
      </c>
      <c r="AL178" s="684" t="str">
        <f>IF(AL177="","",VLOOKUP(AL177,'6-2シフト記号表（従来型・ユニット型共通）'!$C$6:$L$47,10,FALSE))</f>
        <v/>
      </c>
      <c r="AM178" s="684" t="str">
        <f>IF(AM177="","",VLOOKUP(AM177,'6-2シフト記号表（従来型・ユニット型共通）'!$C$6:$L$47,10,FALSE))</f>
        <v/>
      </c>
      <c r="AN178" s="684" t="str">
        <f>IF(AN177="","",VLOOKUP(AN177,'6-2シフト記号表（従来型・ユニット型共通）'!$C$6:$L$47,10,FALSE))</f>
        <v/>
      </c>
      <c r="AO178" s="684" t="str">
        <f>IF(AO177="","",VLOOKUP(AO177,'6-2シフト記号表（従来型・ユニット型共通）'!$C$6:$L$47,10,FALSE))</f>
        <v/>
      </c>
      <c r="AP178" s="684" t="str">
        <f>IF(AP177="","",VLOOKUP(AP177,'6-2シフト記号表（従来型・ユニット型共通）'!$C$6:$L$47,10,FALSE))</f>
        <v/>
      </c>
      <c r="AQ178" s="685" t="str">
        <f>IF(AQ177="","",VLOOKUP(AQ177,'6-2シフト記号表（従来型・ユニット型共通）'!$C$6:$L$47,10,FALSE))</f>
        <v/>
      </c>
      <c r="AR178" s="683" t="str">
        <f>IF(AR177="","",VLOOKUP(AR177,'6-2シフト記号表（従来型・ユニット型共通）'!$C$6:$L$47,10,FALSE))</f>
        <v/>
      </c>
      <c r="AS178" s="684" t="str">
        <f>IF(AS177="","",VLOOKUP(AS177,'6-2シフト記号表（従来型・ユニット型共通）'!$C$6:$L$47,10,FALSE))</f>
        <v/>
      </c>
      <c r="AT178" s="684" t="str">
        <f>IF(AT177="","",VLOOKUP(AT177,'6-2シフト記号表（従来型・ユニット型共通）'!$C$6:$L$47,10,FALSE))</f>
        <v/>
      </c>
      <c r="AU178" s="684" t="str">
        <f>IF(AU177="","",VLOOKUP(AU177,'6-2シフト記号表（従来型・ユニット型共通）'!$C$6:$L$47,10,FALSE))</f>
        <v/>
      </c>
      <c r="AV178" s="684" t="str">
        <f>IF(AV177="","",VLOOKUP(AV177,'6-2シフト記号表（従来型・ユニット型共通）'!$C$6:$L$47,10,FALSE))</f>
        <v/>
      </c>
      <c r="AW178" s="684" t="str">
        <f>IF(AW177="","",VLOOKUP(AW177,'6-2シフト記号表（従来型・ユニット型共通）'!$C$6:$L$47,10,FALSE))</f>
        <v/>
      </c>
      <c r="AX178" s="685" t="str">
        <f>IF(AX177="","",VLOOKUP(AX177,'6-2シフト記号表（従来型・ユニット型共通）'!$C$6:$L$47,10,FALSE))</f>
        <v/>
      </c>
      <c r="AY178" s="683" t="str">
        <f>IF(AY177="","",VLOOKUP(AY177,'6-2シフト記号表（従来型・ユニット型共通）'!$C$6:$L$47,10,FALSE))</f>
        <v/>
      </c>
      <c r="AZ178" s="684" t="str">
        <f>IF(AZ177="","",VLOOKUP(AZ177,'6-2シフト記号表（従来型・ユニット型共通）'!$C$6:$L$47,10,FALSE))</f>
        <v/>
      </c>
      <c r="BA178" s="684" t="str">
        <f>IF(BA177="","",VLOOKUP(BA177,'6-2シフト記号表（従来型・ユニット型共通）'!$C$6:$L$47,10,FALSE))</f>
        <v/>
      </c>
      <c r="BB178" s="1868">
        <f>IF($BE$3="４週",SUM(W178:AX178),IF($BE$3="暦月",SUM(W178:BA178),""))</f>
        <v>0</v>
      </c>
      <c r="BC178" s="1869"/>
      <c r="BD178" s="1870">
        <f>IF($BE$3="４週",BB178/4,IF($BE$3="暦月",(BB178/($BE$8/7)),""))</f>
        <v>0</v>
      </c>
      <c r="BE178" s="1869"/>
      <c r="BF178" s="1865"/>
      <c r="BG178" s="1866"/>
      <c r="BH178" s="1866"/>
      <c r="BI178" s="1866"/>
      <c r="BJ178" s="1867"/>
    </row>
    <row r="179" spans="2:62" ht="20.25" customHeight="1" x14ac:dyDescent="0.2">
      <c r="B179" s="1770">
        <f>B177+1</f>
        <v>82</v>
      </c>
      <c r="C179" s="1772"/>
      <c r="D179" s="1773"/>
      <c r="E179" s="678"/>
      <c r="F179" s="679"/>
      <c r="G179" s="678"/>
      <c r="H179" s="679"/>
      <c r="I179" s="1776"/>
      <c r="J179" s="1777"/>
      <c r="K179" s="1780"/>
      <c r="L179" s="1781"/>
      <c r="M179" s="1781"/>
      <c r="N179" s="1773"/>
      <c r="O179" s="1784"/>
      <c r="P179" s="1785"/>
      <c r="Q179" s="1785"/>
      <c r="R179" s="1785"/>
      <c r="S179" s="1786"/>
      <c r="T179" s="698" t="s">
        <v>1079</v>
      </c>
      <c r="V179" s="699"/>
      <c r="W179" s="691"/>
      <c r="X179" s="692"/>
      <c r="Y179" s="692"/>
      <c r="Z179" s="692"/>
      <c r="AA179" s="692"/>
      <c r="AB179" s="692"/>
      <c r="AC179" s="693"/>
      <c r="AD179" s="691"/>
      <c r="AE179" s="692"/>
      <c r="AF179" s="692"/>
      <c r="AG179" s="692"/>
      <c r="AH179" s="692"/>
      <c r="AI179" s="692"/>
      <c r="AJ179" s="693"/>
      <c r="AK179" s="691"/>
      <c r="AL179" s="692"/>
      <c r="AM179" s="692"/>
      <c r="AN179" s="692"/>
      <c r="AO179" s="692"/>
      <c r="AP179" s="692"/>
      <c r="AQ179" s="693"/>
      <c r="AR179" s="691"/>
      <c r="AS179" s="692"/>
      <c r="AT179" s="692"/>
      <c r="AU179" s="692"/>
      <c r="AV179" s="692"/>
      <c r="AW179" s="692"/>
      <c r="AX179" s="693"/>
      <c r="AY179" s="691"/>
      <c r="AZ179" s="692"/>
      <c r="BA179" s="694"/>
      <c r="BB179" s="1787"/>
      <c r="BC179" s="1788"/>
      <c r="BD179" s="1842"/>
      <c r="BE179" s="1843"/>
      <c r="BF179" s="1844"/>
      <c r="BG179" s="1845"/>
      <c r="BH179" s="1845"/>
      <c r="BI179" s="1845"/>
      <c r="BJ179" s="1846"/>
    </row>
    <row r="180" spans="2:62" ht="20.25" customHeight="1" x14ac:dyDescent="0.2">
      <c r="B180" s="1771"/>
      <c r="C180" s="1872"/>
      <c r="D180" s="1873"/>
      <c r="E180" s="700"/>
      <c r="F180" s="701">
        <f>C179</f>
        <v>0</v>
      </c>
      <c r="G180" s="700"/>
      <c r="H180" s="701">
        <f>I179</f>
        <v>0</v>
      </c>
      <c r="I180" s="1874"/>
      <c r="J180" s="1875"/>
      <c r="K180" s="1876"/>
      <c r="L180" s="1877"/>
      <c r="M180" s="1877"/>
      <c r="N180" s="1873"/>
      <c r="O180" s="1784"/>
      <c r="P180" s="1785"/>
      <c r="Q180" s="1785"/>
      <c r="R180" s="1785"/>
      <c r="S180" s="1786"/>
      <c r="T180" s="695" t="s">
        <v>1080</v>
      </c>
      <c r="U180" s="696"/>
      <c r="V180" s="697"/>
      <c r="W180" s="683" t="str">
        <f>IF(W179="","",VLOOKUP(W179,'6-2シフト記号表（従来型・ユニット型共通）'!$C$6:$L$47,10,FALSE))</f>
        <v/>
      </c>
      <c r="X180" s="684" t="str">
        <f>IF(X179="","",VLOOKUP(X179,'6-2シフト記号表（従来型・ユニット型共通）'!$C$6:$L$47,10,FALSE))</f>
        <v/>
      </c>
      <c r="Y180" s="684" t="str">
        <f>IF(Y179="","",VLOOKUP(Y179,'6-2シフト記号表（従来型・ユニット型共通）'!$C$6:$L$47,10,FALSE))</f>
        <v/>
      </c>
      <c r="Z180" s="684" t="str">
        <f>IF(Z179="","",VLOOKUP(Z179,'6-2シフト記号表（従来型・ユニット型共通）'!$C$6:$L$47,10,FALSE))</f>
        <v/>
      </c>
      <c r="AA180" s="684" t="str">
        <f>IF(AA179="","",VLOOKUP(AA179,'6-2シフト記号表（従来型・ユニット型共通）'!$C$6:$L$47,10,FALSE))</f>
        <v/>
      </c>
      <c r="AB180" s="684" t="str">
        <f>IF(AB179="","",VLOOKUP(AB179,'6-2シフト記号表（従来型・ユニット型共通）'!$C$6:$L$47,10,FALSE))</f>
        <v/>
      </c>
      <c r="AC180" s="685" t="str">
        <f>IF(AC179="","",VLOOKUP(AC179,'6-2シフト記号表（従来型・ユニット型共通）'!$C$6:$L$47,10,FALSE))</f>
        <v/>
      </c>
      <c r="AD180" s="683" t="str">
        <f>IF(AD179="","",VLOOKUP(AD179,'6-2シフト記号表（従来型・ユニット型共通）'!$C$6:$L$47,10,FALSE))</f>
        <v/>
      </c>
      <c r="AE180" s="684" t="str">
        <f>IF(AE179="","",VLOOKUP(AE179,'6-2シフト記号表（従来型・ユニット型共通）'!$C$6:$L$47,10,FALSE))</f>
        <v/>
      </c>
      <c r="AF180" s="684" t="str">
        <f>IF(AF179="","",VLOOKUP(AF179,'6-2シフト記号表（従来型・ユニット型共通）'!$C$6:$L$47,10,FALSE))</f>
        <v/>
      </c>
      <c r="AG180" s="684" t="str">
        <f>IF(AG179="","",VLOOKUP(AG179,'6-2シフト記号表（従来型・ユニット型共通）'!$C$6:$L$47,10,FALSE))</f>
        <v/>
      </c>
      <c r="AH180" s="684" t="str">
        <f>IF(AH179="","",VLOOKUP(AH179,'6-2シフト記号表（従来型・ユニット型共通）'!$C$6:$L$47,10,FALSE))</f>
        <v/>
      </c>
      <c r="AI180" s="684" t="str">
        <f>IF(AI179="","",VLOOKUP(AI179,'6-2シフト記号表（従来型・ユニット型共通）'!$C$6:$L$47,10,FALSE))</f>
        <v/>
      </c>
      <c r="AJ180" s="685" t="str">
        <f>IF(AJ179="","",VLOOKUP(AJ179,'6-2シフト記号表（従来型・ユニット型共通）'!$C$6:$L$47,10,FALSE))</f>
        <v/>
      </c>
      <c r="AK180" s="683" t="str">
        <f>IF(AK179="","",VLOOKUP(AK179,'6-2シフト記号表（従来型・ユニット型共通）'!$C$6:$L$47,10,FALSE))</f>
        <v/>
      </c>
      <c r="AL180" s="684" t="str">
        <f>IF(AL179="","",VLOOKUP(AL179,'6-2シフト記号表（従来型・ユニット型共通）'!$C$6:$L$47,10,FALSE))</f>
        <v/>
      </c>
      <c r="AM180" s="684" t="str">
        <f>IF(AM179="","",VLOOKUP(AM179,'6-2シフト記号表（従来型・ユニット型共通）'!$C$6:$L$47,10,FALSE))</f>
        <v/>
      </c>
      <c r="AN180" s="684" t="str">
        <f>IF(AN179="","",VLOOKUP(AN179,'6-2シフト記号表（従来型・ユニット型共通）'!$C$6:$L$47,10,FALSE))</f>
        <v/>
      </c>
      <c r="AO180" s="684" t="str">
        <f>IF(AO179="","",VLOOKUP(AO179,'6-2シフト記号表（従来型・ユニット型共通）'!$C$6:$L$47,10,FALSE))</f>
        <v/>
      </c>
      <c r="AP180" s="684" t="str">
        <f>IF(AP179="","",VLOOKUP(AP179,'6-2シフト記号表（従来型・ユニット型共通）'!$C$6:$L$47,10,FALSE))</f>
        <v/>
      </c>
      <c r="AQ180" s="685" t="str">
        <f>IF(AQ179="","",VLOOKUP(AQ179,'6-2シフト記号表（従来型・ユニット型共通）'!$C$6:$L$47,10,FALSE))</f>
        <v/>
      </c>
      <c r="AR180" s="683" t="str">
        <f>IF(AR179="","",VLOOKUP(AR179,'6-2シフト記号表（従来型・ユニット型共通）'!$C$6:$L$47,10,FALSE))</f>
        <v/>
      </c>
      <c r="AS180" s="684" t="str">
        <f>IF(AS179="","",VLOOKUP(AS179,'6-2シフト記号表（従来型・ユニット型共通）'!$C$6:$L$47,10,FALSE))</f>
        <v/>
      </c>
      <c r="AT180" s="684" t="str">
        <f>IF(AT179="","",VLOOKUP(AT179,'6-2シフト記号表（従来型・ユニット型共通）'!$C$6:$L$47,10,FALSE))</f>
        <v/>
      </c>
      <c r="AU180" s="684" t="str">
        <f>IF(AU179="","",VLOOKUP(AU179,'6-2シフト記号表（従来型・ユニット型共通）'!$C$6:$L$47,10,FALSE))</f>
        <v/>
      </c>
      <c r="AV180" s="684" t="str">
        <f>IF(AV179="","",VLOOKUP(AV179,'6-2シフト記号表（従来型・ユニット型共通）'!$C$6:$L$47,10,FALSE))</f>
        <v/>
      </c>
      <c r="AW180" s="684" t="str">
        <f>IF(AW179="","",VLOOKUP(AW179,'6-2シフト記号表（従来型・ユニット型共通）'!$C$6:$L$47,10,FALSE))</f>
        <v/>
      </c>
      <c r="AX180" s="685" t="str">
        <f>IF(AX179="","",VLOOKUP(AX179,'6-2シフト記号表（従来型・ユニット型共通）'!$C$6:$L$47,10,FALSE))</f>
        <v/>
      </c>
      <c r="AY180" s="683" t="str">
        <f>IF(AY179="","",VLOOKUP(AY179,'6-2シフト記号表（従来型・ユニット型共通）'!$C$6:$L$47,10,FALSE))</f>
        <v/>
      </c>
      <c r="AZ180" s="684" t="str">
        <f>IF(AZ179="","",VLOOKUP(AZ179,'6-2シフト記号表（従来型・ユニット型共通）'!$C$6:$L$47,10,FALSE))</f>
        <v/>
      </c>
      <c r="BA180" s="684" t="str">
        <f>IF(BA179="","",VLOOKUP(BA179,'6-2シフト記号表（従来型・ユニット型共通）'!$C$6:$L$47,10,FALSE))</f>
        <v/>
      </c>
      <c r="BB180" s="1868">
        <f>IF($BE$3="４週",SUM(W180:AX180),IF($BE$3="暦月",SUM(W180:BA180),""))</f>
        <v>0</v>
      </c>
      <c r="BC180" s="1869"/>
      <c r="BD180" s="1870">
        <f>IF($BE$3="４週",BB180/4,IF($BE$3="暦月",(BB180/($BE$8/7)),""))</f>
        <v>0</v>
      </c>
      <c r="BE180" s="1869"/>
      <c r="BF180" s="1865"/>
      <c r="BG180" s="1866"/>
      <c r="BH180" s="1866"/>
      <c r="BI180" s="1866"/>
      <c r="BJ180" s="1867"/>
    </row>
    <row r="181" spans="2:62" ht="20.25" customHeight="1" x14ac:dyDescent="0.2">
      <c r="B181" s="1770">
        <f>B179+1</f>
        <v>83</v>
      </c>
      <c r="C181" s="1772"/>
      <c r="D181" s="1773"/>
      <c r="E181" s="678"/>
      <c r="F181" s="679"/>
      <c r="G181" s="678"/>
      <c r="H181" s="679"/>
      <c r="I181" s="1776"/>
      <c r="J181" s="1777"/>
      <c r="K181" s="1780"/>
      <c r="L181" s="1781"/>
      <c r="M181" s="1781"/>
      <c r="N181" s="1773"/>
      <c r="O181" s="1784"/>
      <c r="P181" s="1785"/>
      <c r="Q181" s="1785"/>
      <c r="R181" s="1785"/>
      <c r="S181" s="1786"/>
      <c r="T181" s="698" t="s">
        <v>1079</v>
      </c>
      <c r="V181" s="699"/>
      <c r="W181" s="691"/>
      <c r="X181" s="692"/>
      <c r="Y181" s="692"/>
      <c r="Z181" s="692"/>
      <c r="AA181" s="692"/>
      <c r="AB181" s="692"/>
      <c r="AC181" s="693"/>
      <c r="AD181" s="691"/>
      <c r="AE181" s="692"/>
      <c r="AF181" s="692"/>
      <c r="AG181" s="692"/>
      <c r="AH181" s="692"/>
      <c r="AI181" s="692"/>
      <c r="AJ181" s="693"/>
      <c r="AK181" s="691"/>
      <c r="AL181" s="692"/>
      <c r="AM181" s="692"/>
      <c r="AN181" s="692"/>
      <c r="AO181" s="692"/>
      <c r="AP181" s="692"/>
      <c r="AQ181" s="693"/>
      <c r="AR181" s="691"/>
      <c r="AS181" s="692"/>
      <c r="AT181" s="692"/>
      <c r="AU181" s="692"/>
      <c r="AV181" s="692"/>
      <c r="AW181" s="692"/>
      <c r="AX181" s="693"/>
      <c r="AY181" s="691"/>
      <c r="AZ181" s="692"/>
      <c r="BA181" s="694"/>
      <c r="BB181" s="1787"/>
      <c r="BC181" s="1788"/>
      <c r="BD181" s="1842"/>
      <c r="BE181" s="1843"/>
      <c r="BF181" s="1844"/>
      <c r="BG181" s="1845"/>
      <c r="BH181" s="1845"/>
      <c r="BI181" s="1845"/>
      <c r="BJ181" s="1846"/>
    </row>
    <row r="182" spans="2:62" ht="20.25" customHeight="1" x14ac:dyDescent="0.2">
      <c r="B182" s="1771"/>
      <c r="C182" s="1872"/>
      <c r="D182" s="1873"/>
      <c r="E182" s="700"/>
      <c r="F182" s="701">
        <f>C181</f>
        <v>0</v>
      </c>
      <c r="G182" s="700"/>
      <c r="H182" s="701">
        <f>I181</f>
        <v>0</v>
      </c>
      <c r="I182" s="1874"/>
      <c r="J182" s="1875"/>
      <c r="K182" s="1876"/>
      <c r="L182" s="1877"/>
      <c r="M182" s="1877"/>
      <c r="N182" s="1873"/>
      <c r="O182" s="1784"/>
      <c r="P182" s="1785"/>
      <c r="Q182" s="1785"/>
      <c r="R182" s="1785"/>
      <c r="S182" s="1786"/>
      <c r="T182" s="695" t="s">
        <v>1080</v>
      </c>
      <c r="U182" s="696"/>
      <c r="V182" s="697"/>
      <c r="W182" s="683" t="str">
        <f>IF(W181="","",VLOOKUP(W181,'6-2シフト記号表（従来型・ユニット型共通）'!$C$6:$L$47,10,FALSE))</f>
        <v/>
      </c>
      <c r="X182" s="684" t="str">
        <f>IF(X181="","",VLOOKUP(X181,'6-2シフト記号表（従来型・ユニット型共通）'!$C$6:$L$47,10,FALSE))</f>
        <v/>
      </c>
      <c r="Y182" s="684" t="str">
        <f>IF(Y181="","",VLOOKUP(Y181,'6-2シフト記号表（従来型・ユニット型共通）'!$C$6:$L$47,10,FALSE))</f>
        <v/>
      </c>
      <c r="Z182" s="684" t="str">
        <f>IF(Z181="","",VLOOKUP(Z181,'6-2シフト記号表（従来型・ユニット型共通）'!$C$6:$L$47,10,FALSE))</f>
        <v/>
      </c>
      <c r="AA182" s="684" t="str">
        <f>IF(AA181="","",VLOOKUP(AA181,'6-2シフト記号表（従来型・ユニット型共通）'!$C$6:$L$47,10,FALSE))</f>
        <v/>
      </c>
      <c r="AB182" s="684" t="str">
        <f>IF(AB181="","",VLOOKUP(AB181,'6-2シフト記号表（従来型・ユニット型共通）'!$C$6:$L$47,10,FALSE))</f>
        <v/>
      </c>
      <c r="AC182" s="685" t="str">
        <f>IF(AC181="","",VLOOKUP(AC181,'6-2シフト記号表（従来型・ユニット型共通）'!$C$6:$L$47,10,FALSE))</f>
        <v/>
      </c>
      <c r="AD182" s="683" t="str">
        <f>IF(AD181="","",VLOOKUP(AD181,'6-2シフト記号表（従来型・ユニット型共通）'!$C$6:$L$47,10,FALSE))</f>
        <v/>
      </c>
      <c r="AE182" s="684" t="str">
        <f>IF(AE181="","",VLOOKUP(AE181,'6-2シフト記号表（従来型・ユニット型共通）'!$C$6:$L$47,10,FALSE))</f>
        <v/>
      </c>
      <c r="AF182" s="684" t="str">
        <f>IF(AF181="","",VLOOKUP(AF181,'6-2シフト記号表（従来型・ユニット型共通）'!$C$6:$L$47,10,FALSE))</f>
        <v/>
      </c>
      <c r="AG182" s="684" t="str">
        <f>IF(AG181="","",VLOOKUP(AG181,'6-2シフト記号表（従来型・ユニット型共通）'!$C$6:$L$47,10,FALSE))</f>
        <v/>
      </c>
      <c r="AH182" s="684" t="str">
        <f>IF(AH181="","",VLOOKUP(AH181,'6-2シフト記号表（従来型・ユニット型共通）'!$C$6:$L$47,10,FALSE))</f>
        <v/>
      </c>
      <c r="AI182" s="684" t="str">
        <f>IF(AI181="","",VLOOKUP(AI181,'6-2シフト記号表（従来型・ユニット型共通）'!$C$6:$L$47,10,FALSE))</f>
        <v/>
      </c>
      <c r="AJ182" s="685" t="str">
        <f>IF(AJ181="","",VLOOKUP(AJ181,'6-2シフト記号表（従来型・ユニット型共通）'!$C$6:$L$47,10,FALSE))</f>
        <v/>
      </c>
      <c r="AK182" s="683" t="str">
        <f>IF(AK181="","",VLOOKUP(AK181,'6-2シフト記号表（従来型・ユニット型共通）'!$C$6:$L$47,10,FALSE))</f>
        <v/>
      </c>
      <c r="AL182" s="684" t="str">
        <f>IF(AL181="","",VLOOKUP(AL181,'6-2シフト記号表（従来型・ユニット型共通）'!$C$6:$L$47,10,FALSE))</f>
        <v/>
      </c>
      <c r="AM182" s="684" t="str">
        <f>IF(AM181="","",VLOOKUP(AM181,'6-2シフト記号表（従来型・ユニット型共通）'!$C$6:$L$47,10,FALSE))</f>
        <v/>
      </c>
      <c r="AN182" s="684" t="str">
        <f>IF(AN181="","",VLOOKUP(AN181,'6-2シフト記号表（従来型・ユニット型共通）'!$C$6:$L$47,10,FALSE))</f>
        <v/>
      </c>
      <c r="AO182" s="684" t="str">
        <f>IF(AO181="","",VLOOKUP(AO181,'6-2シフト記号表（従来型・ユニット型共通）'!$C$6:$L$47,10,FALSE))</f>
        <v/>
      </c>
      <c r="AP182" s="684" t="str">
        <f>IF(AP181="","",VLOOKUP(AP181,'6-2シフト記号表（従来型・ユニット型共通）'!$C$6:$L$47,10,FALSE))</f>
        <v/>
      </c>
      <c r="AQ182" s="685" t="str">
        <f>IF(AQ181="","",VLOOKUP(AQ181,'6-2シフト記号表（従来型・ユニット型共通）'!$C$6:$L$47,10,FALSE))</f>
        <v/>
      </c>
      <c r="AR182" s="683" t="str">
        <f>IF(AR181="","",VLOOKUP(AR181,'6-2シフト記号表（従来型・ユニット型共通）'!$C$6:$L$47,10,FALSE))</f>
        <v/>
      </c>
      <c r="AS182" s="684" t="str">
        <f>IF(AS181="","",VLOOKUP(AS181,'6-2シフト記号表（従来型・ユニット型共通）'!$C$6:$L$47,10,FALSE))</f>
        <v/>
      </c>
      <c r="AT182" s="684" t="str">
        <f>IF(AT181="","",VLOOKUP(AT181,'6-2シフト記号表（従来型・ユニット型共通）'!$C$6:$L$47,10,FALSE))</f>
        <v/>
      </c>
      <c r="AU182" s="684" t="str">
        <f>IF(AU181="","",VLOOKUP(AU181,'6-2シフト記号表（従来型・ユニット型共通）'!$C$6:$L$47,10,FALSE))</f>
        <v/>
      </c>
      <c r="AV182" s="684" t="str">
        <f>IF(AV181="","",VLOOKUP(AV181,'6-2シフト記号表（従来型・ユニット型共通）'!$C$6:$L$47,10,FALSE))</f>
        <v/>
      </c>
      <c r="AW182" s="684" t="str">
        <f>IF(AW181="","",VLOOKUP(AW181,'6-2シフト記号表（従来型・ユニット型共通）'!$C$6:$L$47,10,FALSE))</f>
        <v/>
      </c>
      <c r="AX182" s="685" t="str">
        <f>IF(AX181="","",VLOOKUP(AX181,'6-2シフト記号表（従来型・ユニット型共通）'!$C$6:$L$47,10,FALSE))</f>
        <v/>
      </c>
      <c r="AY182" s="683" t="str">
        <f>IF(AY181="","",VLOOKUP(AY181,'6-2シフト記号表（従来型・ユニット型共通）'!$C$6:$L$47,10,FALSE))</f>
        <v/>
      </c>
      <c r="AZ182" s="684" t="str">
        <f>IF(AZ181="","",VLOOKUP(AZ181,'6-2シフト記号表（従来型・ユニット型共通）'!$C$6:$L$47,10,FALSE))</f>
        <v/>
      </c>
      <c r="BA182" s="684" t="str">
        <f>IF(BA181="","",VLOOKUP(BA181,'6-2シフト記号表（従来型・ユニット型共通）'!$C$6:$L$47,10,FALSE))</f>
        <v/>
      </c>
      <c r="BB182" s="1868">
        <f>IF($BE$3="４週",SUM(W182:AX182),IF($BE$3="暦月",SUM(W182:BA182),""))</f>
        <v>0</v>
      </c>
      <c r="BC182" s="1869"/>
      <c r="BD182" s="1870">
        <f>IF($BE$3="４週",BB182/4,IF($BE$3="暦月",(BB182/($BE$8/7)),""))</f>
        <v>0</v>
      </c>
      <c r="BE182" s="1869"/>
      <c r="BF182" s="1865"/>
      <c r="BG182" s="1866"/>
      <c r="BH182" s="1866"/>
      <c r="BI182" s="1866"/>
      <c r="BJ182" s="1867"/>
    </row>
    <row r="183" spans="2:62" ht="20.25" customHeight="1" x14ac:dyDescent="0.2">
      <c r="B183" s="1770">
        <f>B181+1</f>
        <v>84</v>
      </c>
      <c r="C183" s="1772"/>
      <c r="D183" s="1773"/>
      <c r="E183" s="678"/>
      <c r="F183" s="679"/>
      <c r="G183" s="678"/>
      <c r="H183" s="679"/>
      <c r="I183" s="1776"/>
      <c r="J183" s="1777"/>
      <c r="K183" s="1780"/>
      <c r="L183" s="1781"/>
      <c r="M183" s="1781"/>
      <c r="N183" s="1773"/>
      <c r="O183" s="1784"/>
      <c r="P183" s="1785"/>
      <c r="Q183" s="1785"/>
      <c r="R183" s="1785"/>
      <c r="S183" s="1786"/>
      <c r="T183" s="698" t="s">
        <v>1079</v>
      </c>
      <c r="V183" s="699"/>
      <c r="W183" s="691"/>
      <c r="X183" s="692"/>
      <c r="Y183" s="692"/>
      <c r="Z183" s="692"/>
      <c r="AA183" s="692"/>
      <c r="AB183" s="692"/>
      <c r="AC183" s="693"/>
      <c r="AD183" s="691"/>
      <c r="AE183" s="692"/>
      <c r="AF183" s="692"/>
      <c r="AG183" s="692"/>
      <c r="AH183" s="692"/>
      <c r="AI183" s="692"/>
      <c r="AJ183" s="693"/>
      <c r="AK183" s="691"/>
      <c r="AL183" s="692"/>
      <c r="AM183" s="692"/>
      <c r="AN183" s="692"/>
      <c r="AO183" s="692"/>
      <c r="AP183" s="692"/>
      <c r="AQ183" s="693"/>
      <c r="AR183" s="691"/>
      <c r="AS183" s="692"/>
      <c r="AT183" s="692"/>
      <c r="AU183" s="692"/>
      <c r="AV183" s="692"/>
      <c r="AW183" s="692"/>
      <c r="AX183" s="693"/>
      <c r="AY183" s="691"/>
      <c r="AZ183" s="692"/>
      <c r="BA183" s="694"/>
      <c r="BB183" s="1787"/>
      <c r="BC183" s="1788"/>
      <c r="BD183" s="1842"/>
      <c r="BE183" s="1843"/>
      <c r="BF183" s="1844"/>
      <c r="BG183" s="1845"/>
      <c r="BH183" s="1845"/>
      <c r="BI183" s="1845"/>
      <c r="BJ183" s="1846"/>
    </row>
    <row r="184" spans="2:62" ht="20.25" customHeight="1" x14ac:dyDescent="0.2">
      <c r="B184" s="1771"/>
      <c r="C184" s="1872"/>
      <c r="D184" s="1873"/>
      <c r="E184" s="700"/>
      <c r="F184" s="701">
        <f>C183</f>
        <v>0</v>
      </c>
      <c r="G184" s="700"/>
      <c r="H184" s="701">
        <f>I183</f>
        <v>0</v>
      </c>
      <c r="I184" s="1874"/>
      <c r="J184" s="1875"/>
      <c r="K184" s="1876"/>
      <c r="L184" s="1877"/>
      <c r="M184" s="1877"/>
      <c r="N184" s="1873"/>
      <c r="O184" s="1784"/>
      <c r="P184" s="1785"/>
      <c r="Q184" s="1785"/>
      <c r="R184" s="1785"/>
      <c r="S184" s="1786"/>
      <c r="T184" s="695" t="s">
        <v>1080</v>
      </c>
      <c r="U184" s="696"/>
      <c r="V184" s="697"/>
      <c r="W184" s="683" t="str">
        <f>IF(W183="","",VLOOKUP(W183,'6-2シフト記号表（従来型・ユニット型共通）'!$C$6:$L$47,10,FALSE))</f>
        <v/>
      </c>
      <c r="X184" s="684" t="str">
        <f>IF(X183="","",VLOOKUP(X183,'6-2シフト記号表（従来型・ユニット型共通）'!$C$6:$L$47,10,FALSE))</f>
        <v/>
      </c>
      <c r="Y184" s="684" t="str">
        <f>IF(Y183="","",VLOOKUP(Y183,'6-2シフト記号表（従来型・ユニット型共通）'!$C$6:$L$47,10,FALSE))</f>
        <v/>
      </c>
      <c r="Z184" s="684" t="str">
        <f>IF(Z183="","",VLOOKUP(Z183,'6-2シフト記号表（従来型・ユニット型共通）'!$C$6:$L$47,10,FALSE))</f>
        <v/>
      </c>
      <c r="AA184" s="684" t="str">
        <f>IF(AA183="","",VLOOKUP(AA183,'6-2シフト記号表（従来型・ユニット型共通）'!$C$6:$L$47,10,FALSE))</f>
        <v/>
      </c>
      <c r="AB184" s="684" t="str">
        <f>IF(AB183="","",VLOOKUP(AB183,'6-2シフト記号表（従来型・ユニット型共通）'!$C$6:$L$47,10,FALSE))</f>
        <v/>
      </c>
      <c r="AC184" s="685" t="str">
        <f>IF(AC183="","",VLOOKUP(AC183,'6-2シフト記号表（従来型・ユニット型共通）'!$C$6:$L$47,10,FALSE))</f>
        <v/>
      </c>
      <c r="AD184" s="683" t="str">
        <f>IF(AD183="","",VLOOKUP(AD183,'6-2シフト記号表（従来型・ユニット型共通）'!$C$6:$L$47,10,FALSE))</f>
        <v/>
      </c>
      <c r="AE184" s="684" t="str">
        <f>IF(AE183="","",VLOOKUP(AE183,'6-2シフト記号表（従来型・ユニット型共通）'!$C$6:$L$47,10,FALSE))</f>
        <v/>
      </c>
      <c r="AF184" s="684" t="str">
        <f>IF(AF183="","",VLOOKUP(AF183,'6-2シフト記号表（従来型・ユニット型共通）'!$C$6:$L$47,10,FALSE))</f>
        <v/>
      </c>
      <c r="AG184" s="684" t="str">
        <f>IF(AG183="","",VLOOKUP(AG183,'6-2シフト記号表（従来型・ユニット型共通）'!$C$6:$L$47,10,FALSE))</f>
        <v/>
      </c>
      <c r="AH184" s="684" t="str">
        <f>IF(AH183="","",VLOOKUP(AH183,'6-2シフト記号表（従来型・ユニット型共通）'!$C$6:$L$47,10,FALSE))</f>
        <v/>
      </c>
      <c r="AI184" s="684" t="str">
        <f>IF(AI183="","",VLOOKUP(AI183,'6-2シフト記号表（従来型・ユニット型共通）'!$C$6:$L$47,10,FALSE))</f>
        <v/>
      </c>
      <c r="AJ184" s="685" t="str">
        <f>IF(AJ183="","",VLOOKUP(AJ183,'6-2シフト記号表（従来型・ユニット型共通）'!$C$6:$L$47,10,FALSE))</f>
        <v/>
      </c>
      <c r="AK184" s="683" t="str">
        <f>IF(AK183="","",VLOOKUP(AK183,'6-2シフト記号表（従来型・ユニット型共通）'!$C$6:$L$47,10,FALSE))</f>
        <v/>
      </c>
      <c r="AL184" s="684" t="str">
        <f>IF(AL183="","",VLOOKUP(AL183,'6-2シフト記号表（従来型・ユニット型共通）'!$C$6:$L$47,10,FALSE))</f>
        <v/>
      </c>
      <c r="AM184" s="684" t="str">
        <f>IF(AM183="","",VLOOKUP(AM183,'6-2シフト記号表（従来型・ユニット型共通）'!$C$6:$L$47,10,FALSE))</f>
        <v/>
      </c>
      <c r="AN184" s="684" t="str">
        <f>IF(AN183="","",VLOOKUP(AN183,'6-2シフト記号表（従来型・ユニット型共通）'!$C$6:$L$47,10,FALSE))</f>
        <v/>
      </c>
      <c r="AO184" s="684" t="str">
        <f>IF(AO183="","",VLOOKUP(AO183,'6-2シフト記号表（従来型・ユニット型共通）'!$C$6:$L$47,10,FALSE))</f>
        <v/>
      </c>
      <c r="AP184" s="684" t="str">
        <f>IF(AP183="","",VLOOKUP(AP183,'6-2シフト記号表（従来型・ユニット型共通）'!$C$6:$L$47,10,FALSE))</f>
        <v/>
      </c>
      <c r="AQ184" s="685" t="str">
        <f>IF(AQ183="","",VLOOKUP(AQ183,'6-2シフト記号表（従来型・ユニット型共通）'!$C$6:$L$47,10,FALSE))</f>
        <v/>
      </c>
      <c r="AR184" s="683" t="str">
        <f>IF(AR183="","",VLOOKUP(AR183,'6-2シフト記号表（従来型・ユニット型共通）'!$C$6:$L$47,10,FALSE))</f>
        <v/>
      </c>
      <c r="AS184" s="684" t="str">
        <f>IF(AS183="","",VLOOKUP(AS183,'6-2シフト記号表（従来型・ユニット型共通）'!$C$6:$L$47,10,FALSE))</f>
        <v/>
      </c>
      <c r="AT184" s="684" t="str">
        <f>IF(AT183="","",VLOOKUP(AT183,'6-2シフト記号表（従来型・ユニット型共通）'!$C$6:$L$47,10,FALSE))</f>
        <v/>
      </c>
      <c r="AU184" s="684" t="str">
        <f>IF(AU183="","",VLOOKUP(AU183,'6-2シフト記号表（従来型・ユニット型共通）'!$C$6:$L$47,10,FALSE))</f>
        <v/>
      </c>
      <c r="AV184" s="684" t="str">
        <f>IF(AV183="","",VLOOKUP(AV183,'6-2シフト記号表（従来型・ユニット型共通）'!$C$6:$L$47,10,FALSE))</f>
        <v/>
      </c>
      <c r="AW184" s="684" t="str">
        <f>IF(AW183="","",VLOOKUP(AW183,'6-2シフト記号表（従来型・ユニット型共通）'!$C$6:$L$47,10,FALSE))</f>
        <v/>
      </c>
      <c r="AX184" s="685" t="str">
        <f>IF(AX183="","",VLOOKUP(AX183,'6-2シフト記号表（従来型・ユニット型共通）'!$C$6:$L$47,10,FALSE))</f>
        <v/>
      </c>
      <c r="AY184" s="683" t="str">
        <f>IF(AY183="","",VLOOKUP(AY183,'6-2シフト記号表（従来型・ユニット型共通）'!$C$6:$L$47,10,FALSE))</f>
        <v/>
      </c>
      <c r="AZ184" s="684" t="str">
        <f>IF(AZ183="","",VLOOKUP(AZ183,'6-2シフト記号表（従来型・ユニット型共通）'!$C$6:$L$47,10,FALSE))</f>
        <v/>
      </c>
      <c r="BA184" s="684" t="str">
        <f>IF(BA183="","",VLOOKUP(BA183,'6-2シフト記号表（従来型・ユニット型共通）'!$C$6:$L$47,10,FALSE))</f>
        <v/>
      </c>
      <c r="BB184" s="1868">
        <f>IF($BE$3="４週",SUM(W184:AX184),IF($BE$3="暦月",SUM(W184:BA184),""))</f>
        <v>0</v>
      </c>
      <c r="BC184" s="1869"/>
      <c r="BD184" s="1870">
        <f>IF($BE$3="４週",BB184/4,IF($BE$3="暦月",(BB184/($BE$8/7)),""))</f>
        <v>0</v>
      </c>
      <c r="BE184" s="1869"/>
      <c r="BF184" s="1865"/>
      <c r="BG184" s="1866"/>
      <c r="BH184" s="1866"/>
      <c r="BI184" s="1866"/>
      <c r="BJ184" s="1867"/>
    </row>
    <row r="185" spans="2:62" ht="20.25" customHeight="1" x14ac:dyDescent="0.2">
      <c r="B185" s="1770">
        <f>B183+1</f>
        <v>85</v>
      </c>
      <c r="C185" s="1772"/>
      <c r="D185" s="1773"/>
      <c r="E185" s="678"/>
      <c r="F185" s="679"/>
      <c r="G185" s="678"/>
      <c r="H185" s="679"/>
      <c r="I185" s="1776"/>
      <c r="J185" s="1777"/>
      <c r="K185" s="1780"/>
      <c r="L185" s="1781"/>
      <c r="M185" s="1781"/>
      <c r="N185" s="1773"/>
      <c r="O185" s="1784"/>
      <c r="P185" s="1785"/>
      <c r="Q185" s="1785"/>
      <c r="R185" s="1785"/>
      <c r="S185" s="1786"/>
      <c r="T185" s="698" t="s">
        <v>1079</v>
      </c>
      <c r="V185" s="699"/>
      <c r="W185" s="691"/>
      <c r="X185" s="692"/>
      <c r="Y185" s="692"/>
      <c r="Z185" s="692"/>
      <c r="AA185" s="692"/>
      <c r="AB185" s="692"/>
      <c r="AC185" s="693"/>
      <c r="AD185" s="691"/>
      <c r="AE185" s="692"/>
      <c r="AF185" s="692"/>
      <c r="AG185" s="692"/>
      <c r="AH185" s="692"/>
      <c r="AI185" s="692"/>
      <c r="AJ185" s="693"/>
      <c r="AK185" s="691"/>
      <c r="AL185" s="692"/>
      <c r="AM185" s="692"/>
      <c r="AN185" s="692"/>
      <c r="AO185" s="692"/>
      <c r="AP185" s="692"/>
      <c r="AQ185" s="693"/>
      <c r="AR185" s="691"/>
      <c r="AS185" s="692"/>
      <c r="AT185" s="692"/>
      <c r="AU185" s="692"/>
      <c r="AV185" s="692"/>
      <c r="AW185" s="692"/>
      <c r="AX185" s="693"/>
      <c r="AY185" s="691"/>
      <c r="AZ185" s="692"/>
      <c r="BA185" s="694"/>
      <c r="BB185" s="1787"/>
      <c r="BC185" s="1788"/>
      <c r="BD185" s="1842"/>
      <c r="BE185" s="1843"/>
      <c r="BF185" s="1844"/>
      <c r="BG185" s="1845"/>
      <c r="BH185" s="1845"/>
      <c r="BI185" s="1845"/>
      <c r="BJ185" s="1846"/>
    </row>
    <row r="186" spans="2:62" ht="20.25" customHeight="1" x14ac:dyDescent="0.2">
      <c r="B186" s="1771"/>
      <c r="C186" s="1872"/>
      <c r="D186" s="1873"/>
      <c r="E186" s="700"/>
      <c r="F186" s="701">
        <f>C185</f>
        <v>0</v>
      </c>
      <c r="G186" s="700"/>
      <c r="H186" s="701">
        <f>I185</f>
        <v>0</v>
      </c>
      <c r="I186" s="1874"/>
      <c r="J186" s="1875"/>
      <c r="K186" s="1876"/>
      <c r="L186" s="1877"/>
      <c r="M186" s="1877"/>
      <c r="N186" s="1873"/>
      <c r="O186" s="1784"/>
      <c r="P186" s="1785"/>
      <c r="Q186" s="1785"/>
      <c r="R186" s="1785"/>
      <c r="S186" s="1786"/>
      <c r="T186" s="695" t="s">
        <v>1080</v>
      </c>
      <c r="U186" s="696"/>
      <c r="V186" s="697"/>
      <c r="W186" s="683" t="str">
        <f>IF(W185="","",VLOOKUP(W185,'6-2シフト記号表（従来型・ユニット型共通）'!$C$6:$L$47,10,FALSE))</f>
        <v/>
      </c>
      <c r="X186" s="684" t="str">
        <f>IF(X185="","",VLOOKUP(X185,'6-2シフト記号表（従来型・ユニット型共通）'!$C$6:$L$47,10,FALSE))</f>
        <v/>
      </c>
      <c r="Y186" s="684" t="str">
        <f>IF(Y185="","",VLOOKUP(Y185,'6-2シフト記号表（従来型・ユニット型共通）'!$C$6:$L$47,10,FALSE))</f>
        <v/>
      </c>
      <c r="Z186" s="684" t="str">
        <f>IF(Z185="","",VLOOKUP(Z185,'6-2シフト記号表（従来型・ユニット型共通）'!$C$6:$L$47,10,FALSE))</f>
        <v/>
      </c>
      <c r="AA186" s="684" t="str">
        <f>IF(AA185="","",VLOOKUP(AA185,'6-2シフト記号表（従来型・ユニット型共通）'!$C$6:$L$47,10,FALSE))</f>
        <v/>
      </c>
      <c r="AB186" s="684" t="str">
        <f>IF(AB185="","",VLOOKUP(AB185,'6-2シフト記号表（従来型・ユニット型共通）'!$C$6:$L$47,10,FALSE))</f>
        <v/>
      </c>
      <c r="AC186" s="685" t="str">
        <f>IF(AC185="","",VLOOKUP(AC185,'6-2シフト記号表（従来型・ユニット型共通）'!$C$6:$L$47,10,FALSE))</f>
        <v/>
      </c>
      <c r="AD186" s="683" t="str">
        <f>IF(AD185="","",VLOOKUP(AD185,'6-2シフト記号表（従来型・ユニット型共通）'!$C$6:$L$47,10,FALSE))</f>
        <v/>
      </c>
      <c r="AE186" s="684" t="str">
        <f>IF(AE185="","",VLOOKUP(AE185,'6-2シフト記号表（従来型・ユニット型共通）'!$C$6:$L$47,10,FALSE))</f>
        <v/>
      </c>
      <c r="AF186" s="684" t="str">
        <f>IF(AF185="","",VLOOKUP(AF185,'6-2シフト記号表（従来型・ユニット型共通）'!$C$6:$L$47,10,FALSE))</f>
        <v/>
      </c>
      <c r="AG186" s="684" t="str">
        <f>IF(AG185="","",VLOOKUP(AG185,'6-2シフト記号表（従来型・ユニット型共通）'!$C$6:$L$47,10,FALSE))</f>
        <v/>
      </c>
      <c r="AH186" s="684" t="str">
        <f>IF(AH185="","",VLOOKUP(AH185,'6-2シフト記号表（従来型・ユニット型共通）'!$C$6:$L$47,10,FALSE))</f>
        <v/>
      </c>
      <c r="AI186" s="684" t="str">
        <f>IF(AI185="","",VLOOKUP(AI185,'6-2シフト記号表（従来型・ユニット型共通）'!$C$6:$L$47,10,FALSE))</f>
        <v/>
      </c>
      <c r="AJ186" s="685" t="str">
        <f>IF(AJ185="","",VLOOKUP(AJ185,'6-2シフト記号表（従来型・ユニット型共通）'!$C$6:$L$47,10,FALSE))</f>
        <v/>
      </c>
      <c r="AK186" s="683" t="str">
        <f>IF(AK185="","",VLOOKUP(AK185,'6-2シフト記号表（従来型・ユニット型共通）'!$C$6:$L$47,10,FALSE))</f>
        <v/>
      </c>
      <c r="AL186" s="684" t="str">
        <f>IF(AL185="","",VLOOKUP(AL185,'6-2シフト記号表（従来型・ユニット型共通）'!$C$6:$L$47,10,FALSE))</f>
        <v/>
      </c>
      <c r="AM186" s="684" t="str">
        <f>IF(AM185="","",VLOOKUP(AM185,'6-2シフト記号表（従来型・ユニット型共通）'!$C$6:$L$47,10,FALSE))</f>
        <v/>
      </c>
      <c r="AN186" s="684" t="str">
        <f>IF(AN185="","",VLOOKUP(AN185,'6-2シフト記号表（従来型・ユニット型共通）'!$C$6:$L$47,10,FALSE))</f>
        <v/>
      </c>
      <c r="AO186" s="684" t="str">
        <f>IF(AO185="","",VLOOKUP(AO185,'6-2シフト記号表（従来型・ユニット型共通）'!$C$6:$L$47,10,FALSE))</f>
        <v/>
      </c>
      <c r="AP186" s="684" t="str">
        <f>IF(AP185="","",VLOOKUP(AP185,'6-2シフト記号表（従来型・ユニット型共通）'!$C$6:$L$47,10,FALSE))</f>
        <v/>
      </c>
      <c r="AQ186" s="685" t="str">
        <f>IF(AQ185="","",VLOOKUP(AQ185,'6-2シフト記号表（従来型・ユニット型共通）'!$C$6:$L$47,10,FALSE))</f>
        <v/>
      </c>
      <c r="AR186" s="683" t="str">
        <f>IF(AR185="","",VLOOKUP(AR185,'6-2シフト記号表（従来型・ユニット型共通）'!$C$6:$L$47,10,FALSE))</f>
        <v/>
      </c>
      <c r="AS186" s="684" t="str">
        <f>IF(AS185="","",VLOOKUP(AS185,'6-2シフト記号表（従来型・ユニット型共通）'!$C$6:$L$47,10,FALSE))</f>
        <v/>
      </c>
      <c r="AT186" s="684" t="str">
        <f>IF(AT185="","",VLOOKUP(AT185,'6-2シフト記号表（従来型・ユニット型共通）'!$C$6:$L$47,10,FALSE))</f>
        <v/>
      </c>
      <c r="AU186" s="684" t="str">
        <f>IF(AU185="","",VLOOKUP(AU185,'6-2シフト記号表（従来型・ユニット型共通）'!$C$6:$L$47,10,FALSE))</f>
        <v/>
      </c>
      <c r="AV186" s="684" t="str">
        <f>IF(AV185="","",VLOOKUP(AV185,'6-2シフト記号表（従来型・ユニット型共通）'!$C$6:$L$47,10,FALSE))</f>
        <v/>
      </c>
      <c r="AW186" s="684" t="str">
        <f>IF(AW185="","",VLOOKUP(AW185,'6-2シフト記号表（従来型・ユニット型共通）'!$C$6:$L$47,10,FALSE))</f>
        <v/>
      </c>
      <c r="AX186" s="685" t="str">
        <f>IF(AX185="","",VLOOKUP(AX185,'6-2シフト記号表（従来型・ユニット型共通）'!$C$6:$L$47,10,FALSE))</f>
        <v/>
      </c>
      <c r="AY186" s="683" t="str">
        <f>IF(AY185="","",VLOOKUP(AY185,'6-2シフト記号表（従来型・ユニット型共通）'!$C$6:$L$47,10,FALSE))</f>
        <v/>
      </c>
      <c r="AZ186" s="684" t="str">
        <f>IF(AZ185="","",VLOOKUP(AZ185,'6-2シフト記号表（従来型・ユニット型共通）'!$C$6:$L$47,10,FALSE))</f>
        <v/>
      </c>
      <c r="BA186" s="684" t="str">
        <f>IF(BA185="","",VLOOKUP(BA185,'6-2シフト記号表（従来型・ユニット型共通）'!$C$6:$L$47,10,FALSE))</f>
        <v/>
      </c>
      <c r="BB186" s="1868">
        <f>IF($BE$3="４週",SUM(W186:AX186),IF($BE$3="暦月",SUM(W186:BA186),""))</f>
        <v>0</v>
      </c>
      <c r="BC186" s="1869"/>
      <c r="BD186" s="1870">
        <f>IF($BE$3="４週",BB186/4,IF($BE$3="暦月",(BB186/($BE$8/7)),""))</f>
        <v>0</v>
      </c>
      <c r="BE186" s="1869"/>
      <c r="BF186" s="1865"/>
      <c r="BG186" s="1866"/>
      <c r="BH186" s="1866"/>
      <c r="BI186" s="1866"/>
      <c r="BJ186" s="1867"/>
    </row>
    <row r="187" spans="2:62" ht="20.25" customHeight="1" x14ac:dyDescent="0.2">
      <c r="B187" s="1770">
        <f>B185+1</f>
        <v>86</v>
      </c>
      <c r="C187" s="1772"/>
      <c r="D187" s="1773"/>
      <c r="E187" s="678"/>
      <c r="F187" s="679"/>
      <c r="G187" s="678"/>
      <c r="H187" s="679"/>
      <c r="I187" s="1776"/>
      <c r="J187" s="1777"/>
      <c r="K187" s="1780"/>
      <c r="L187" s="1781"/>
      <c r="M187" s="1781"/>
      <c r="N187" s="1773"/>
      <c r="O187" s="1784"/>
      <c r="P187" s="1785"/>
      <c r="Q187" s="1785"/>
      <c r="R187" s="1785"/>
      <c r="S187" s="1786"/>
      <c r="T187" s="698" t="s">
        <v>1079</v>
      </c>
      <c r="V187" s="699"/>
      <c r="W187" s="691"/>
      <c r="X187" s="692"/>
      <c r="Y187" s="692"/>
      <c r="Z187" s="692"/>
      <c r="AA187" s="692"/>
      <c r="AB187" s="692"/>
      <c r="AC187" s="693"/>
      <c r="AD187" s="691"/>
      <c r="AE187" s="692"/>
      <c r="AF187" s="692"/>
      <c r="AG187" s="692"/>
      <c r="AH187" s="692"/>
      <c r="AI187" s="692"/>
      <c r="AJ187" s="693"/>
      <c r="AK187" s="691"/>
      <c r="AL187" s="692"/>
      <c r="AM187" s="692"/>
      <c r="AN187" s="692"/>
      <c r="AO187" s="692"/>
      <c r="AP187" s="692"/>
      <c r="AQ187" s="693"/>
      <c r="AR187" s="691"/>
      <c r="AS187" s="692"/>
      <c r="AT187" s="692"/>
      <c r="AU187" s="692"/>
      <c r="AV187" s="692"/>
      <c r="AW187" s="692"/>
      <c r="AX187" s="693"/>
      <c r="AY187" s="691"/>
      <c r="AZ187" s="692"/>
      <c r="BA187" s="694"/>
      <c r="BB187" s="1787"/>
      <c r="BC187" s="1788"/>
      <c r="BD187" s="1842"/>
      <c r="BE187" s="1843"/>
      <c r="BF187" s="1844"/>
      <c r="BG187" s="1845"/>
      <c r="BH187" s="1845"/>
      <c r="BI187" s="1845"/>
      <c r="BJ187" s="1846"/>
    </row>
    <row r="188" spans="2:62" ht="20.25" customHeight="1" x14ac:dyDescent="0.2">
      <c r="B188" s="1771"/>
      <c r="C188" s="1872"/>
      <c r="D188" s="1873"/>
      <c r="E188" s="700"/>
      <c r="F188" s="701">
        <f>C187</f>
        <v>0</v>
      </c>
      <c r="G188" s="700"/>
      <c r="H188" s="701">
        <f>I187</f>
        <v>0</v>
      </c>
      <c r="I188" s="1874"/>
      <c r="J188" s="1875"/>
      <c r="K188" s="1876"/>
      <c r="L188" s="1877"/>
      <c r="M188" s="1877"/>
      <c r="N188" s="1873"/>
      <c r="O188" s="1784"/>
      <c r="P188" s="1785"/>
      <c r="Q188" s="1785"/>
      <c r="R188" s="1785"/>
      <c r="S188" s="1786"/>
      <c r="T188" s="695" t="s">
        <v>1080</v>
      </c>
      <c r="U188" s="696"/>
      <c r="V188" s="697"/>
      <c r="W188" s="683" t="str">
        <f>IF(W187="","",VLOOKUP(W187,'6-2シフト記号表（従来型・ユニット型共通）'!$C$6:$L$47,10,FALSE))</f>
        <v/>
      </c>
      <c r="X188" s="684" t="str">
        <f>IF(X187="","",VLOOKUP(X187,'6-2シフト記号表（従来型・ユニット型共通）'!$C$6:$L$47,10,FALSE))</f>
        <v/>
      </c>
      <c r="Y188" s="684" t="str">
        <f>IF(Y187="","",VLOOKUP(Y187,'6-2シフト記号表（従来型・ユニット型共通）'!$C$6:$L$47,10,FALSE))</f>
        <v/>
      </c>
      <c r="Z188" s="684" t="str">
        <f>IF(Z187="","",VLOOKUP(Z187,'6-2シフト記号表（従来型・ユニット型共通）'!$C$6:$L$47,10,FALSE))</f>
        <v/>
      </c>
      <c r="AA188" s="684" t="str">
        <f>IF(AA187="","",VLOOKUP(AA187,'6-2シフト記号表（従来型・ユニット型共通）'!$C$6:$L$47,10,FALSE))</f>
        <v/>
      </c>
      <c r="AB188" s="684" t="str">
        <f>IF(AB187="","",VLOOKUP(AB187,'6-2シフト記号表（従来型・ユニット型共通）'!$C$6:$L$47,10,FALSE))</f>
        <v/>
      </c>
      <c r="AC188" s="685" t="str">
        <f>IF(AC187="","",VLOOKUP(AC187,'6-2シフト記号表（従来型・ユニット型共通）'!$C$6:$L$47,10,FALSE))</f>
        <v/>
      </c>
      <c r="AD188" s="683" t="str">
        <f>IF(AD187="","",VLOOKUP(AD187,'6-2シフト記号表（従来型・ユニット型共通）'!$C$6:$L$47,10,FALSE))</f>
        <v/>
      </c>
      <c r="AE188" s="684" t="str">
        <f>IF(AE187="","",VLOOKUP(AE187,'6-2シフト記号表（従来型・ユニット型共通）'!$C$6:$L$47,10,FALSE))</f>
        <v/>
      </c>
      <c r="AF188" s="684" t="str">
        <f>IF(AF187="","",VLOOKUP(AF187,'6-2シフト記号表（従来型・ユニット型共通）'!$C$6:$L$47,10,FALSE))</f>
        <v/>
      </c>
      <c r="AG188" s="684" t="str">
        <f>IF(AG187="","",VLOOKUP(AG187,'6-2シフト記号表（従来型・ユニット型共通）'!$C$6:$L$47,10,FALSE))</f>
        <v/>
      </c>
      <c r="AH188" s="684" t="str">
        <f>IF(AH187="","",VLOOKUP(AH187,'6-2シフト記号表（従来型・ユニット型共通）'!$C$6:$L$47,10,FALSE))</f>
        <v/>
      </c>
      <c r="AI188" s="684" t="str">
        <f>IF(AI187="","",VLOOKUP(AI187,'6-2シフト記号表（従来型・ユニット型共通）'!$C$6:$L$47,10,FALSE))</f>
        <v/>
      </c>
      <c r="AJ188" s="685" t="str">
        <f>IF(AJ187="","",VLOOKUP(AJ187,'6-2シフト記号表（従来型・ユニット型共通）'!$C$6:$L$47,10,FALSE))</f>
        <v/>
      </c>
      <c r="AK188" s="683" t="str">
        <f>IF(AK187="","",VLOOKUP(AK187,'6-2シフト記号表（従来型・ユニット型共通）'!$C$6:$L$47,10,FALSE))</f>
        <v/>
      </c>
      <c r="AL188" s="684" t="str">
        <f>IF(AL187="","",VLOOKUP(AL187,'6-2シフト記号表（従来型・ユニット型共通）'!$C$6:$L$47,10,FALSE))</f>
        <v/>
      </c>
      <c r="AM188" s="684" t="str">
        <f>IF(AM187="","",VLOOKUP(AM187,'6-2シフト記号表（従来型・ユニット型共通）'!$C$6:$L$47,10,FALSE))</f>
        <v/>
      </c>
      <c r="AN188" s="684" t="str">
        <f>IF(AN187="","",VLOOKUP(AN187,'6-2シフト記号表（従来型・ユニット型共通）'!$C$6:$L$47,10,FALSE))</f>
        <v/>
      </c>
      <c r="AO188" s="684" t="str">
        <f>IF(AO187="","",VLOOKUP(AO187,'6-2シフト記号表（従来型・ユニット型共通）'!$C$6:$L$47,10,FALSE))</f>
        <v/>
      </c>
      <c r="AP188" s="684" t="str">
        <f>IF(AP187="","",VLOOKUP(AP187,'6-2シフト記号表（従来型・ユニット型共通）'!$C$6:$L$47,10,FALSE))</f>
        <v/>
      </c>
      <c r="AQ188" s="685" t="str">
        <f>IF(AQ187="","",VLOOKUP(AQ187,'6-2シフト記号表（従来型・ユニット型共通）'!$C$6:$L$47,10,FALSE))</f>
        <v/>
      </c>
      <c r="AR188" s="683" t="str">
        <f>IF(AR187="","",VLOOKUP(AR187,'6-2シフト記号表（従来型・ユニット型共通）'!$C$6:$L$47,10,FALSE))</f>
        <v/>
      </c>
      <c r="AS188" s="684" t="str">
        <f>IF(AS187="","",VLOOKUP(AS187,'6-2シフト記号表（従来型・ユニット型共通）'!$C$6:$L$47,10,FALSE))</f>
        <v/>
      </c>
      <c r="AT188" s="684" t="str">
        <f>IF(AT187="","",VLOOKUP(AT187,'6-2シフト記号表（従来型・ユニット型共通）'!$C$6:$L$47,10,FALSE))</f>
        <v/>
      </c>
      <c r="AU188" s="684" t="str">
        <f>IF(AU187="","",VLOOKUP(AU187,'6-2シフト記号表（従来型・ユニット型共通）'!$C$6:$L$47,10,FALSE))</f>
        <v/>
      </c>
      <c r="AV188" s="684" t="str">
        <f>IF(AV187="","",VLOOKUP(AV187,'6-2シフト記号表（従来型・ユニット型共通）'!$C$6:$L$47,10,FALSE))</f>
        <v/>
      </c>
      <c r="AW188" s="684" t="str">
        <f>IF(AW187="","",VLOOKUP(AW187,'6-2シフト記号表（従来型・ユニット型共通）'!$C$6:$L$47,10,FALSE))</f>
        <v/>
      </c>
      <c r="AX188" s="685" t="str">
        <f>IF(AX187="","",VLOOKUP(AX187,'6-2シフト記号表（従来型・ユニット型共通）'!$C$6:$L$47,10,FALSE))</f>
        <v/>
      </c>
      <c r="AY188" s="683" t="str">
        <f>IF(AY187="","",VLOOKUP(AY187,'6-2シフト記号表（従来型・ユニット型共通）'!$C$6:$L$47,10,FALSE))</f>
        <v/>
      </c>
      <c r="AZ188" s="684" t="str">
        <f>IF(AZ187="","",VLOOKUP(AZ187,'6-2シフト記号表（従来型・ユニット型共通）'!$C$6:$L$47,10,FALSE))</f>
        <v/>
      </c>
      <c r="BA188" s="684" t="str">
        <f>IF(BA187="","",VLOOKUP(BA187,'6-2シフト記号表（従来型・ユニット型共通）'!$C$6:$L$47,10,FALSE))</f>
        <v/>
      </c>
      <c r="BB188" s="1868">
        <f>IF($BE$3="４週",SUM(W188:AX188),IF($BE$3="暦月",SUM(W188:BA188),""))</f>
        <v>0</v>
      </c>
      <c r="BC188" s="1869"/>
      <c r="BD188" s="1870">
        <f>IF($BE$3="４週",BB188/4,IF($BE$3="暦月",(BB188/($BE$8/7)),""))</f>
        <v>0</v>
      </c>
      <c r="BE188" s="1869"/>
      <c r="BF188" s="1865"/>
      <c r="BG188" s="1866"/>
      <c r="BH188" s="1866"/>
      <c r="BI188" s="1866"/>
      <c r="BJ188" s="1867"/>
    </row>
    <row r="189" spans="2:62" ht="20.25" customHeight="1" x14ac:dyDescent="0.2">
      <c r="B189" s="1770">
        <f>B187+1</f>
        <v>87</v>
      </c>
      <c r="C189" s="1772"/>
      <c r="D189" s="1773"/>
      <c r="E189" s="678"/>
      <c r="F189" s="679"/>
      <c r="G189" s="678"/>
      <c r="H189" s="679"/>
      <c r="I189" s="1776"/>
      <c r="J189" s="1777"/>
      <c r="K189" s="1780"/>
      <c r="L189" s="1781"/>
      <c r="M189" s="1781"/>
      <c r="N189" s="1773"/>
      <c r="O189" s="1784"/>
      <c r="P189" s="1785"/>
      <c r="Q189" s="1785"/>
      <c r="R189" s="1785"/>
      <c r="S189" s="1786"/>
      <c r="T189" s="698" t="s">
        <v>1079</v>
      </c>
      <c r="V189" s="699"/>
      <c r="W189" s="691"/>
      <c r="X189" s="692"/>
      <c r="Y189" s="692"/>
      <c r="Z189" s="692"/>
      <c r="AA189" s="692"/>
      <c r="AB189" s="692"/>
      <c r="AC189" s="693"/>
      <c r="AD189" s="691"/>
      <c r="AE189" s="692"/>
      <c r="AF189" s="692"/>
      <c r="AG189" s="692"/>
      <c r="AH189" s="692"/>
      <c r="AI189" s="692"/>
      <c r="AJ189" s="693"/>
      <c r="AK189" s="691"/>
      <c r="AL189" s="692"/>
      <c r="AM189" s="692"/>
      <c r="AN189" s="692"/>
      <c r="AO189" s="692"/>
      <c r="AP189" s="692"/>
      <c r="AQ189" s="693"/>
      <c r="AR189" s="691"/>
      <c r="AS189" s="692"/>
      <c r="AT189" s="692"/>
      <c r="AU189" s="692"/>
      <c r="AV189" s="692"/>
      <c r="AW189" s="692"/>
      <c r="AX189" s="693"/>
      <c r="AY189" s="691"/>
      <c r="AZ189" s="692"/>
      <c r="BA189" s="694"/>
      <c r="BB189" s="1787"/>
      <c r="BC189" s="1788"/>
      <c r="BD189" s="1842"/>
      <c r="BE189" s="1843"/>
      <c r="BF189" s="1844"/>
      <c r="BG189" s="1845"/>
      <c r="BH189" s="1845"/>
      <c r="BI189" s="1845"/>
      <c r="BJ189" s="1846"/>
    </row>
    <row r="190" spans="2:62" ht="20.25" customHeight="1" x14ac:dyDescent="0.2">
      <c r="B190" s="1771"/>
      <c r="C190" s="1872"/>
      <c r="D190" s="1873"/>
      <c r="E190" s="700"/>
      <c r="F190" s="701">
        <f>C189</f>
        <v>0</v>
      </c>
      <c r="G190" s="700"/>
      <c r="H190" s="701">
        <f>I189</f>
        <v>0</v>
      </c>
      <c r="I190" s="1874"/>
      <c r="J190" s="1875"/>
      <c r="K190" s="1876"/>
      <c r="L190" s="1877"/>
      <c r="M190" s="1877"/>
      <c r="N190" s="1873"/>
      <c r="O190" s="1784"/>
      <c r="P190" s="1785"/>
      <c r="Q190" s="1785"/>
      <c r="R190" s="1785"/>
      <c r="S190" s="1786"/>
      <c r="T190" s="695" t="s">
        <v>1080</v>
      </c>
      <c r="U190" s="696"/>
      <c r="V190" s="697"/>
      <c r="W190" s="683" t="str">
        <f>IF(W189="","",VLOOKUP(W189,'6-2シフト記号表（従来型・ユニット型共通）'!$C$6:$L$47,10,FALSE))</f>
        <v/>
      </c>
      <c r="X190" s="684" t="str">
        <f>IF(X189="","",VLOOKUP(X189,'6-2シフト記号表（従来型・ユニット型共通）'!$C$6:$L$47,10,FALSE))</f>
        <v/>
      </c>
      <c r="Y190" s="684" t="str">
        <f>IF(Y189="","",VLOOKUP(Y189,'6-2シフト記号表（従来型・ユニット型共通）'!$C$6:$L$47,10,FALSE))</f>
        <v/>
      </c>
      <c r="Z190" s="684" t="str">
        <f>IF(Z189="","",VLOOKUP(Z189,'6-2シフト記号表（従来型・ユニット型共通）'!$C$6:$L$47,10,FALSE))</f>
        <v/>
      </c>
      <c r="AA190" s="684" t="str">
        <f>IF(AA189="","",VLOOKUP(AA189,'6-2シフト記号表（従来型・ユニット型共通）'!$C$6:$L$47,10,FALSE))</f>
        <v/>
      </c>
      <c r="AB190" s="684" t="str">
        <f>IF(AB189="","",VLOOKUP(AB189,'6-2シフト記号表（従来型・ユニット型共通）'!$C$6:$L$47,10,FALSE))</f>
        <v/>
      </c>
      <c r="AC190" s="685" t="str">
        <f>IF(AC189="","",VLOOKUP(AC189,'6-2シフト記号表（従来型・ユニット型共通）'!$C$6:$L$47,10,FALSE))</f>
        <v/>
      </c>
      <c r="AD190" s="683" t="str">
        <f>IF(AD189="","",VLOOKUP(AD189,'6-2シフト記号表（従来型・ユニット型共通）'!$C$6:$L$47,10,FALSE))</f>
        <v/>
      </c>
      <c r="AE190" s="684" t="str">
        <f>IF(AE189="","",VLOOKUP(AE189,'6-2シフト記号表（従来型・ユニット型共通）'!$C$6:$L$47,10,FALSE))</f>
        <v/>
      </c>
      <c r="AF190" s="684" t="str">
        <f>IF(AF189="","",VLOOKUP(AF189,'6-2シフト記号表（従来型・ユニット型共通）'!$C$6:$L$47,10,FALSE))</f>
        <v/>
      </c>
      <c r="AG190" s="684" t="str">
        <f>IF(AG189="","",VLOOKUP(AG189,'6-2シフト記号表（従来型・ユニット型共通）'!$C$6:$L$47,10,FALSE))</f>
        <v/>
      </c>
      <c r="AH190" s="684" t="str">
        <f>IF(AH189="","",VLOOKUP(AH189,'6-2シフト記号表（従来型・ユニット型共通）'!$C$6:$L$47,10,FALSE))</f>
        <v/>
      </c>
      <c r="AI190" s="684" t="str">
        <f>IF(AI189="","",VLOOKUP(AI189,'6-2シフト記号表（従来型・ユニット型共通）'!$C$6:$L$47,10,FALSE))</f>
        <v/>
      </c>
      <c r="AJ190" s="685" t="str">
        <f>IF(AJ189="","",VLOOKUP(AJ189,'6-2シフト記号表（従来型・ユニット型共通）'!$C$6:$L$47,10,FALSE))</f>
        <v/>
      </c>
      <c r="AK190" s="683" t="str">
        <f>IF(AK189="","",VLOOKUP(AK189,'6-2シフト記号表（従来型・ユニット型共通）'!$C$6:$L$47,10,FALSE))</f>
        <v/>
      </c>
      <c r="AL190" s="684" t="str">
        <f>IF(AL189="","",VLOOKUP(AL189,'6-2シフト記号表（従来型・ユニット型共通）'!$C$6:$L$47,10,FALSE))</f>
        <v/>
      </c>
      <c r="AM190" s="684" t="str">
        <f>IF(AM189="","",VLOOKUP(AM189,'6-2シフト記号表（従来型・ユニット型共通）'!$C$6:$L$47,10,FALSE))</f>
        <v/>
      </c>
      <c r="AN190" s="684" t="str">
        <f>IF(AN189="","",VLOOKUP(AN189,'6-2シフト記号表（従来型・ユニット型共通）'!$C$6:$L$47,10,FALSE))</f>
        <v/>
      </c>
      <c r="AO190" s="684" t="str">
        <f>IF(AO189="","",VLOOKUP(AO189,'6-2シフト記号表（従来型・ユニット型共通）'!$C$6:$L$47,10,FALSE))</f>
        <v/>
      </c>
      <c r="AP190" s="684" t="str">
        <f>IF(AP189="","",VLOOKUP(AP189,'6-2シフト記号表（従来型・ユニット型共通）'!$C$6:$L$47,10,FALSE))</f>
        <v/>
      </c>
      <c r="AQ190" s="685" t="str">
        <f>IF(AQ189="","",VLOOKUP(AQ189,'6-2シフト記号表（従来型・ユニット型共通）'!$C$6:$L$47,10,FALSE))</f>
        <v/>
      </c>
      <c r="AR190" s="683" t="str">
        <f>IF(AR189="","",VLOOKUP(AR189,'6-2シフト記号表（従来型・ユニット型共通）'!$C$6:$L$47,10,FALSE))</f>
        <v/>
      </c>
      <c r="AS190" s="684" t="str">
        <f>IF(AS189="","",VLOOKUP(AS189,'6-2シフト記号表（従来型・ユニット型共通）'!$C$6:$L$47,10,FALSE))</f>
        <v/>
      </c>
      <c r="AT190" s="684" t="str">
        <f>IF(AT189="","",VLOOKUP(AT189,'6-2シフト記号表（従来型・ユニット型共通）'!$C$6:$L$47,10,FALSE))</f>
        <v/>
      </c>
      <c r="AU190" s="684" t="str">
        <f>IF(AU189="","",VLOOKUP(AU189,'6-2シフト記号表（従来型・ユニット型共通）'!$C$6:$L$47,10,FALSE))</f>
        <v/>
      </c>
      <c r="AV190" s="684" t="str">
        <f>IF(AV189="","",VLOOKUP(AV189,'6-2シフト記号表（従来型・ユニット型共通）'!$C$6:$L$47,10,FALSE))</f>
        <v/>
      </c>
      <c r="AW190" s="684" t="str">
        <f>IF(AW189="","",VLOOKUP(AW189,'6-2シフト記号表（従来型・ユニット型共通）'!$C$6:$L$47,10,FALSE))</f>
        <v/>
      </c>
      <c r="AX190" s="685" t="str">
        <f>IF(AX189="","",VLOOKUP(AX189,'6-2シフト記号表（従来型・ユニット型共通）'!$C$6:$L$47,10,FALSE))</f>
        <v/>
      </c>
      <c r="AY190" s="683" t="str">
        <f>IF(AY189="","",VLOOKUP(AY189,'6-2シフト記号表（従来型・ユニット型共通）'!$C$6:$L$47,10,FALSE))</f>
        <v/>
      </c>
      <c r="AZ190" s="684" t="str">
        <f>IF(AZ189="","",VLOOKUP(AZ189,'6-2シフト記号表（従来型・ユニット型共通）'!$C$6:$L$47,10,FALSE))</f>
        <v/>
      </c>
      <c r="BA190" s="684" t="str">
        <f>IF(BA189="","",VLOOKUP(BA189,'6-2シフト記号表（従来型・ユニット型共通）'!$C$6:$L$47,10,FALSE))</f>
        <v/>
      </c>
      <c r="BB190" s="1868">
        <f>IF($BE$3="４週",SUM(W190:AX190),IF($BE$3="暦月",SUM(W190:BA190),""))</f>
        <v>0</v>
      </c>
      <c r="BC190" s="1869"/>
      <c r="BD190" s="1870">
        <f>IF($BE$3="４週",BB190/4,IF($BE$3="暦月",(BB190/($BE$8/7)),""))</f>
        <v>0</v>
      </c>
      <c r="BE190" s="1869"/>
      <c r="BF190" s="1865"/>
      <c r="BG190" s="1866"/>
      <c r="BH190" s="1866"/>
      <c r="BI190" s="1866"/>
      <c r="BJ190" s="1867"/>
    </row>
    <row r="191" spans="2:62" ht="20.25" customHeight="1" x14ac:dyDescent="0.2">
      <c r="B191" s="1770">
        <f>B189+1</f>
        <v>88</v>
      </c>
      <c r="C191" s="1772"/>
      <c r="D191" s="1773"/>
      <c r="E191" s="678"/>
      <c r="F191" s="679"/>
      <c r="G191" s="678"/>
      <c r="H191" s="679"/>
      <c r="I191" s="1776"/>
      <c r="J191" s="1777"/>
      <c r="K191" s="1780"/>
      <c r="L191" s="1781"/>
      <c r="M191" s="1781"/>
      <c r="N191" s="1773"/>
      <c r="O191" s="1784"/>
      <c r="P191" s="1785"/>
      <c r="Q191" s="1785"/>
      <c r="R191" s="1785"/>
      <c r="S191" s="1786"/>
      <c r="T191" s="698" t="s">
        <v>1079</v>
      </c>
      <c r="V191" s="699"/>
      <c r="W191" s="691"/>
      <c r="X191" s="692"/>
      <c r="Y191" s="692"/>
      <c r="Z191" s="692"/>
      <c r="AA191" s="692"/>
      <c r="AB191" s="692"/>
      <c r="AC191" s="693"/>
      <c r="AD191" s="691"/>
      <c r="AE191" s="692"/>
      <c r="AF191" s="692"/>
      <c r="AG191" s="692"/>
      <c r="AH191" s="692"/>
      <c r="AI191" s="692"/>
      <c r="AJ191" s="693"/>
      <c r="AK191" s="691"/>
      <c r="AL191" s="692"/>
      <c r="AM191" s="692"/>
      <c r="AN191" s="692"/>
      <c r="AO191" s="692"/>
      <c r="AP191" s="692"/>
      <c r="AQ191" s="693"/>
      <c r="AR191" s="691"/>
      <c r="AS191" s="692"/>
      <c r="AT191" s="692"/>
      <c r="AU191" s="692"/>
      <c r="AV191" s="692"/>
      <c r="AW191" s="692"/>
      <c r="AX191" s="693"/>
      <c r="AY191" s="691"/>
      <c r="AZ191" s="692"/>
      <c r="BA191" s="694"/>
      <c r="BB191" s="1787"/>
      <c r="BC191" s="1788"/>
      <c r="BD191" s="1842"/>
      <c r="BE191" s="1843"/>
      <c r="BF191" s="1844"/>
      <c r="BG191" s="1845"/>
      <c r="BH191" s="1845"/>
      <c r="BI191" s="1845"/>
      <c r="BJ191" s="1846"/>
    </row>
    <row r="192" spans="2:62" ht="20.25" customHeight="1" x14ac:dyDescent="0.2">
      <c r="B192" s="1771"/>
      <c r="C192" s="1872"/>
      <c r="D192" s="1873"/>
      <c r="E192" s="700"/>
      <c r="F192" s="701">
        <f>C191</f>
        <v>0</v>
      </c>
      <c r="G192" s="700"/>
      <c r="H192" s="701">
        <f>I191</f>
        <v>0</v>
      </c>
      <c r="I192" s="1874"/>
      <c r="J192" s="1875"/>
      <c r="K192" s="1876"/>
      <c r="L192" s="1877"/>
      <c r="M192" s="1877"/>
      <c r="N192" s="1873"/>
      <c r="O192" s="1784"/>
      <c r="P192" s="1785"/>
      <c r="Q192" s="1785"/>
      <c r="R192" s="1785"/>
      <c r="S192" s="1786"/>
      <c r="T192" s="695" t="s">
        <v>1080</v>
      </c>
      <c r="U192" s="696"/>
      <c r="V192" s="697"/>
      <c r="W192" s="683" t="str">
        <f>IF(W191="","",VLOOKUP(W191,'6-2シフト記号表（従来型・ユニット型共通）'!$C$6:$L$47,10,FALSE))</f>
        <v/>
      </c>
      <c r="X192" s="684" t="str">
        <f>IF(X191="","",VLOOKUP(X191,'6-2シフト記号表（従来型・ユニット型共通）'!$C$6:$L$47,10,FALSE))</f>
        <v/>
      </c>
      <c r="Y192" s="684" t="str">
        <f>IF(Y191="","",VLOOKUP(Y191,'6-2シフト記号表（従来型・ユニット型共通）'!$C$6:$L$47,10,FALSE))</f>
        <v/>
      </c>
      <c r="Z192" s="684" t="str">
        <f>IF(Z191="","",VLOOKUP(Z191,'6-2シフト記号表（従来型・ユニット型共通）'!$C$6:$L$47,10,FALSE))</f>
        <v/>
      </c>
      <c r="AA192" s="684" t="str">
        <f>IF(AA191="","",VLOOKUP(AA191,'6-2シフト記号表（従来型・ユニット型共通）'!$C$6:$L$47,10,FALSE))</f>
        <v/>
      </c>
      <c r="AB192" s="684" t="str">
        <f>IF(AB191="","",VLOOKUP(AB191,'6-2シフト記号表（従来型・ユニット型共通）'!$C$6:$L$47,10,FALSE))</f>
        <v/>
      </c>
      <c r="AC192" s="685" t="str">
        <f>IF(AC191="","",VLOOKUP(AC191,'6-2シフト記号表（従来型・ユニット型共通）'!$C$6:$L$47,10,FALSE))</f>
        <v/>
      </c>
      <c r="AD192" s="683" t="str">
        <f>IF(AD191="","",VLOOKUP(AD191,'6-2シフト記号表（従来型・ユニット型共通）'!$C$6:$L$47,10,FALSE))</f>
        <v/>
      </c>
      <c r="AE192" s="684" t="str">
        <f>IF(AE191="","",VLOOKUP(AE191,'6-2シフト記号表（従来型・ユニット型共通）'!$C$6:$L$47,10,FALSE))</f>
        <v/>
      </c>
      <c r="AF192" s="684" t="str">
        <f>IF(AF191="","",VLOOKUP(AF191,'6-2シフト記号表（従来型・ユニット型共通）'!$C$6:$L$47,10,FALSE))</f>
        <v/>
      </c>
      <c r="AG192" s="684" t="str">
        <f>IF(AG191="","",VLOOKUP(AG191,'6-2シフト記号表（従来型・ユニット型共通）'!$C$6:$L$47,10,FALSE))</f>
        <v/>
      </c>
      <c r="AH192" s="684" t="str">
        <f>IF(AH191="","",VLOOKUP(AH191,'6-2シフト記号表（従来型・ユニット型共通）'!$C$6:$L$47,10,FALSE))</f>
        <v/>
      </c>
      <c r="AI192" s="684" t="str">
        <f>IF(AI191="","",VLOOKUP(AI191,'6-2シフト記号表（従来型・ユニット型共通）'!$C$6:$L$47,10,FALSE))</f>
        <v/>
      </c>
      <c r="AJ192" s="685" t="str">
        <f>IF(AJ191="","",VLOOKUP(AJ191,'6-2シフト記号表（従来型・ユニット型共通）'!$C$6:$L$47,10,FALSE))</f>
        <v/>
      </c>
      <c r="AK192" s="683" t="str">
        <f>IF(AK191="","",VLOOKUP(AK191,'6-2シフト記号表（従来型・ユニット型共通）'!$C$6:$L$47,10,FALSE))</f>
        <v/>
      </c>
      <c r="AL192" s="684" t="str">
        <f>IF(AL191="","",VLOOKUP(AL191,'6-2シフト記号表（従来型・ユニット型共通）'!$C$6:$L$47,10,FALSE))</f>
        <v/>
      </c>
      <c r="AM192" s="684" t="str">
        <f>IF(AM191="","",VLOOKUP(AM191,'6-2シフト記号表（従来型・ユニット型共通）'!$C$6:$L$47,10,FALSE))</f>
        <v/>
      </c>
      <c r="AN192" s="684" t="str">
        <f>IF(AN191="","",VLOOKUP(AN191,'6-2シフト記号表（従来型・ユニット型共通）'!$C$6:$L$47,10,FALSE))</f>
        <v/>
      </c>
      <c r="AO192" s="684" t="str">
        <f>IF(AO191="","",VLOOKUP(AO191,'6-2シフト記号表（従来型・ユニット型共通）'!$C$6:$L$47,10,FALSE))</f>
        <v/>
      </c>
      <c r="AP192" s="684" t="str">
        <f>IF(AP191="","",VLOOKUP(AP191,'6-2シフト記号表（従来型・ユニット型共通）'!$C$6:$L$47,10,FALSE))</f>
        <v/>
      </c>
      <c r="AQ192" s="685" t="str">
        <f>IF(AQ191="","",VLOOKUP(AQ191,'6-2シフト記号表（従来型・ユニット型共通）'!$C$6:$L$47,10,FALSE))</f>
        <v/>
      </c>
      <c r="AR192" s="683" t="str">
        <f>IF(AR191="","",VLOOKUP(AR191,'6-2シフト記号表（従来型・ユニット型共通）'!$C$6:$L$47,10,FALSE))</f>
        <v/>
      </c>
      <c r="AS192" s="684" t="str">
        <f>IF(AS191="","",VLOOKUP(AS191,'6-2シフト記号表（従来型・ユニット型共通）'!$C$6:$L$47,10,FALSE))</f>
        <v/>
      </c>
      <c r="AT192" s="684" t="str">
        <f>IF(AT191="","",VLOOKUP(AT191,'6-2シフト記号表（従来型・ユニット型共通）'!$C$6:$L$47,10,FALSE))</f>
        <v/>
      </c>
      <c r="AU192" s="684" t="str">
        <f>IF(AU191="","",VLOOKUP(AU191,'6-2シフト記号表（従来型・ユニット型共通）'!$C$6:$L$47,10,FALSE))</f>
        <v/>
      </c>
      <c r="AV192" s="684" t="str">
        <f>IF(AV191="","",VLOOKUP(AV191,'6-2シフト記号表（従来型・ユニット型共通）'!$C$6:$L$47,10,FALSE))</f>
        <v/>
      </c>
      <c r="AW192" s="684" t="str">
        <f>IF(AW191="","",VLOOKUP(AW191,'6-2シフト記号表（従来型・ユニット型共通）'!$C$6:$L$47,10,FALSE))</f>
        <v/>
      </c>
      <c r="AX192" s="685" t="str">
        <f>IF(AX191="","",VLOOKUP(AX191,'6-2シフト記号表（従来型・ユニット型共通）'!$C$6:$L$47,10,FALSE))</f>
        <v/>
      </c>
      <c r="AY192" s="683" t="str">
        <f>IF(AY191="","",VLOOKUP(AY191,'6-2シフト記号表（従来型・ユニット型共通）'!$C$6:$L$47,10,FALSE))</f>
        <v/>
      </c>
      <c r="AZ192" s="684" t="str">
        <f>IF(AZ191="","",VLOOKUP(AZ191,'6-2シフト記号表（従来型・ユニット型共通）'!$C$6:$L$47,10,FALSE))</f>
        <v/>
      </c>
      <c r="BA192" s="684" t="str">
        <f>IF(BA191="","",VLOOKUP(BA191,'6-2シフト記号表（従来型・ユニット型共通）'!$C$6:$L$47,10,FALSE))</f>
        <v/>
      </c>
      <c r="BB192" s="1868">
        <f>IF($BE$3="４週",SUM(W192:AX192),IF($BE$3="暦月",SUM(W192:BA192),""))</f>
        <v>0</v>
      </c>
      <c r="BC192" s="1869"/>
      <c r="BD192" s="1870">
        <f>IF($BE$3="４週",BB192/4,IF($BE$3="暦月",(BB192/($BE$8/7)),""))</f>
        <v>0</v>
      </c>
      <c r="BE192" s="1869"/>
      <c r="BF192" s="1865"/>
      <c r="BG192" s="1866"/>
      <c r="BH192" s="1866"/>
      <c r="BI192" s="1866"/>
      <c r="BJ192" s="1867"/>
    </row>
    <row r="193" spans="2:62" ht="20.25" customHeight="1" x14ac:dyDescent="0.2">
      <c r="B193" s="1770">
        <f>B191+1</f>
        <v>89</v>
      </c>
      <c r="C193" s="1772"/>
      <c r="D193" s="1773"/>
      <c r="E193" s="678"/>
      <c r="F193" s="679"/>
      <c r="G193" s="678"/>
      <c r="H193" s="679"/>
      <c r="I193" s="1776"/>
      <c r="J193" s="1777"/>
      <c r="K193" s="1780"/>
      <c r="L193" s="1781"/>
      <c r="M193" s="1781"/>
      <c r="N193" s="1773"/>
      <c r="O193" s="1784"/>
      <c r="P193" s="1785"/>
      <c r="Q193" s="1785"/>
      <c r="R193" s="1785"/>
      <c r="S193" s="1786"/>
      <c r="T193" s="698" t="s">
        <v>1079</v>
      </c>
      <c r="V193" s="699"/>
      <c r="W193" s="691"/>
      <c r="X193" s="692"/>
      <c r="Y193" s="692"/>
      <c r="Z193" s="692"/>
      <c r="AA193" s="692"/>
      <c r="AB193" s="692"/>
      <c r="AC193" s="693"/>
      <c r="AD193" s="691"/>
      <c r="AE193" s="692"/>
      <c r="AF193" s="692"/>
      <c r="AG193" s="692"/>
      <c r="AH193" s="692"/>
      <c r="AI193" s="692"/>
      <c r="AJ193" s="693"/>
      <c r="AK193" s="691"/>
      <c r="AL193" s="692"/>
      <c r="AM193" s="692"/>
      <c r="AN193" s="692"/>
      <c r="AO193" s="692"/>
      <c r="AP193" s="692"/>
      <c r="AQ193" s="693"/>
      <c r="AR193" s="691"/>
      <c r="AS193" s="692"/>
      <c r="AT193" s="692"/>
      <c r="AU193" s="692"/>
      <c r="AV193" s="692"/>
      <c r="AW193" s="692"/>
      <c r="AX193" s="693"/>
      <c r="AY193" s="691"/>
      <c r="AZ193" s="692"/>
      <c r="BA193" s="694"/>
      <c r="BB193" s="1787"/>
      <c r="BC193" s="1788"/>
      <c r="BD193" s="1842"/>
      <c r="BE193" s="1843"/>
      <c r="BF193" s="1844"/>
      <c r="BG193" s="1845"/>
      <c r="BH193" s="1845"/>
      <c r="BI193" s="1845"/>
      <c r="BJ193" s="1846"/>
    </row>
    <row r="194" spans="2:62" ht="20.25" customHeight="1" x14ac:dyDescent="0.2">
      <c r="B194" s="1771"/>
      <c r="C194" s="1872"/>
      <c r="D194" s="1873"/>
      <c r="E194" s="700"/>
      <c r="F194" s="701">
        <f>C193</f>
        <v>0</v>
      </c>
      <c r="G194" s="700"/>
      <c r="H194" s="701">
        <f>I193</f>
        <v>0</v>
      </c>
      <c r="I194" s="1874"/>
      <c r="J194" s="1875"/>
      <c r="K194" s="1876"/>
      <c r="L194" s="1877"/>
      <c r="M194" s="1877"/>
      <c r="N194" s="1873"/>
      <c r="O194" s="1784"/>
      <c r="P194" s="1785"/>
      <c r="Q194" s="1785"/>
      <c r="R194" s="1785"/>
      <c r="S194" s="1786"/>
      <c r="T194" s="695" t="s">
        <v>1080</v>
      </c>
      <c r="U194" s="696"/>
      <c r="V194" s="697"/>
      <c r="W194" s="683" t="str">
        <f>IF(W193="","",VLOOKUP(W193,'6-2シフト記号表（従来型・ユニット型共通）'!$C$6:$L$47,10,FALSE))</f>
        <v/>
      </c>
      <c r="X194" s="684" t="str">
        <f>IF(X193="","",VLOOKUP(X193,'6-2シフト記号表（従来型・ユニット型共通）'!$C$6:$L$47,10,FALSE))</f>
        <v/>
      </c>
      <c r="Y194" s="684" t="str">
        <f>IF(Y193="","",VLOOKUP(Y193,'6-2シフト記号表（従来型・ユニット型共通）'!$C$6:$L$47,10,FALSE))</f>
        <v/>
      </c>
      <c r="Z194" s="684" t="str">
        <f>IF(Z193="","",VLOOKUP(Z193,'6-2シフト記号表（従来型・ユニット型共通）'!$C$6:$L$47,10,FALSE))</f>
        <v/>
      </c>
      <c r="AA194" s="684" t="str">
        <f>IF(AA193="","",VLOOKUP(AA193,'6-2シフト記号表（従来型・ユニット型共通）'!$C$6:$L$47,10,FALSE))</f>
        <v/>
      </c>
      <c r="AB194" s="684" t="str">
        <f>IF(AB193="","",VLOOKUP(AB193,'6-2シフト記号表（従来型・ユニット型共通）'!$C$6:$L$47,10,FALSE))</f>
        <v/>
      </c>
      <c r="AC194" s="685" t="str">
        <f>IF(AC193="","",VLOOKUP(AC193,'6-2シフト記号表（従来型・ユニット型共通）'!$C$6:$L$47,10,FALSE))</f>
        <v/>
      </c>
      <c r="AD194" s="683" t="str">
        <f>IF(AD193="","",VLOOKUP(AD193,'6-2シフト記号表（従来型・ユニット型共通）'!$C$6:$L$47,10,FALSE))</f>
        <v/>
      </c>
      <c r="AE194" s="684" t="str">
        <f>IF(AE193="","",VLOOKUP(AE193,'6-2シフト記号表（従来型・ユニット型共通）'!$C$6:$L$47,10,FALSE))</f>
        <v/>
      </c>
      <c r="AF194" s="684" t="str">
        <f>IF(AF193="","",VLOOKUP(AF193,'6-2シフト記号表（従来型・ユニット型共通）'!$C$6:$L$47,10,FALSE))</f>
        <v/>
      </c>
      <c r="AG194" s="684" t="str">
        <f>IF(AG193="","",VLOOKUP(AG193,'6-2シフト記号表（従来型・ユニット型共通）'!$C$6:$L$47,10,FALSE))</f>
        <v/>
      </c>
      <c r="AH194" s="684" t="str">
        <f>IF(AH193="","",VLOOKUP(AH193,'6-2シフト記号表（従来型・ユニット型共通）'!$C$6:$L$47,10,FALSE))</f>
        <v/>
      </c>
      <c r="AI194" s="684" t="str">
        <f>IF(AI193="","",VLOOKUP(AI193,'6-2シフト記号表（従来型・ユニット型共通）'!$C$6:$L$47,10,FALSE))</f>
        <v/>
      </c>
      <c r="AJ194" s="685" t="str">
        <f>IF(AJ193="","",VLOOKUP(AJ193,'6-2シフト記号表（従来型・ユニット型共通）'!$C$6:$L$47,10,FALSE))</f>
        <v/>
      </c>
      <c r="AK194" s="683" t="str">
        <f>IF(AK193="","",VLOOKUP(AK193,'6-2シフト記号表（従来型・ユニット型共通）'!$C$6:$L$47,10,FALSE))</f>
        <v/>
      </c>
      <c r="AL194" s="684" t="str">
        <f>IF(AL193="","",VLOOKUP(AL193,'6-2シフト記号表（従来型・ユニット型共通）'!$C$6:$L$47,10,FALSE))</f>
        <v/>
      </c>
      <c r="AM194" s="684" t="str">
        <f>IF(AM193="","",VLOOKUP(AM193,'6-2シフト記号表（従来型・ユニット型共通）'!$C$6:$L$47,10,FALSE))</f>
        <v/>
      </c>
      <c r="AN194" s="684" t="str">
        <f>IF(AN193="","",VLOOKUP(AN193,'6-2シフト記号表（従来型・ユニット型共通）'!$C$6:$L$47,10,FALSE))</f>
        <v/>
      </c>
      <c r="AO194" s="684" t="str">
        <f>IF(AO193="","",VLOOKUP(AO193,'6-2シフト記号表（従来型・ユニット型共通）'!$C$6:$L$47,10,FALSE))</f>
        <v/>
      </c>
      <c r="AP194" s="684" t="str">
        <f>IF(AP193="","",VLOOKUP(AP193,'6-2シフト記号表（従来型・ユニット型共通）'!$C$6:$L$47,10,FALSE))</f>
        <v/>
      </c>
      <c r="AQ194" s="685" t="str">
        <f>IF(AQ193="","",VLOOKUP(AQ193,'6-2シフト記号表（従来型・ユニット型共通）'!$C$6:$L$47,10,FALSE))</f>
        <v/>
      </c>
      <c r="AR194" s="683" t="str">
        <f>IF(AR193="","",VLOOKUP(AR193,'6-2シフト記号表（従来型・ユニット型共通）'!$C$6:$L$47,10,FALSE))</f>
        <v/>
      </c>
      <c r="AS194" s="684" t="str">
        <f>IF(AS193="","",VLOOKUP(AS193,'6-2シフト記号表（従来型・ユニット型共通）'!$C$6:$L$47,10,FALSE))</f>
        <v/>
      </c>
      <c r="AT194" s="684" t="str">
        <f>IF(AT193="","",VLOOKUP(AT193,'6-2シフト記号表（従来型・ユニット型共通）'!$C$6:$L$47,10,FALSE))</f>
        <v/>
      </c>
      <c r="AU194" s="684" t="str">
        <f>IF(AU193="","",VLOOKUP(AU193,'6-2シフト記号表（従来型・ユニット型共通）'!$C$6:$L$47,10,FALSE))</f>
        <v/>
      </c>
      <c r="AV194" s="684" t="str">
        <f>IF(AV193="","",VLOOKUP(AV193,'6-2シフト記号表（従来型・ユニット型共通）'!$C$6:$L$47,10,FALSE))</f>
        <v/>
      </c>
      <c r="AW194" s="684" t="str">
        <f>IF(AW193="","",VLOOKUP(AW193,'6-2シフト記号表（従来型・ユニット型共通）'!$C$6:$L$47,10,FALSE))</f>
        <v/>
      </c>
      <c r="AX194" s="685" t="str">
        <f>IF(AX193="","",VLOOKUP(AX193,'6-2シフト記号表（従来型・ユニット型共通）'!$C$6:$L$47,10,FALSE))</f>
        <v/>
      </c>
      <c r="AY194" s="683" t="str">
        <f>IF(AY193="","",VLOOKUP(AY193,'6-2シフト記号表（従来型・ユニット型共通）'!$C$6:$L$47,10,FALSE))</f>
        <v/>
      </c>
      <c r="AZ194" s="684" t="str">
        <f>IF(AZ193="","",VLOOKUP(AZ193,'6-2シフト記号表（従来型・ユニット型共通）'!$C$6:$L$47,10,FALSE))</f>
        <v/>
      </c>
      <c r="BA194" s="684" t="str">
        <f>IF(BA193="","",VLOOKUP(BA193,'6-2シフト記号表（従来型・ユニット型共通）'!$C$6:$L$47,10,FALSE))</f>
        <v/>
      </c>
      <c r="BB194" s="1868">
        <f>IF($BE$3="４週",SUM(W194:AX194),IF($BE$3="暦月",SUM(W194:BA194),""))</f>
        <v>0</v>
      </c>
      <c r="BC194" s="1869"/>
      <c r="BD194" s="1870">
        <f>IF($BE$3="４週",BB194/4,IF($BE$3="暦月",(BB194/($BE$8/7)),""))</f>
        <v>0</v>
      </c>
      <c r="BE194" s="1869"/>
      <c r="BF194" s="1865"/>
      <c r="BG194" s="1866"/>
      <c r="BH194" s="1866"/>
      <c r="BI194" s="1866"/>
      <c r="BJ194" s="1867"/>
    </row>
    <row r="195" spans="2:62" ht="20.25" customHeight="1" x14ac:dyDescent="0.2">
      <c r="B195" s="1770">
        <f>B193+1</f>
        <v>90</v>
      </c>
      <c r="C195" s="1772"/>
      <c r="D195" s="1773"/>
      <c r="E195" s="678"/>
      <c r="F195" s="679"/>
      <c r="G195" s="678"/>
      <c r="H195" s="679"/>
      <c r="I195" s="1776"/>
      <c r="J195" s="1777"/>
      <c r="K195" s="1780"/>
      <c r="L195" s="1781"/>
      <c r="M195" s="1781"/>
      <c r="N195" s="1773"/>
      <c r="O195" s="1784"/>
      <c r="P195" s="1785"/>
      <c r="Q195" s="1785"/>
      <c r="R195" s="1785"/>
      <c r="S195" s="1786"/>
      <c r="T195" s="698" t="s">
        <v>1079</v>
      </c>
      <c r="V195" s="699"/>
      <c r="W195" s="691"/>
      <c r="X195" s="692"/>
      <c r="Y195" s="692"/>
      <c r="Z195" s="692"/>
      <c r="AA195" s="692"/>
      <c r="AB195" s="692"/>
      <c r="AC195" s="693"/>
      <c r="AD195" s="691"/>
      <c r="AE195" s="692"/>
      <c r="AF195" s="692"/>
      <c r="AG195" s="692"/>
      <c r="AH195" s="692"/>
      <c r="AI195" s="692"/>
      <c r="AJ195" s="693"/>
      <c r="AK195" s="691"/>
      <c r="AL195" s="692"/>
      <c r="AM195" s="692"/>
      <c r="AN195" s="692"/>
      <c r="AO195" s="692"/>
      <c r="AP195" s="692"/>
      <c r="AQ195" s="693"/>
      <c r="AR195" s="691"/>
      <c r="AS195" s="692"/>
      <c r="AT195" s="692"/>
      <c r="AU195" s="692"/>
      <c r="AV195" s="692"/>
      <c r="AW195" s="692"/>
      <c r="AX195" s="693"/>
      <c r="AY195" s="691"/>
      <c r="AZ195" s="692"/>
      <c r="BA195" s="694"/>
      <c r="BB195" s="1787"/>
      <c r="BC195" s="1788"/>
      <c r="BD195" s="1842"/>
      <c r="BE195" s="1843"/>
      <c r="BF195" s="1844"/>
      <c r="BG195" s="1845"/>
      <c r="BH195" s="1845"/>
      <c r="BI195" s="1845"/>
      <c r="BJ195" s="1846"/>
    </row>
    <row r="196" spans="2:62" ht="20.25" customHeight="1" x14ac:dyDescent="0.2">
      <c r="B196" s="1771"/>
      <c r="C196" s="1872"/>
      <c r="D196" s="1873"/>
      <c r="E196" s="700"/>
      <c r="F196" s="701">
        <f>C195</f>
        <v>0</v>
      </c>
      <c r="G196" s="700"/>
      <c r="H196" s="701">
        <f>I195</f>
        <v>0</v>
      </c>
      <c r="I196" s="1874"/>
      <c r="J196" s="1875"/>
      <c r="K196" s="1876"/>
      <c r="L196" s="1877"/>
      <c r="M196" s="1877"/>
      <c r="N196" s="1873"/>
      <c r="O196" s="1784"/>
      <c r="P196" s="1785"/>
      <c r="Q196" s="1785"/>
      <c r="R196" s="1785"/>
      <c r="S196" s="1786"/>
      <c r="T196" s="695" t="s">
        <v>1080</v>
      </c>
      <c r="U196" s="696"/>
      <c r="V196" s="697"/>
      <c r="W196" s="683" t="str">
        <f>IF(W195="","",VLOOKUP(W195,'6-2シフト記号表（従来型・ユニット型共通）'!$C$6:$L$47,10,FALSE))</f>
        <v/>
      </c>
      <c r="X196" s="684" t="str">
        <f>IF(X195="","",VLOOKUP(X195,'6-2シフト記号表（従来型・ユニット型共通）'!$C$6:$L$47,10,FALSE))</f>
        <v/>
      </c>
      <c r="Y196" s="684" t="str">
        <f>IF(Y195="","",VLOOKUP(Y195,'6-2シフト記号表（従来型・ユニット型共通）'!$C$6:$L$47,10,FALSE))</f>
        <v/>
      </c>
      <c r="Z196" s="684" t="str">
        <f>IF(Z195="","",VLOOKUP(Z195,'6-2シフト記号表（従来型・ユニット型共通）'!$C$6:$L$47,10,FALSE))</f>
        <v/>
      </c>
      <c r="AA196" s="684" t="str">
        <f>IF(AA195="","",VLOOKUP(AA195,'6-2シフト記号表（従来型・ユニット型共通）'!$C$6:$L$47,10,FALSE))</f>
        <v/>
      </c>
      <c r="AB196" s="684" t="str">
        <f>IF(AB195="","",VLOOKUP(AB195,'6-2シフト記号表（従来型・ユニット型共通）'!$C$6:$L$47,10,FALSE))</f>
        <v/>
      </c>
      <c r="AC196" s="685" t="str">
        <f>IF(AC195="","",VLOOKUP(AC195,'6-2シフト記号表（従来型・ユニット型共通）'!$C$6:$L$47,10,FALSE))</f>
        <v/>
      </c>
      <c r="AD196" s="683" t="str">
        <f>IF(AD195="","",VLOOKUP(AD195,'6-2シフト記号表（従来型・ユニット型共通）'!$C$6:$L$47,10,FALSE))</f>
        <v/>
      </c>
      <c r="AE196" s="684" t="str">
        <f>IF(AE195="","",VLOOKUP(AE195,'6-2シフト記号表（従来型・ユニット型共通）'!$C$6:$L$47,10,FALSE))</f>
        <v/>
      </c>
      <c r="AF196" s="684" t="str">
        <f>IF(AF195="","",VLOOKUP(AF195,'6-2シフト記号表（従来型・ユニット型共通）'!$C$6:$L$47,10,FALSE))</f>
        <v/>
      </c>
      <c r="AG196" s="684" t="str">
        <f>IF(AG195="","",VLOOKUP(AG195,'6-2シフト記号表（従来型・ユニット型共通）'!$C$6:$L$47,10,FALSE))</f>
        <v/>
      </c>
      <c r="AH196" s="684" t="str">
        <f>IF(AH195="","",VLOOKUP(AH195,'6-2シフト記号表（従来型・ユニット型共通）'!$C$6:$L$47,10,FALSE))</f>
        <v/>
      </c>
      <c r="AI196" s="684" t="str">
        <f>IF(AI195="","",VLOOKUP(AI195,'6-2シフト記号表（従来型・ユニット型共通）'!$C$6:$L$47,10,FALSE))</f>
        <v/>
      </c>
      <c r="AJ196" s="685" t="str">
        <f>IF(AJ195="","",VLOOKUP(AJ195,'6-2シフト記号表（従来型・ユニット型共通）'!$C$6:$L$47,10,FALSE))</f>
        <v/>
      </c>
      <c r="AK196" s="683" t="str">
        <f>IF(AK195="","",VLOOKUP(AK195,'6-2シフト記号表（従来型・ユニット型共通）'!$C$6:$L$47,10,FALSE))</f>
        <v/>
      </c>
      <c r="AL196" s="684" t="str">
        <f>IF(AL195="","",VLOOKUP(AL195,'6-2シフト記号表（従来型・ユニット型共通）'!$C$6:$L$47,10,FALSE))</f>
        <v/>
      </c>
      <c r="AM196" s="684" t="str">
        <f>IF(AM195="","",VLOOKUP(AM195,'6-2シフト記号表（従来型・ユニット型共通）'!$C$6:$L$47,10,FALSE))</f>
        <v/>
      </c>
      <c r="AN196" s="684" t="str">
        <f>IF(AN195="","",VLOOKUP(AN195,'6-2シフト記号表（従来型・ユニット型共通）'!$C$6:$L$47,10,FALSE))</f>
        <v/>
      </c>
      <c r="AO196" s="684" t="str">
        <f>IF(AO195="","",VLOOKUP(AO195,'6-2シフト記号表（従来型・ユニット型共通）'!$C$6:$L$47,10,FALSE))</f>
        <v/>
      </c>
      <c r="AP196" s="684" t="str">
        <f>IF(AP195="","",VLOOKUP(AP195,'6-2シフト記号表（従来型・ユニット型共通）'!$C$6:$L$47,10,FALSE))</f>
        <v/>
      </c>
      <c r="AQ196" s="685" t="str">
        <f>IF(AQ195="","",VLOOKUP(AQ195,'6-2シフト記号表（従来型・ユニット型共通）'!$C$6:$L$47,10,FALSE))</f>
        <v/>
      </c>
      <c r="AR196" s="683" t="str">
        <f>IF(AR195="","",VLOOKUP(AR195,'6-2シフト記号表（従来型・ユニット型共通）'!$C$6:$L$47,10,FALSE))</f>
        <v/>
      </c>
      <c r="AS196" s="684" t="str">
        <f>IF(AS195="","",VLOOKUP(AS195,'6-2シフト記号表（従来型・ユニット型共通）'!$C$6:$L$47,10,FALSE))</f>
        <v/>
      </c>
      <c r="AT196" s="684" t="str">
        <f>IF(AT195="","",VLOOKUP(AT195,'6-2シフト記号表（従来型・ユニット型共通）'!$C$6:$L$47,10,FALSE))</f>
        <v/>
      </c>
      <c r="AU196" s="684" t="str">
        <f>IF(AU195="","",VLOOKUP(AU195,'6-2シフト記号表（従来型・ユニット型共通）'!$C$6:$L$47,10,FALSE))</f>
        <v/>
      </c>
      <c r="AV196" s="684" t="str">
        <f>IF(AV195="","",VLOOKUP(AV195,'6-2シフト記号表（従来型・ユニット型共通）'!$C$6:$L$47,10,FALSE))</f>
        <v/>
      </c>
      <c r="AW196" s="684" t="str">
        <f>IF(AW195="","",VLOOKUP(AW195,'6-2シフト記号表（従来型・ユニット型共通）'!$C$6:$L$47,10,FALSE))</f>
        <v/>
      </c>
      <c r="AX196" s="685" t="str">
        <f>IF(AX195="","",VLOOKUP(AX195,'6-2シフト記号表（従来型・ユニット型共通）'!$C$6:$L$47,10,FALSE))</f>
        <v/>
      </c>
      <c r="AY196" s="683" t="str">
        <f>IF(AY195="","",VLOOKUP(AY195,'6-2シフト記号表（従来型・ユニット型共通）'!$C$6:$L$47,10,FALSE))</f>
        <v/>
      </c>
      <c r="AZ196" s="684" t="str">
        <f>IF(AZ195="","",VLOOKUP(AZ195,'6-2シフト記号表（従来型・ユニット型共通）'!$C$6:$L$47,10,FALSE))</f>
        <v/>
      </c>
      <c r="BA196" s="684" t="str">
        <f>IF(BA195="","",VLOOKUP(BA195,'6-2シフト記号表（従来型・ユニット型共通）'!$C$6:$L$47,10,FALSE))</f>
        <v/>
      </c>
      <c r="BB196" s="1868">
        <f>IF($BE$3="４週",SUM(W196:AX196),IF($BE$3="暦月",SUM(W196:BA196),""))</f>
        <v>0</v>
      </c>
      <c r="BC196" s="1869"/>
      <c r="BD196" s="1870">
        <f>IF($BE$3="４週",BB196/4,IF($BE$3="暦月",(BB196/($BE$8/7)),""))</f>
        <v>0</v>
      </c>
      <c r="BE196" s="1869"/>
      <c r="BF196" s="1865"/>
      <c r="BG196" s="1866"/>
      <c r="BH196" s="1866"/>
      <c r="BI196" s="1866"/>
      <c r="BJ196" s="1867"/>
    </row>
    <row r="197" spans="2:62" ht="20.25" customHeight="1" x14ac:dyDescent="0.2">
      <c r="B197" s="1770">
        <f>B195+1</f>
        <v>91</v>
      </c>
      <c r="C197" s="1772"/>
      <c r="D197" s="1773"/>
      <c r="E197" s="678"/>
      <c r="F197" s="679"/>
      <c r="G197" s="678"/>
      <c r="H197" s="679"/>
      <c r="I197" s="1776"/>
      <c r="J197" s="1777"/>
      <c r="K197" s="1780"/>
      <c r="L197" s="1781"/>
      <c r="M197" s="1781"/>
      <c r="N197" s="1773"/>
      <c r="O197" s="1784"/>
      <c r="P197" s="1785"/>
      <c r="Q197" s="1785"/>
      <c r="R197" s="1785"/>
      <c r="S197" s="1786"/>
      <c r="T197" s="698" t="s">
        <v>1079</v>
      </c>
      <c r="V197" s="699"/>
      <c r="W197" s="691"/>
      <c r="X197" s="692"/>
      <c r="Y197" s="692"/>
      <c r="Z197" s="692"/>
      <c r="AA197" s="692"/>
      <c r="AB197" s="692"/>
      <c r="AC197" s="693"/>
      <c r="AD197" s="691"/>
      <c r="AE197" s="692"/>
      <c r="AF197" s="692"/>
      <c r="AG197" s="692"/>
      <c r="AH197" s="692"/>
      <c r="AI197" s="692"/>
      <c r="AJ197" s="693"/>
      <c r="AK197" s="691"/>
      <c r="AL197" s="692"/>
      <c r="AM197" s="692"/>
      <c r="AN197" s="692"/>
      <c r="AO197" s="692"/>
      <c r="AP197" s="692"/>
      <c r="AQ197" s="693"/>
      <c r="AR197" s="691"/>
      <c r="AS197" s="692"/>
      <c r="AT197" s="692"/>
      <c r="AU197" s="692"/>
      <c r="AV197" s="692"/>
      <c r="AW197" s="692"/>
      <c r="AX197" s="693"/>
      <c r="AY197" s="691"/>
      <c r="AZ197" s="692"/>
      <c r="BA197" s="694"/>
      <c r="BB197" s="1787"/>
      <c r="BC197" s="1788"/>
      <c r="BD197" s="1842"/>
      <c r="BE197" s="1843"/>
      <c r="BF197" s="1844"/>
      <c r="BG197" s="1845"/>
      <c r="BH197" s="1845"/>
      <c r="BI197" s="1845"/>
      <c r="BJ197" s="1846"/>
    </row>
    <row r="198" spans="2:62" ht="20.25" customHeight="1" x14ac:dyDescent="0.2">
      <c r="B198" s="1771"/>
      <c r="C198" s="1872"/>
      <c r="D198" s="1873"/>
      <c r="E198" s="700"/>
      <c r="F198" s="701">
        <f>C197</f>
        <v>0</v>
      </c>
      <c r="G198" s="700"/>
      <c r="H198" s="701">
        <f>I197</f>
        <v>0</v>
      </c>
      <c r="I198" s="1874"/>
      <c r="J198" s="1875"/>
      <c r="K198" s="1876"/>
      <c r="L198" s="1877"/>
      <c r="M198" s="1877"/>
      <c r="N198" s="1873"/>
      <c r="O198" s="1784"/>
      <c r="P198" s="1785"/>
      <c r="Q198" s="1785"/>
      <c r="R198" s="1785"/>
      <c r="S198" s="1786"/>
      <c r="T198" s="695" t="s">
        <v>1080</v>
      </c>
      <c r="U198" s="696"/>
      <c r="V198" s="697"/>
      <c r="W198" s="683" t="str">
        <f>IF(W197="","",VLOOKUP(W197,'6-2シフト記号表（従来型・ユニット型共通）'!$C$6:$L$47,10,FALSE))</f>
        <v/>
      </c>
      <c r="X198" s="684" t="str">
        <f>IF(X197="","",VLOOKUP(X197,'6-2シフト記号表（従来型・ユニット型共通）'!$C$6:$L$47,10,FALSE))</f>
        <v/>
      </c>
      <c r="Y198" s="684" t="str">
        <f>IF(Y197="","",VLOOKUP(Y197,'6-2シフト記号表（従来型・ユニット型共通）'!$C$6:$L$47,10,FALSE))</f>
        <v/>
      </c>
      <c r="Z198" s="684" t="str">
        <f>IF(Z197="","",VLOOKUP(Z197,'6-2シフト記号表（従来型・ユニット型共通）'!$C$6:$L$47,10,FALSE))</f>
        <v/>
      </c>
      <c r="AA198" s="684" t="str">
        <f>IF(AA197="","",VLOOKUP(AA197,'6-2シフト記号表（従来型・ユニット型共通）'!$C$6:$L$47,10,FALSE))</f>
        <v/>
      </c>
      <c r="AB198" s="684" t="str">
        <f>IF(AB197="","",VLOOKUP(AB197,'6-2シフト記号表（従来型・ユニット型共通）'!$C$6:$L$47,10,FALSE))</f>
        <v/>
      </c>
      <c r="AC198" s="685" t="str">
        <f>IF(AC197="","",VLOOKUP(AC197,'6-2シフト記号表（従来型・ユニット型共通）'!$C$6:$L$47,10,FALSE))</f>
        <v/>
      </c>
      <c r="AD198" s="683" t="str">
        <f>IF(AD197="","",VLOOKUP(AD197,'6-2シフト記号表（従来型・ユニット型共通）'!$C$6:$L$47,10,FALSE))</f>
        <v/>
      </c>
      <c r="AE198" s="684" t="str">
        <f>IF(AE197="","",VLOOKUP(AE197,'6-2シフト記号表（従来型・ユニット型共通）'!$C$6:$L$47,10,FALSE))</f>
        <v/>
      </c>
      <c r="AF198" s="684" t="str">
        <f>IF(AF197="","",VLOOKUP(AF197,'6-2シフト記号表（従来型・ユニット型共通）'!$C$6:$L$47,10,FALSE))</f>
        <v/>
      </c>
      <c r="AG198" s="684" t="str">
        <f>IF(AG197="","",VLOOKUP(AG197,'6-2シフト記号表（従来型・ユニット型共通）'!$C$6:$L$47,10,FALSE))</f>
        <v/>
      </c>
      <c r="AH198" s="684" t="str">
        <f>IF(AH197="","",VLOOKUP(AH197,'6-2シフト記号表（従来型・ユニット型共通）'!$C$6:$L$47,10,FALSE))</f>
        <v/>
      </c>
      <c r="AI198" s="684" t="str">
        <f>IF(AI197="","",VLOOKUP(AI197,'6-2シフト記号表（従来型・ユニット型共通）'!$C$6:$L$47,10,FALSE))</f>
        <v/>
      </c>
      <c r="AJ198" s="685" t="str">
        <f>IF(AJ197="","",VLOOKUP(AJ197,'6-2シフト記号表（従来型・ユニット型共通）'!$C$6:$L$47,10,FALSE))</f>
        <v/>
      </c>
      <c r="AK198" s="683" t="str">
        <f>IF(AK197="","",VLOOKUP(AK197,'6-2シフト記号表（従来型・ユニット型共通）'!$C$6:$L$47,10,FALSE))</f>
        <v/>
      </c>
      <c r="AL198" s="684" t="str">
        <f>IF(AL197="","",VLOOKUP(AL197,'6-2シフト記号表（従来型・ユニット型共通）'!$C$6:$L$47,10,FALSE))</f>
        <v/>
      </c>
      <c r="AM198" s="684" t="str">
        <f>IF(AM197="","",VLOOKUP(AM197,'6-2シフト記号表（従来型・ユニット型共通）'!$C$6:$L$47,10,FALSE))</f>
        <v/>
      </c>
      <c r="AN198" s="684" t="str">
        <f>IF(AN197="","",VLOOKUP(AN197,'6-2シフト記号表（従来型・ユニット型共通）'!$C$6:$L$47,10,FALSE))</f>
        <v/>
      </c>
      <c r="AO198" s="684" t="str">
        <f>IF(AO197="","",VLOOKUP(AO197,'6-2シフト記号表（従来型・ユニット型共通）'!$C$6:$L$47,10,FALSE))</f>
        <v/>
      </c>
      <c r="AP198" s="684" t="str">
        <f>IF(AP197="","",VLOOKUP(AP197,'6-2シフト記号表（従来型・ユニット型共通）'!$C$6:$L$47,10,FALSE))</f>
        <v/>
      </c>
      <c r="AQ198" s="685" t="str">
        <f>IF(AQ197="","",VLOOKUP(AQ197,'6-2シフト記号表（従来型・ユニット型共通）'!$C$6:$L$47,10,FALSE))</f>
        <v/>
      </c>
      <c r="AR198" s="683" t="str">
        <f>IF(AR197="","",VLOOKUP(AR197,'6-2シフト記号表（従来型・ユニット型共通）'!$C$6:$L$47,10,FALSE))</f>
        <v/>
      </c>
      <c r="AS198" s="684" t="str">
        <f>IF(AS197="","",VLOOKUP(AS197,'6-2シフト記号表（従来型・ユニット型共通）'!$C$6:$L$47,10,FALSE))</f>
        <v/>
      </c>
      <c r="AT198" s="684" t="str">
        <f>IF(AT197="","",VLOOKUP(AT197,'6-2シフト記号表（従来型・ユニット型共通）'!$C$6:$L$47,10,FALSE))</f>
        <v/>
      </c>
      <c r="AU198" s="684" t="str">
        <f>IF(AU197="","",VLOOKUP(AU197,'6-2シフト記号表（従来型・ユニット型共通）'!$C$6:$L$47,10,FALSE))</f>
        <v/>
      </c>
      <c r="AV198" s="684" t="str">
        <f>IF(AV197="","",VLOOKUP(AV197,'6-2シフト記号表（従来型・ユニット型共通）'!$C$6:$L$47,10,FALSE))</f>
        <v/>
      </c>
      <c r="AW198" s="684" t="str">
        <f>IF(AW197="","",VLOOKUP(AW197,'6-2シフト記号表（従来型・ユニット型共通）'!$C$6:$L$47,10,FALSE))</f>
        <v/>
      </c>
      <c r="AX198" s="685" t="str">
        <f>IF(AX197="","",VLOOKUP(AX197,'6-2シフト記号表（従来型・ユニット型共通）'!$C$6:$L$47,10,FALSE))</f>
        <v/>
      </c>
      <c r="AY198" s="683" t="str">
        <f>IF(AY197="","",VLOOKUP(AY197,'6-2シフト記号表（従来型・ユニット型共通）'!$C$6:$L$47,10,FALSE))</f>
        <v/>
      </c>
      <c r="AZ198" s="684" t="str">
        <f>IF(AZ197="","",VLOOKUP(AZ197,'6-2シフト記号表（従来型・ユニット型共通）'!$C$6:$L$47,10,FALSE))</f>
        <v/>
      </c>
      <c r="BA198" s="684" t="str">
        <f>IF(BA197="","",VLOOKUP(BA197,'6-2シフト記号表（従来型・ユニット型共通）'!$C$6:$L$47,10,FALSE))</f>
        <v/>
      </c>
      <c r="BB198" s="1868">
        <f>IF($BE$3="４週",SUM(W198:AX198),IF($BE$3="暦月",SUM(W198:BA198),""))</f>
        <v>0</v>
      </c>
      <c r="BC198" s="1869"/>
      <c r="BD198" s="1870">
        <f>IF($BE$3="４週",BB198/4,IF($BE$3="暦月",(BB198/($BE$8/7)),""))</f>
        <v>0</v>
      </c>
      <c r="BE198" s="1869"/>
      <c r="BF198" s="1865"/>
      <c r="BG198" s="1866"/>
      <c r="BH198" s="1866"/>
      <c r="BI198" s="1866"/>
      <c r="BJ198" s="1867"/>
    </row>
    <row r="199" spans="2:62" ht="20.25" customHeight="1" x14ac:dyDescent="0.2">
      <c r="B199" s="1770">
        <f>B197+1</f>
        <v>92</v>
      </c>
      <c r="C199" s="1772"/>
      <c r="D199" s="1773"/>
      <c r="E199" s="678"/>
      <c r="F199" s="679"/>
      <c r="G199" s="678"/>
      <c r="H199" s="679"/>
      <c r="I199" s="1776"/>
      <c r="J199" s="1777"/>
      <c r="K199" s="1780"/>
      <c r="L199" s="1781"/>
      <c r="M199" s="1781"/>
      <c r="N199" s="1773"/>
      <c r="O199" s="1784"/>
      <c r="P199" s="1785"/>
      <c r="Q199" s="1785"/>
      <c r="R199" s="1785"/>
      <c r="S199" s="1786"/>
      <c r="T199" s="698" t="s">
        <v>1079</v>
      </c>
      <c r="V199" s="699"/>
      <c r="W199" s="691"/>
      <c r="X199" s="692"/>
      <c r="Y199" s="692"/>
      <c r="Z199" s="692"/>
      <c r="AA199" s="692"/>
      <c r="AB199" s="692"/>
      <c r="AC199" s="693"/>
      <c r="AD199" s="691"/>
      <c r="AE199" s="692"/>
      <c r="AF199" s="692"/>
      <c r="AG199" s="692"/>
      <c r="AH199" s="692"/>
      <c r="AI199" s="692"/>
      <c r="AJ199" s="693"/>
      <c r="AK199" s="691"/>
      <c r="AL199" s="692"/>
      <c r="AM199" s="692"/>
      <c r="AN199" s="692"/>
      <c r="AO199" s="692"/>
      <c r="AP199" s="692"/>
      <c r="AQ199" s="693"/>
      <c r="AR199" s="691"/>
      <c r="AS199" s="692"/>
      <c r="AT199" s="692"/>
      <c r="AU199" s="692"/>
      <c r="AV199" s="692"/>
      <c r="AW199" s="692"/>
      <c r="AX199" s="693"/>
      <c r="AY199" s="691"/>
      <c r="AZ199" s="692"/>
      <c r="BA199" s="694"/>
      <c r="BB199" s="1787"/>
      <c r="BC199" s="1788"/>
      <c r="BD199" s="1842"/>
      <c r="BE199" s="1843"/>
      <c r="BF199" s="1844"/>
      <c r="BG199" s="1845"/>
      <c r="BH199" s="1845"/>
      <c r="BI199" s="1845"/>
      <c r="BJ199" s="1846"/>
    </row>
    <row r="200" spans="2:62" ht="20.25" customHeight="1" x14ac:dyDescent="0.2">
      <c r="B200" s="1771"/>
      <c r="C200" s="1872"/>
      <c r="D200" s="1873"/>
      <c r="E200" s="700"/>
      <c r="F200" s="701">
        <f>C199</f>
        <v>0</v>
      </c>
      <c r="G200" s="700"/>
      <c r="H200" s="701">
        <f>I199</f>
        <v>0</v>
      </c>
      <c r="I200" s="1874"/>
      <c r="J200" s="1875"/>
      <c r="K200" s="1876"/>
      <c r="L200" s="1877"/>
      <c r="M200" s="1877"/>
      <c r="N200" s="1873"/>
      <c r="O200" s="1784"/>
      <c r="P200" s="1785"/>
      <c r="Q200" s="1785"/>
      <c r="R200" s="1785"/>
      <c r="S200" s="1786"/>
      <c r="T200" s="695" t="s">
        <v>1080</v>
      </c>
      <c r="U200" s="696"/>
      <c r="V200" s="697"/>
      <c r="W200" s="683" t="str">
        <f>IF(W199="","",VLOOKUP(W199,'6-2シフト記号表（従来型・ユニット型共通）'!$C$6:$L$47,10,FALSE))</f>
        <v/>
      </c>
      <c r="X200" s="684" t="str">
        <f>IF(X199="","",VLOOKUP(X199,'6-2シフト記号表（従来型・ユニット型共通）'!$C$6:$L$47,10,FALSE))</f>
        <v/>
      </c>
      <c r="Y200" s="684" t="str">
        <f>IF(Y199="","",VLOOKUP(Y199,'6-2シフト記号表（従来型・ユニット型共通）'!$C$6:$L$47,10,FALSE))</f>
        <v/>
      </c>
      <c r="Z200" s="684" t="str">
        <f>IF(Z199="","",VLOOKUP(Z199,'6-2シフト記号表（従来型・ユニット型共通）'!$C$6:$L$47,10,FALSE))</f>
        <v/>
      </c>
      <c r="AA200" s="684" t="str">
        <f>IF(AA199="","",VLOOKUP(AA199,'6-2シフト記号表（従来型・ユニット型共通）'!$C$6:$L$47,10,FALSE))</f>
        <v/>
      </c>
      <c r="AB200" s="684" t="str">
        <f>IF(AB199="","",VLOOKUP(AB199,'6-2シフト記号表（従来型・ユニット型共通）'!$C$6:$L$47,10,FALSE))</f>
        <v/>
      </c>
      <c r="AC200" s="685" t="str">
        <f>IF(AC199="","",VLOOKUP(AC199,'6-2シフト記号表（従来型・ユニット型共通）'!$C$6:$L$47,10,FALSE))</f>
        <v/>
      </c>
      <c r="AD200" s="683" t="str">
        <f>IF(AD199="","",VLOOKUP(AD199,'6-2シフト記号表（従来型・ユニット型共通）'!$C$6:$L$47,10,FALSE))</f>
        <v/>
      </c>
      <c r="AE200" s="684" t="str">
        <f>IF(AE199="","",VLOOKUP(AE199,'6-2シフト記号表（従来型・ユニット型共通）'!$C$6:$L$47,10,FALSE))</f>
        <v/>
      </c>
      <c r="AF200" s="684" t="str">
        <f>IF(AF199="","",VLOOKUP(AF199,'6-2シフト記号表（従来型・ユニット型共通）'!$C$6:$L$47,10,FALSE))</f>
        <v/>
      </c>
      <c r="AG200" s="684" t="str">
        <f>IF(AG199="","",VLOOKUP(AG199,'6-2シフト記号表（従来型・ユニット型共通）'!$C$6:$L$47,10,FALSE))</f>
        <v/>
      </c>
      <c r="AH200" s="684" t="str">
        <f>IF(AH199="","",VLOOKUP(AH199,'6-2シフト記号表（従来型・ユニット型共通）'!$C$6:$L$47,10,FALSE))</f>
        <v/>
      </c>
      <c r="AI200" s="684" t="str">
        <f>IF(AI199="","",VLOOKUP(AI199,'6-2シフト記号表（従来型・ユニット型共通）'!$C$6:$L$47,10,FALSE))</f>
        <v/>
      </c>
      <c r="AJ200" s="685" t="str">
        <f>IF(AJ199="","",VLOOKUP(AJ199,'6-2シフト記号表（従来型・ユニット型共通）'!$C$6:$L$47,10,FALSE))</f>
        <v/>
      </c>
      <c r="AK200" s="683" t="str">
        <f>IF(AK199="","",VLOOKUP(AK199,'6-2シフト記号表（従来型・ユニット型共通）'!$C$6:$L$47,10,FALSE))</f>
        <v/>
      </c>
      <c r="AL200" s="684" t="str">
        <f>IF(AL199="","",VLOOKUP(AL199,'6-2シフト記号表（従来型・ユニット型共通）'!$C$6:$L$47,10,FALSE))</f>
        <v/>
      </c>
      <c r="AM200" s="684" t="str">
        <f>IF(AM199="","",VLOOKUP(AM199,'6-2シフト記号表（従来型・ユニット型共通）'!$C$6:$L$47,10,FALSE))</f>
        <v/>
      </c>
      <c r="AN200" s="684" t="str">
        <f>IF(AN199="","",VLOOKUP(AN199,'6-2シフト記号表（従来型・ユニット型共通）'!$C$6:$L$47,10,FALSE))</f>
        <v/>
      </c>
      <c r="AO200" s="684" t="str">
        <f>IF(AO199="","",VLOOKUP(AO199,'6-2シフト記号表（従来型・ユニット型共通）'!$C$6:$L$47,10,FALSE))</f>
        <v/>
      </c>
      <c r="AP200" s="684" t="str">
        <f>IF(AP199="","",VLOOKUP(AP199,'6-2シフト記号表（従来型・ユニット型共通）'!$C$6:$L$47,10,FALSE))</f>
        <v/>
      </c>
      <c r="AQ200" s="685" t="str">
        <f>IF(AQ199="","",VLOOKUP(AQ199,'6-2シフト記号表（従来型・ユニット型共通）'!$C$6:$L$47,10,FALSE))</f>
        <v/>
      </c>
      <c r="AR200" s="683" t="str">
        <f>IF(AR199="","",VLOOKUP(AR199,'6-2シフト記号表（従来型・ユニット型共通）'!$C$6:$L$47,10,FALSE))</f>
        <v/>
      </c>
      <c r="AS200" s="684" t="str">
        <f>IF(AS199="","",VLOOKUP(AS199,'6-2シフト記号表（従来型・ユニット型共通）'!$C$6:$L$47,10,FALSE))</f>
        <v/>
      </c>
      <c r="AT200" s="684" t="str">
        <f>IF(AT199="","",VLOOKUP(AT199,'6-2シフト記号表（従来型・ユニット型共通）'!$C$6:$L$47,10,FALSE))</f>
        <v/>
      </c>
      <c r="AU200" s="684" t="str">
        <f>IF(AU199="","",VLOOKUP(AU199,'6-2シフト記号表（従来型・ユニット型共通）'!$C$6:$L$47,10,FALSE))</f>
        <v/>
      </c>
      <c r="AV200" s="684" t="str">
        <f>IF(AV199="","",VLOOKUP(AV199,'6-2シフト記号表（従来型・ユニット型共通）'!$C$6:$L$47,10,FALSE))</f>
        <v/>
      </c>
      <c r="AW200" s="684" t="str">
        <f>IF(AW199="","",VLOOKUP(AW199,'6-2シフト記号表（従来型・ユニット型共通）'!$C$6:$L$47,10,FALSE))</f>
        <v/>
      </c>
      <c r="AX200" s="685" t="str">
        <f>IF(AX199="","",VLOOKUP(AX199,'6-2シフト記号表（従来型・ユニット型共通）'!$C$6:$L$47,10,FALSE))</f>
        <v/>
      </c>
      <c r="AY200" s="683" t="str">
        <f>IF(AY199="","",VLOOKUP(AY199,'6-2シフト記号表（従来型・ユニット型共通）'!$C$6:$L$47,10,FALSE))</f>
        <v/>
      </c>
      <c r="AZ200" s="684" t="str">
        <f>IF(AZ199="","",VLOOKUP(AZ199,'6-2シフト記号表（従来型・ユニット型共通）'!$C$6:$L$47,10,FALSE))</f>
        <v/>
      </c>
      <c r="BA200" s="684" t="str">
        <f>IF(BA199="","",VLOOKUP(BA199,'6-2シフト記号表（従来型・ユニット型共通）'!$C$6:$L$47,10,FALSE))</f>
        <v/>
      </c>
      <c r="BB200" s="1868">
        <f>IF($BE$3="４週",SUM(W200:AX200),IF($BE$3="暦月",SUM(W200:BA200),""))</f>
        <v>0</v>
      </c>
      <c r="BC200" s="1869"/>
      <c r="BD200" s="1870">
        <f>IF($BE$3="４週",BB200/4,IF($BE$3="暦月",(BB200/($BE$8/7)),""))</f>
        <v>0</v>
      </c>
      <c r="BE200" s="1869"/>
      <c r="BF200" s="1865"/>
      <c r="BG200" s="1866"/>
      <c r="BH200" s="1866"/>
      <c r="BI200" s="1866"/>
      <c r="BJ200" s="1867"/>
    </row>
    <row r="201" spans="2:62" ht="20.25" customHeight="1" x14ac:dyDescent="0.2">
      <c r="B201" s="1770">
        <f>B199+1</f>
        <v>93</v>
      </c>
      <c r="C201" s="1772"/>
      <c r="D201" s="1773"/>
      <c r="E201" s="678"/>
      <c r="F201" s="679"/>
      <c r="G201" s="678"/>
      <c r="H201" s="679"/>
      <c r="I201" s="1776"/>
      <c r="J201" s="1777"/>
      <c r="K201" s="1780"/>
      <c r="L201" s="1781"/>
      <c r="M201" s="1781"/>
      <c r="N201" s="1773"/>
      <c r="O201" s="1784"/>
      <c r="P201" s="1785"/>
      <c r="Q201" s="1785"/>
      <c r="R201" s="1785"/>
      <c r="S201" s="1786"/>
      <c r="T201" s="698" t="s">
        <v>1079</v>
      </c>
      <c r="V201" s="699"/>
      <c r="W201" s="691"/>
      <c r="X201" s="692"/>
      <c r="Y201" s="692"/>
      <c r="Z201" s="692"/>
      <c r="AA201" s="692"/>
      <c r="AB201" s="692"/>
      <c r="AC201" s="693"/>
      <c r="AD201" s="691"/>
      <c r="AE201" s="692"/>
      <c r="AF201" s="692"/>
      <c r="AG201" s="692"/>
      <c r="AH201" s="692"/>
      <c r="AI201" s="692"/>
      <c r="AJ201" s="693"/>
      <c r="AK201" s="691"/>
      <c r="AL201" s="692"/>
      <c r="AM201" s="692"/>
      <c r="AN201" s="692"/>
      <c r="AO201" s="692"/>
      <c r="AP201" s="692"/>
      <c r="AQ201" s="693"/>
      <c r="AR201" s="691"/>
      <c r="AS201" s="692"/>
      <c r="AT201" s="692"/>
      <c r="AU201" s="692"/>
      <c r="AV201" s="692"/>
      <c r="AW201" s="692"/>
      <c r="AX201" s="693"/>
      <c r="AY201" s="691"/>
      <c r="AZ201" s="692"/>
      <c r="BA201" s="694"/>
      <c r="BB201" s="1787"/>
      <c r="BC201" s="1788"/>
      <c r="BD201" s="1842"/>
      <c r="BE201" s="1843"/>
      <c r="BF201" s="1844"/>
      <c r="BG201" s="1845"/>
      <c r="BH201" s="1845"/>
      <c r="BI201" s="1845"/>
      <c r="BJ201" s="1846"/>
    </row>
    <row r="202" spans="2:62" ht="20.25" customHeight="1" x14ac:dyDescent="0.2">
      <c r="B202" s="1771"/>
      <c r="C202" s="1872"/>
      <c r="D202" s="1873"/>
      <c r="E202" s="700"/>
      <c r="F202" s="701">
        <f>C201</f>
        <v>0</v>
      </c>
      <c r="G202" s="700"/>
      <c r="H202" s="701">
        <f>I201</f>
        <v>0</v>
      </c>
      <c r="I202" s="1874"/>
      <c r="J202" s="1875"/>
      <c r="K202" s="1876"/>
      <c r="L202" s="1877"/>
      <c r="M202" s="1877"/>
      <c r="N202" s="1873"/>
      <c r="O202" s="1784"/>
      <c r="P202" s="1785"/>
      <c r="Q202" s="1785"/>
      <c r="R202" s="1785"/>
      <c r="S202" s="1786"/>
      <c r="T202" s="695" t="s">
        <v>1080</v>
      </c>
      <c r="U202" s="696"/>
      <c r="V202" s="697"/>
      <c r="W202" s="683" t="str">
        <f>IF(W201="","",VLOOKUP(W201,'6-2シフト記号表（従来型・ユニット型共通）'!$C$6:$L$47,10,FALSE))</f>
        <v/>
      </c>
      <c r="X202" s="684" t="str">
        <f>IF(X201="","",VLOOKUP(X201,'6-2シフト記号表（従来型・ユニット型共通）'!$C$6:$L$47,10,FALSE))</f>
        <v/>
      </c>
      <c r="Y202" s="684" t="str">
        <f>IF(Y201="","",VLOOKUP(Y201,'6-2シフト記号表（従来型・ユニット型共通）'!$C$6:$L$47,10,FALSE))</f>
        <v/>
      </c>
      <c r="Z202" s="684" t="str">
        <f>IF(Z201="","",VLOOKUP(Z201,'6-2シフト記号表（従来型・ユニット型共通）'!$C$6:$L$47,10,FALSE))</f>
        <v/>
      </c>
      <c r="AA202" s="684" t="str">
        <f>IF(AA201="","",VLOOKUP(AA201,'6-2シフト記号表（従来型・ユニット型共通）'!$C$6:$L$47,10,FALSE))</f>
        <v/>
      </c>
      <c r="AB202" s="684" t="str">
        <f>IF(AB201="","",VLOOKUP(AB201,'6-2シフト記号表（従来型・ユニット型共通）'!$C$6:$L$47,10,FALSE))</f>
        <v/>
      </c>
      <c r="AC202" s="685" t="str">
        <f>IF(AC201="","",VLOOKUP(AC201,'6-2シフト記号表（従来型・ユニット型共通）'!$C$6:$L$47,10,FALSE))</f>
        <v/>
      </c>
      <c r="AD202" s="683" t="str">
        <f>IF(AD201="","",VLOOKUP(AD201,'6-2シフト記号表（従来型・ユニット型共通）'!$C$6:$L$47,10,FALSE))</f>
        <v/>
      </c>
      <c r="AE202" s="684" t="str">
        <f>IF(AE201="","",VLOOKUP(AE201,'6-2シフト記号表（従来型・ユニット型共通）'!$C$6:$L$47,10,FALSE))</f>
        <v/>
      </c>
      <c r="AF202" s="684" t="str">
        <f>IF(AF201="","",VLOOKUP(AF201,'6-2シフト記号表（従来型・ユニット型共通）'!$C$6:$L$47,10,FALSE))</f>
        <v/>
      </c>
      <c r="AG202" s="684" t="str">
        <f>IF(AG201="","",VLOOKUP(AG201,'6-2シフト記号表（従来型・ユニット型共通）'!$C$6:$L$47,10,FALSE))</f>
        <v/>
      </c>
      <c r="AH202" s="684" t="str">
        <f>IF(AH201="","",VLOOKUP(AH201,'6-2シフト記号表（従来型・ユニット型共通）'!$C$6:$L$47,10,FALSE))</f>
        <v/>
      </c>
      <c r="AI202" s="684" t="str">
        <f>IF(AI201="","",VLOOKUP(AI201,'6-2シフト記号表（従来型・ユニット型共通）'!$C$6:$L$47,10,FALSE))</f>
        <v/>
      </c>
      <c r="AJ202" s="685" t="str">
        <f>IF(AJ201="","",VLOOKUP(AJ201,'6-2シフト記号表（従来型・ユニット型共通）'!$C$6:$L$47,10,FALSE))</f>
        <v/>
      </c>
      <c r="AK202" s="683" t="str">
        <f>IF(AK201="","",VLOOKUP(AK201,'6-2シフト記号表（従来型・ユニット型共通）'!$C$6:$L$47,10,FALSE))</f>
        <v/>
      </c>
      <c r="AL202" s="684" t="str">
        <f>IF(AL201="","",VLOOKUP(AL201,'6-2シフト記号表（従来型・ユニット型共通）'!$C$6:$L$47,10,FALSE))</f>
        <v/>
      </c>
      <c r="AM202" s="684" t="str">
        <f>IF(AM201="","",VLOOKUP(AM201,'6-2シフト記号表（従来型・ユニット型共通）'!$C$6:$L$47,10,FALSE))</f>
        <v/>
      </c>
      <c r="AN202" s="684" t="str">
        <f>IF(AN201="","",VLOOKUP(AN201,'6-2シフト記号表（従来型・ユニット型共通）'!$C$6:$L$47,10,FALSE))</f>
        <v/>
      </c>
      <c r="AO202" s="684" t="str">
        <f>IF(AO201="","",VLOOKUP(AO201,'6-2シフト記号表（従来型・ユニット型共通）'!$C$6:$L$47,10,FALSE))</f>
        <v/>
      </c>
      <c r="AP202" s="684" t="str">
        <f>IF(AP201="","",VLOOKUP(AP201,'6-2シフト記号表（従来型・ユニット型共通）'!$C$6:$L$47,10,FALSE))</f>
        <v/>
      </c>
      <c r="AQ202" s="685" t="str">
        <f>IF(AQ201="","",VLOOKUP(AQ201,'6-2シフト記号表（従来型・ユニット型共通）'!$C$6:$L$47,10,FALSE))</f>
        <v/>
      </c>
      <c r="AR202" s="683" t="str">
        <f>IF(AR201="","",VLOOKUP(AR201,'6-2シフト記号表（従来型・ユニット型共通）'!$C$6:$L$47,10,FALSE))</f>
        <v/>
      </c>
      <c r="AS202" s="684" t="str">
        <f>IF(AS201="","",VLOOKUP(AS201,'6-2シフト記号表（従来型・ユニット型共通）'!$C$6:$L$47,10,FALSE))</f>
        <v/>
      </c>
      <c r="AT202" s="684" t="str">
        <f>IF(AT201="","",VLOOKUP(AT201,'6-2シフト記号表（従来型・ユニット型共通）'!$C$6:$L$47,10,FALSE))</f>
        <v/>
      </c>
      <c r="AU202" s="684" t="str">
        <f>IF(AU201="","",VLOOKUP(AU201,'6-2シフト記号表（従来型・ユニット型共通）'!$C$6:$L$47,10,FALSE))</f>
        <v/>
      </c>
      <c r="AV202" s="684" t="str">
        <f>IF(AV201="","",VLOOKUP(AV201,'6-2シフト記号表（従来型・ユニット型共通）'!$C$6:$L$47,10,FALSE))</f>
        <v/>
      </c>
      <c r="AW202" s="684" t="str">
        <f>IF(AW201="","",VLOOKUP(AW201,'6-2シフト記号表（従来型・ユニット型共通）'!$C$6:$L$47,10,FALSE))</f>
        <v/>
      </c>
      <c r="AX202" s="685" t="str">
        <f>IF(AX201="","",VLOOKUP(AX201,'6-2シフト記号表（従来型・ユニット型共通）'!$C$6:$L$47,10,FALSE))</f>
        <v/>
      </c>
      <c r="AY202" s="683" t="str">
        <f>IF(AY201="","",VLOOKUP(AY201,'6-2シフト記号表（従来型・ユニット型共通）'!$C$6:$L$47,10,FALSE))</f>
        <v/>
      </c>
      <c r="AZ202" s="684" t="str">
        <f>IF(AZ201="","",VLOOKUP(AZ201,'6-2シフト記号表（従来型・ユニット型共通）'!$C$6:$L$47,10,FALSE))</f>
        <v/>
      </c>
      <c r="BA202" s="684" t="str">
        <f>IF(BA201="","",VLOOKUP(BA201,'6-2シフト記号表（従来型・ユニット型共通）'!$C$6:$L$47,10,FALSE))</f>
        <v/>
      </c>
      <c r="BB202" s="1868">
        <f>IF($BE$3="４週",SUM(W202:AX202),IF($BE$3="暦月",SUM(W202:BA202),""))</f>
        <v>0</v>
      </c>
      <c r="BC202" s="1869"/>
      <c r="BD202" s="1870">
        <f>IF($BE$3="４週",BB202/4,IF($BE$3="暦月",(BB202/($BE$8/7)),""))</f>
        <v>0</v>
      </c>
      <c r="BE202" s="1869"/>
      <c r="BF202" s="1865"/>
      <c r="BG202" s="1866"/>
      <c r="BH202" s="1866"/>
      <c r="BI202" s="1866"/>
      <c r="BJ202" s="1867"/>
    </row>
    <row r="203" spans="2:62" ht="20.25" customHeight="1" x14ac:dyDescent="0.2">
      <c r="B203" s="1770">
        <f>B201+1</f>
        <v>94</v>
      </c>
      <c r="C203" s="1772"/>
      <c r="D203" s="1773"/>
      <c r="E203" s="678"/>
      <c r="F203" s="679"/>
      <c r="G203" s="678"/>
      <c r="H203" s="679"/>
      <c r="I203" s="1776"/>
      <c r="J203" s="1777"/>
      <c r="K203" s="1780"/>
      <c r="L203" s="1781"/>
      <c r="M203" s="1781"/>
      <c r="N203" s="1773"/>
      <c r="O203" s="1784"/>
      <c r="P203" s="1785"/>
      <c r="Q203" s="1785"/>
      <c r="R203" s="1785"/>
      <c r="S203" s="1786"/>
      <c r="T203" s="698" t="s">
        <v>1079</v>
      </c>
      <c r="V203" s="699"/>
      <c r="W203" s="691"/>
      <c r="X203" s="692"/>
      <c r="Y203" s="692"/>
      <c r="Z203" s="692"/>
      <c r="AA203" s="692"/>
      <c r="AB203" s="692"/>
      <c r="AC203" s="693"/>
      <c r="AD203" s="691"/>
      <c r="AE203" s="692"/>
      <c r="AF203" s="692"/>
      <c r="AG203" s="692"/>
      <c r="AH203" s="692"/>
      <c r="AI203" s="692"/>
      <c r="AJ203" s="693"/>
      <c r="AK203" s="691"/>
      <c r="AL203" s="692"/>
      <c r="AM203" s="692"/>
      <c r="AN203" s="692"/>
      <c r="AO203" s="692"/>
      <c r="AP203" s="692"/>
      <c r="AQ203" s="693"/>
      <c r="AR203" s="691"/>
      <c r="AS203" s="692"/>
      <c r="AT203" s="692"/>
      <c r="AU203" s="692"/>
      <c r="AV203" s="692"/>
      <c r="AW203" s="692"/>
      <c r="AX203" s="693"/>
      <c r="AY203" s="691"/>
      <c r="AZ203" s="692"/>
      <c r="BA203" s="694"/>
      <c r="BB203" s="1787"/>
      <c r="BC203" s="1788"/>
      <c r="BD203" s="1842"/>
      <c r="BE203" s="1843"/>
      <c r="BF203" s="1844"/>
      <c r="BG203" s="1845"/>
      <c r="BH203" s="1845"/>
      <c r="BI203" s="1845"/>
      <c r="BJ203" s="1846"/>
    </row>
    <row r="204" spans="2:62" ht="20.25" customHeight="1" x14ac:dyDescent="0.2">
      <c r="B204" s="1771"/>
      <c r="C204" s="1872"/>
      <c r="D204" s="1873"/>
      <c r="E204" s="700"/>
      <c r="F204" s="701">
        <f>C203</f>
        <v>0</v>
      </c>
      <c r="G204" s="700"/>
      <c r="H204" s="701">
        <f>I203</f>
        <v>0</v>
      </c>
      <c r="I204" s="1874"/>
      <c r="J204" s="1875"/>
      <c r="K204" s="1876"/>
      <c r="L204" s="1877"/>
      <c r="M204" s="1877"/>
      <c r="N204" s="1873"/>
      <c r="O204" s="1784"/>
      <c r="P204" s="1785"/>
      <c r="Q204" s="1785"/>
      <c r="R204" s="1785"/>
      <c r="S204" s="1786"/>
      <c r="T204" s="695" t="s">
        <v>1080</v>
      </c>
      <c r="U204" s="696"/>
      <c r="V204" s="697"/>
      <c r="W204" s="683" t="str">
        <f>IF(W203="","",VLOOKUP(W203,'6-2シフト記号表（従来型・ユニット型共通）'!$C$6:$L$47,10,FALSE))</f>
        <v/>
      </c>
      <c r="X204" s="684" t="str">
        <f>IF(X203="","",VLOOKUP(X203,'6-2シフト記号表（従来型・ユニット型共通）'!$C$6:$L$47,10,FALSE))</f>
        <v/>
      </c>
      <c r="Y204" s="684" t="str">
        <f>IF(Y203="","",VLOOKUP(Y203,'6-2シフト記号表（従来型・ユニット型共通）'!$C$6:$L$47,10,FALSE))</f>
        <v/>
      </c>
      <c r="Z204" s="684" t="str">
        <f>IF(Z203="","",VLOOKUP(Z203,'6-2シフト記号表（従来型・ユニット型共通）'!$C$6:$L$47,10,FALSE))</f>
        <v/>
      </c>
      <c r="AA204" s="684" t="str">
        <f>IF(AA203="","",VLOOKUP(AA203,'6-2シフト記号表（従来型・ユニット型共通）'!$C$6:$L$47,10,FALSE))</f>
        <v/>
      </c>
      <c r="AB204" s="684" t="str">
        <f>IF(AB203="","",VLOOKUP(AB203,'6-2シフト記号表（従来型・ユニット型共通）'!$C$6:$L$47,10,FALSE))</f>
        <v/>
      </c>
      <c r="AC204" s="685" t="str">
        <f>IF(AC203="","",VLOOKUP(AC203,'6-2シフト記号表（従来型・ユニット型共通）'!$C$6:$L$47,10,FALSE))</f>
        <v/>
      </c>
      <c r="AD204" s="683" t="str">
        <f>IF(AD203="","",VLOOKUP(AD203,'6-2シフト記号表（従来型・ユニット型共通）'!$C$6:$L$47,10,FALSE))</f>
        <v/>
      </c>
      <c r="AE204" s="684" t="str">
        <f>IF(AE203="","",VLOOKUP(AE203,'6-2シフト記号表（従来型・ユニット型共通）'!$C$6:$L$47,10,FALSE))</f>
        <v/>
      </c>
      <c r="AF204" s="684" t="str">
        <f>IF(AF203="","",VLOOKUP(AF203,'6-2シフト記号表（従来型・ユニット型共通）'!$C$6:$L$47,10,FALSE))</f>
        <v/>
      </c>
      <c r="AG204" s="684" t="str">
        <f>IF(AG203="","",VLOOKUP(AG203,'6-2シフト記号表（従来型・ユニット型共通）'!$C$6:$L$47,10,FALSE))</f>
        <v/>
      </c>
      <c r="AH204" s="684" t="str">
        <f>IF(AH203="","",VLOOKUP(AH203,'6-2シフト記号表（従来型・ユニット型共通）'!$C$6:$L$47,10,FALSE))</f>
        <v/>
      </c>
      <c r="AI204" s="684" t="str">
        <f>IF(AI203="","",VLOOKUP(AI203,'6-2シフト記号表（従来型・ユニット型共通）'!$C$6:$L$47,10,FALSE))</f>
        <v/>
      </c>
      <c r="AJ204" s="685" t="str">
        <f>IF(AJ203="","",VLOOKUP(AJ203,'6-2シフト記号表（従来型・ユニット型共通）'!$C$6:$L$47,10,FALSE))</f>
        <v/>
      </c>
      <c r="AK204" s="683" t="str">
        <f>IF(AK203="","",VLOOKUP(AK203,'6-2シフト記号表（従来型・ユニット型共通）'!$C$6:$L$47,10,FALSE))</f>
        <v/>
      </c>
      <c r="AL204" s="684" t="str">
        <f>IF(AL203="","",VLOOKUP(AL203,'6-2シフト記号表（従来型・ユニット型共通）'!$C$6:$L$47,10,FALSE))</f>
        <v/>
      </c>
      <c r="AM204" s="684" t="str">
        <f>IF(AM203="","",VLOOKUP(AM203,'6-2シフト記号表（従来型・ユニット型共通）'!$C$6:$L$47,10,FALSE))</f>
        <v/>
      </c>
      <c r="AN204" s="684" t="str">
        <f>IF(AN203="","",VLOOKUP(AN203,'6-2シフト記号表（従来型・ユニット型共通）'!$C$6:$L$47,10,FALSE))</f>
        <v/>
      </c>
      <c r="AO204" s="684" t="str">
        <f>IF(AO203="","",VLOOKUP(AO203,'6-2シフト記号表（従来型・ユニット型共通）'!$C$6:$L$47,10,FALSE))</f>
        <v/>
      </c>
      <c r="AP204" s="684" t="str">
        <f>IF(AP203="","",VLOOKUP(AP203,'6-2シフト記号表（従来型・ユニット型共通）'!$C$6:$L$47,10,FALSE))</f>
        <v/>
      </c>
      <c r="AQ204" s="685" t="str">
        <f>IF(AQ203="","",VLOOKUP(AQ203,'6-2シフト記号表（従来型・ユニット型共通）'!$C$6:$L$47,10,FALSE))</f>
        <v/>
      </c>
      <c r="AR204" s="683" t="str">
        <f>IF(AR203="","",VLOOKUP(AR203,'6-2シフト記号表（従来型・ユニット型共通）'!$C$6:$L$47,10,FALSE))</f>
        <v/>
      </c>
      <c r="AS204" s="684" t="str">
        <f>IF(AS203="","",VLOOKUP(AS203,'6-2シフト記号表（従来型・ユニット型共通）'!$C$6:$L$47,10,FALSE))</f>
        <v/>
      </c>
      <c r="AT204" s="684" t="str">
        <f>IF(AT203="","",VLOOKUP(AT203,'6-2シフト記号表（従来型・ユニット型共通）'!$C$6:$L$47,10,FALSE))</f>
        <v/>
      </c>
      <c r="AU204" s="684" t="str">
        <f>IF(AU203="","",VLOOKUP(AU203,'6-2シフト記号表（従来型・ユニット型共通）'!$C$6:$L$47,10,FALSE))</f>
        <v/>
      </c>
      <c r="AV204" s="684" t="str">
        <f>IF(AV203="","",VLOOKUP(AV203,'6-2シフト記号表（従来型・ユニット型共通）'!$C$6:$L$47,10,FALSE))</f>
        <v/>
      </c>
      <c r="AW204" s="684" t="str">
        <f>IF(AW203="","",VLOOKUP(AW203,'6-2シフト記号表（従来型・ユニット型共通）'!$C$6:$L$47,10,FALSE))</f>
        <v/>
      </c>
      <c r="AX204" s="685" t="str">
        <f>IF(AX203="","",VLOOKUP(AX203,'6-2シフト記号表（従来型・ユニット型共通）'!$C$6:$L$47,10,FALSE))</f>
        <v/>
      </c>
      <c r="AY204" s="683" t="str">
        <f>IF(AY203="","",VLOOKUP(AY203,'6-2シフト記号表（従来型・ユニット型共通）'!$C$6:$L$47,10,FALSE))</f>
        <v/>
      </c>
      <c r="AZ204" s="684" t="str">
        <f>IF(AZ203="","",VLOOKUP(AZ203,'6-2シフト記号表（従来型・ユニット型共通）'!$C$6:$L$47,10,FALSE))</f>
        <v/>
      </c>
      <c r="BA204" s="684" t="str">
        <f>IF(BA203="","",VLOOKUP(BA203,'6-2シフト記号表（従来型・ユニット型共通）'!$C$6:$L$47,10,FALSE))</f>
        <v/>
      </c>
      <c r="BB204" s="1868">
        <f>IF($BE$3="４週",SUM(W204:AX204),IF($BE$3="暦月",SUM(W204:BA204),""))</f>
        <v>0</v>
      </c>
      <c r="BC204" s="1869"/>
      <c r="BD204" s="1870">
        <f>IF($BE$3="４週",BB204/4,IF($BE$3="暦月",(BB204/($BE$8/7)),""))</f>
        <v>0</v>
      </c>
      <c r="BE204" s="1869"/>
      <c r="BF204" s="1865"/>
      <c r="BG204" s="1866"/>
      <c r="BH204" s="1866"/>
      <c r="BI204" s="1866"/>
      <c r="BJ204" s="1867"/>
    </row>
    <row r="205" spans="2:62" ht="20.25" customHeight="1" x14ac:dyDescent="0.2">
      <c r="B205" s="1770">
        <f>B203+1</f>
        <v>95</v>
      </c>
      <c r="C205" s="1772"/>
      <c r="D205" s="1773"/>
      <c r="E205" s="678"/>
      <c r="F205" s="679"/>
      <c r="G205" s="678"/>
      <c r="H205" s="679"/>
      <c r="I205" s="1776"/>
      <c r="J205" s="1777"/>
      <c r="K205" s="1780"/>
      <c r="L205" s="1781"/>
      <c r="M205" s="1781"/>
      <c r="N205" s="1773"/>
      <c r="O205" s="1784"/>
      <c r="P205" s="1785"/>
      <c r="Q205" s="1785"/>
      <c r="R205" s="1785"/>
      <c r="S205" s="1786"/>
      <c r="T205" s="698" t="s">
        <v>1079</v>
      </c>
      <c r="V205" s="699"/>
      <c r="W205" s="691"/>
      <c r="X205" s="692"/>
      <c r="Y205" s="692"/>
      <c r="Z205" s="692"/>
      <c r="AA205" s="692"/>
      <c r="AB205" s="692"/>
      <c r="AC205" s="693"/>
      <c r="AD205" s="691"/>
      <c r="AE205" s="692"/>
      <c r="AF205" s="692"/>
      <c r="AG205" s="692"/>
      <c r="AH205" s="692"/>
      <c r="AI205" s="692"/>
      <c r="AJ205" s="693"/>
      <c r="AK205" s="691"/>
      <c r="AL205" s="692"/>
      <c r="AM205" s="692"/>
      <c r="AN205" s="692"/>
      <c r="AO205" s="692"/>
      <c r="AP205" s="692"/>
      <c r="AQ205" s="693"/>
      <c r="AR205" s="691"/>
      <c r="AS205" s="692"/>
      <c r="AT205" s="692"/>
      <c r="AU205" s="692"/>
      <c r="AV205" s="692"/>
      <c r="AW205" s="692"/>
      <c r="AX205" s="693"/>
      <c r="AY205" s="691"/>
      <c r="AZ205" s="692"/>
      <c r="BA205" s="694"/>
      <c r="BB205" s="1787"/>
      <c r="BC205" s="1788"/>
      <c r="BD205" s="1842"/>
      <c r="BE205" s="1843"/>
      <c r="BF205" s="1844"/>
      <c r="BG205" s="1845"/>
      <c r="BH205" s="1845"/>
      <c r="BI205" s="1845"/>
      <c r="BJ205" s="1846"/>
    </row>
    <row r="206" spans="2:62" ht="20.25" customHeight="1" x14ac:dyDescent="0.2">
      <c r="B206" s="1771"/>
      <c r="C206" s="1872"/>
      <c r="D206" s="1873"/>
      <c r="E206" s="700"/>
      <c r="F206" s="701">
        <f>C205</f>
        <v>0</v>
      </c>
      <c r="G206" s="700"/>
      <c r="H206" s="701">
        <f>I205</f>
        <v>0</v>
      </c>
      <c r="I206" s="1874"/>
      <c r="J206" s="1875"/>
      <c r="K206" s="1876"/>
      <c r="L206" s="1877"/>
      <c r="M206" s="1877"/>
      <c r="N206" s="1873"/>
      <c r="O206" s="1784"/>
      <c r="P206" s="1785"/>
      <c r="Q206" s="1785"/>
      <c r="R206" s="1785"/>
      <c r="S206" s="1786"/>
      <c r="T206" s="695" t="s">
        <v>1080</v>
      </c>
      <c r="U206" s="696"/>
      <c r="V206" s="697"/>
      <c r="W206" s="683" t="str">
        <f>IF(W205="","",VLOOKUP(W205,'6-2シフト記号表（従来型・ユニット型共通）'!$C$6:$L$47,10,FALSE))</f>
        <v/>
      </c>
      <c r="X206" s="684" t="str">
        <f>IF(X205="","",VLOOKUP(X205,'6-2シフト記号表（従来型・ユニット型共通）'!$C$6:$L$47,10,FALSE))</f>
        <v/>
      </c>
      <c r="Y206" s="684" t="str">
        <f>IF(Y205="","",VLOOKUP(Y205,'6-2シフト記号表（従来型・ユニット型共通）'!$C$6:$L$47,10,FALSE))</f>
        <v/>
      </c>
      <c r="Z206" s="684" t="str">
        <f>IF(Z205="","",VLOOKUP(Z205,'6-2シフト記号表（従来型・ユニット型共通）'!$C$6:$L$47,10,FALSE))</f>
        <v/>
      </c>
      <c r="AA206" s="684" t="str">
        <f>IF(AA205="","",VLOOKUP(AA205,'6-2シフト記号表（従来型・ユニット型共通）'!$C$6:$L$47,10,FALSE))</f>
        <v/>
      </c>
      <c r="AB206" s="684" t="str">
        <f>IF(AB205="","",VLOOKUP(AB205,'6-2シフト記号表（従来型・ユニット型共通）'!$C$6:$L$47,10,FALSE))</f>
        <v/>
      </c>
      <c r="AC206" s="685" t="str">
        <f>IF(AC205="","",VLOOKUP(AC205,'6-2シフト記号表（従来型・ユニット型共通）'!$C$6:$L$47,10,FALSE))</f>
        <v/>
      </c>
      <c r="AD206" s="683" t="str">
        <f>IF(AD205="","",VLOOKUP(AD205,'6-2シフト記号表（従来型・ユニット型共通）'!$C$6:$L$47,10,FALSE))</f>
        <v/>
      </c>
      <c r="AE206" s="684" t="str">
        <f>IF(AE205="","",VLOOKUP(AE205,'6-2シフト記号表（従来型・ユニット型共通）'!$C$6:$L$47,10,FALSE))</f>
        <v/>
      </c>
      <c r="AF206" s="684" t="str">
        <f>IF(AF205="","",VLOOKUP(AF205,'6-2シフト記号表（従来型・ユニット型共通）'!$C$6:$L$47,10,FALSE))</f>
        <v/>
      </c>
      <c r="AG206" s="684" t="str">
        <f>IF(AG205="","",VLOOKUP(AG205,'6-2シフト記号表（従来型・ユニット型共通）'!$C$6:$L$47,10,FALSE))</f>
        <v/>
      </c>
      <c r="AH206" s="684" t="str">
        <f>IF(AH205="","",VLOOKUP(AH205,'6-2シフト記号表（従来型・ユニット型共通）'!$C$6:$L$47,10,FALSE))</f>
        <v/>
      </c>
      <c r="AI206" s="684" t="str">
        <f>IF(AI205="","",VLOOKUP(AI205,'6-2シフト記号表（従来型・ユニット型共通）'!$C$6:$L$47,10,FALSE))</f>
        <v/>
      </c>
      <c r="AJ206" s="685" t="str">
        <f>IF(AJ205="","",VLOOKUP(AJ205,'6-2シフト記号表（従来型・ユニット型共通）'!$C$6:$L$47,10,FALSE))</f>
        <v/>
      </c>
      <c r="AK206" s="683" t="str">
        <f>IF(AK205="","",VLOOKUP(AK205,'6-2シフト記号表（従来型・ユニット型共通）'!$C$6:$L$47,10,FALSE))</f>
        <v/>
      </c>
      <c r="AL206" s="684" t="str">
        <f>IF(AL205="","",VLOOKUP(AL205,'6-2シフト記号表（従来型・ユニット型共通）'!$C$6:$L$47,10,FALSE))</f>
        <v/>
      </c>
      <c r="AM206" s="684" t="str">
        <f>IF(AM205="","",VLOOKUP(AM205,'6-2シフト記号表（従来型・ユニット型共通）'!$C$6:$L$47,10,FALSE))</f>
        <v/>
      </c>
      <c r="AN206" s="684" t="str">
        <f>IF(AN205="","",VLOOKUP(AN205,'6-2シフト記号表（従来型・ユニット型共通）'!$C$6:$L$47,10,FALSE))</f>
        <v/>
      </c>
      <c r="AO206" s="684" t="str">
        <f>IF(AO205="","",VLOOKUP(AO205,'6-2シフト記号表（従来型・ユニット型共通）'!$C$6:$L$47,10,FALSE))</f>
        <v/>
      </c>
      <c r="AP206" s="684" t="str">
        <f>IF(AP205="","",VLOOKUP(AP205,'6-2シフト記号表（従来型・ユニット型共通）'!$C$6:$L$47,10,FALSE))</f>
        <v/>
      </c>
      <c r="AQ206" s="685" t="str">
        <f>IF(AQ205="","",VLOOKUP(AQ205,'6-2シフト記号表（従来型・ユニット型共通）'!$C$6:$L$47,10,FALSE))</f>
        <v/>
      </c>
      <c r="AR206" s="683" t="str">
        <f>IF(AR205="","",VLOOKUP(AR205,'6-2シフト記号表（従来型・ユニット型共通）'!$C$6:$L$47,10,FALSE))</f>
        <v/>
      </c>
      <c r="AS206" s="684" t="str">
        <f>IF(AS205="","",VLOOKUP(AS205,'6-2シフト記号表（従来型・ユニット型共通）'!$C$6:$L$47,10,FALSE))</f>
        <v/>
      </c>
      <c r="AT206" s="684" t="str">
        <f>IF(AT205="","",VLOOKUP(AT205,'6-2シフト記号表（従来型・ユニット型共通）'!$C$6:$L$47,10,FALSE))</f>
        <v/>
      </c>
      <c r="AU206" s="684" t="str">
        <f>IF(AU205="","",VLOOKUP(AU205,'6-2シフト記号表（従来型・ユニット型共通）'!$C$6:$L$47,10,FALSE))</f>
        <v/>
      </c>
      <c r="AV206" s="684" t="str">
        <f>IF(AV205="","",VLOOKUP(AV205,'6-2シフト記号表（従来型・ユニット型共通）'!$C$6:$L$47,10,FALSE))</f>
        <v/>
      </c>
      <c r="AW206" s="684" t="str">
        <f>IF(AW205="","",VLOOKUP(AW205,'6-2シフト記号表（従来型・ユニット型共通）'!$C$6:$L$47,10,FALSE))</f>
        <v/>
      </c>
      <c r="AX206" s="685" t="str">
        <f>IF(AX205="","",VLOOKUP(AX205,'6-2シフト記号表（従来型・ユニット型共通）'!$C$6:$L$47,10,FALSE))</f>
        <v/>
      </c>
      <c r="AY206" s="683" t="str">
        <f>IF(AY205="","",VLOOKUP(AY205,'6-2シフト記号表（従来型・ユニット型共通）'!$C$6:$L$47,10,FALSE))</f>
        <v/>
      </c>
      <c r="AZ206" s="684" t="str">
        <f>IF(AZ205="","",VLOOKUP(AZ205,'6-2シフト記号表（従来型・ユニット型共通）'!$C$6:$L$47,10,FALSE))</f>
        <v/>
      </c>
      <c r="BA206" s="684" t="str">
        <f>IF(BA205="","",VLOOKUP(BA205,'6-2シフト記号表（従来型・ユニット型共通）'!$C$6:$L$47,10,FALSE))</f>
        <v/>
      </c>
      <c r="BB206" s="1868">
        <f>IF($BE$3="４週",SUM(W206:AX206),IF($BE$3="暦月",SUM(W206:BA206),""))</f>
        <v>0</v>
      </c>
      <c r="BC206" s="1869"/>
      <c r="BD206" s="1870">
        <f>IF($BE$3="４週",BB206/4,IF($BE$3="暦月",(BB206/($BE$8/7)),""))</f>
        <v>0</v>
      </c>
      <c r="BE206" s="1869"/>
      <c r="BF206" s="1865"/>
      <c r="BG206" s="1866"/>
      <c r="BH206" s="1866"/>
      <c r="BI206" s="1866"/>
      <c r="BJ206" s="1867"/>
    </row>
    <row r="207" spans="2:62" ht="20.25" customHeight="1" x14ac:dyDescent="0.2">
      <c r="B207" s="1770">
        <f>B205+1</f>
        <v>96</v>
      </c>
      <c r="C207" s="1772"/>
      <c r="D207" s="1773"/>
      <c r="E207" s="678"/>
      <c r="F207" s="679"/>
      <c r="G207" s="678"/>
      <c r="H207" s="679"/>
      <c r="I207" s="1776"/>
      <c r="J207" s="1777"/>
      <c r="K207" s="1780"/>
      <c r="L207" s="1781"/>
      <c r="M207" s="1781"/>
      <c r="N207" s="1773"/>
      <c r="O207" s="1784"/>
      <c r="P207" s="1785"/>
      <c r="Q207" s="1785"/>
      <c r="R207" s="1785"/>
      <c r="S207" s="1786"/>
      <c r="T207" s="698" t="s">
        <v>1079</v>
      </c>
      <c r="V207" s="699"/>
      <c r="W207" s="691"/>
      <c r="X207" s="692"/>
      <c r="Y207" s="692"/>
      <c r="Z207" s="692"/>
      <c r="AA207" s="692"/>
      <c r="AB207" s="692"/>
      <c r="AC207" s="693"/>
      <c r="AD207" s="691"/>
      <c r="AE207" s="692"/>
      <c r="AF207" s="692"/>
      <c r="AG207" s="692"/>
      <c r="AH207" s="692"/>
      <c r="AI207" s="692"/>
      <c r="AJ207" s="693"/>
      <c r="AK207" s="691"/>
      <c r="AL207" s="692"/>
      <c r="AM207" s="692"/>
      <c r="AN207" s="692"/>
      <c r="AO207" s="692"/>
      <c r="AP207" s="692"/>
      <c r="AQ207" s="693"/>
      <c r="AR207" s="691"/>
      <c r="AS207" s="692"/>
      <c r="AT207" s="692"/>
      <c r="AU207" s="692"/>
      <c r="AV207" s="692"/>
      <c r="AW207" s="692"/>
      <c r="AX207" s="693"/>
      <c r="AY207" s="691"/>
      <c r="AZ207" s="692"/>
      <c r="BA207" s="694"/>
      <c r="BB207" s="1787"/>
      <c r="BC207" s="1788"/>
      <c r="BD207" s="1842"/>
      <c r="BE207" s="1843"/>
      <c r="BF207" s="1844"/>
      <c r="BG207" s="1845"/>
      <c r="BH207" s="1845"/>
      <c r="BI207" s="1845"/>
      <c r="BJ207" s="1846"/>
    </row>
    <row r="208" spans="2:62" ht="20.25" customHeight="1" x14ac:dyDescent="0.2">
      <c r="B208" s="1771"/>
      <c r="C208" s="1872"/>
      <c r="D208" s="1873"/>
      <c r="E208" s="700"/>
      <c r="F208" s="701">
        <f>C207</f>
        <v>0</v>
      </c>
      <c r="G208" s="700"/>
      <c r="H208" s="701">
        <f>I207</f>
        <v>0</v>
      </c>
      <c r="I208" s="1874"/>
      <c r="J208" s="1875"/>
      <c r="K208" s="1876"/>
      <c r="L208" s="1877"/>
      <c r="M208" s="1877"/>
      <c r="N208" s="1873"/>
      <c r="O208" s="1784"/>
      <c r="P208" s="1785"/>
      <c r="Q208" s="1785"/>
      <c r="R208" s="1785"/>
      <c r="S208" s="1786"/>
      <c r="T208" s="695" t="s">
        <v>1080</v>
      </c>
      <c r="U208" s="696"/>
      <c r="V208" s="697"/>
      <c r="W208" s="683" t="str">
        <f>IF(W207="","",VLOOKUP(W207,'6-2シフト記号表（従来型・ユニット型共通）'!$C$6:$L$47,10,FALSE))</f>
        <v/>
      </c>
      <c r="X208" s="684" t="str">
        <f>IF(X207="","",VLOOKUP(X207,'6-2シフト記号表（従来型・ユニット型共通）'!$C$6:$L$47,10,FALSE))</f>
        <v/>
      </c>
      <c r="Y208" s="684" t="str">
        <f>IF(Y207="","",VLOOKUP(Y207,'6-2シフト記号表（従来型・ユニット型共通）'!$C$6:$L$47,10,FALSE))</f>
        <v/>
      </c>
      <c r="Z208" s="684" t="str">
        <f>IF(Z207="","",VLOOKUP(Z207,'6-2シフト記号表（従来型・ユニット型共通）'!$C$6:$L$47,10,FALSE))</f>
        <v/>
      </c>
      <c r="AA208" s="684" t="str">
        <f>IF(AA207="","",VLOOKUP(AA207,'6-2シフト記号表（従来型・ユニット型共通）'!$C$6:$L$47,10,FALSE))</f>
        <v/>
      </c>
      <c r="AB208" s="684" t="str">
        <f>IF(AB207="","",VLOOKUP(AB207,'6-2シフト記号表（従来型・ユニット型共通）'!$C$6:$L$47,10,FALSE))</f>
        <v/>
      </c>
      <c r="AC208" s="685" t="str">
        <f>IF(AC207="","",VLOOKUP(AC207,'6-2シフト記号表（従来型・ユニット型共通）'!$C$6:$L$47,10,FALSE))</f>
        <v/>
      </c>
      <c r="AD208" s="683" t="str">
        <f>IF(AD207="","",VLOOKUP(AD207,'6-2シフト記号表（従来型・ユニット型共通）'!$C$6:$L$47,10,FALSE))</f>
        <v/>
      </c>
      <c r="AE208" s="684" t="str">
        <f>IF(AE207="","",VLOOKUP(AE207,'6-2シフト記号表（従来型・ユニット型共通）'!$C$6:$L$47,10,FALSE))</f>
        <v/>
      </c>
      <c r="AF208" s="684" t="str">
        <f>IF(AF207="","",VLOOKUP(AF207,'6-2シフト記号表（従来型・ユニット型共通）'!$C$6:$L$47,10,FALSE))</f>
        <v/>
      </c>
      <c r="AG208" s="684" t="str">
        <f>IF(AG207="","",VLOOKUP(AG207,'6-2シフト記号表（従来型・ユニット型共通）'!$C$6:$L$47,10,FALSE))</f>
        <v/>
      </c>
      <c r="AH208" s="684" t="str">
        <f>IF(AH207="","",VLOOKUP(AH207,'6-2シフト記号表（従来型・ユニット型共通）'!$C$6:$L$47,10,FALSE))</f>
        <v/>
      </c>
      <c r="AI208" s="684" t="str">
        <f>IF(AI207="","",VLOOKUP(AI207,'6-2シフト記号表（従来型・ユニット型共通）'!$C$6:$L$47,10,FALSE))</f>
        <v/>
      </c>
      <c r="AJ208" s="685" t="str">
        <f>IF(AJ207="","",VLOOKUP(AJ207,'6-2シフト記号表（従来型・ユニット型共通）'!$C$6:$L$47,10,FALSE))</f>
        <v/>
      </c>
      <c r="AK208" s="683" t="str">
        <f>IF(AK207="","",VLOOKUP(AK207,'6-2シフト記号表（従来型・ユニット型共通）'!$C$6:$L$47,10,FALSE))</f>
        <v/>
      </c>
      <c r="AL208" s="684" t="str">
        <f>IF(AL207="","",VLOOKUP(AL207,'6-2シフト記号表（従来型・ユニット型共通）'!$C$6:$L$47,10,FALSE))</f>
        <v/>
      </c>
      <c r="AM208" s="684" t="str">
        <f>IF(AM207="","",VLOOKUP(AM207,'6-2シフト記号表（従来型・ユニット型共通）'!$C$6:$L$47,10,FALSE))</f>
        <v/>
      </c>
      <c r="AN208" s="684" t="str">
        <f>IF(AN207="","",VLOOKUP(AN207,'6-2シフト記号表（従来型・ユニット型共通）'!$C$6:$L$47,10,FALSE))</f>
        <v/>
      </c>
      <c r="AO208" s="684" t="str">
        <f>IF(AO207="","",VLOOKUP(AO207,'6-2シフト記号表（従来型・ユニット型共通）'!$C$6:$L$47,10,FALSE))</f>
        <v/>
      </c>
      <c r="AP208" s="684" t="str">
        <f>IF(AP207="","",VLOOKUP(AP207,'6-2シフト記号表（従来型・ユニット型共通）'!$C$6:$L$47,10,FALSE))</f>
        <v/>
      </c>
      <c r="AQ208" s="685" t="str">
        <f>IF(AQ207="","",VLOOKUP(AQ207,'6-2シフト記号表（従来型・ユニット型共通）'!$C$6:$L$47,10,FALSE))</f>
        <v/>
      </c>
      <c r="AR208" s="683" t="str">
        <f>IF(AR207="","",VLOOKUP(AR207,'6-2シフト記号表（従来型・ユニット型共通）'!$C$6:$L$47,10,FALSE))</f>
        <v/>
      </c>
      <c r="AS208" s="684" t="str">
        <f>IF(AS207="","",VLOOKUP(AS207,'6-2シフト記号表（従来型・ユニット型共通）'!$C$6:$L$47,10,FALSE))</f>
        <v/>
      </c>
      <c r="AT208" s="684" t="str">
        <f>IF(AT207="","",VLOOKUP(AT207,'6-2シフト記号表（従来型・ユニット型共通）'!$C$6:$L$47,10,FALSE))</f>
        <v/>
      </c>
      <c r="AU208" s="684" t="str">
        <f>IF(AU207="","",VLOOKUP(AU207,'6-2シフト記号表（従来型・ユニット型共通）'!$C$6:$L$47,10,FALSE))</f>
        <v/>
      </c>
      <c r="AV208" s="684" t="str">
        <f>IF(AV207="","",VLOOKUP(AV207,'6-2シフト記号表（従来型・ユニット型共通）'!$C$6:$L$47,10,FALSE))</f>
        <v/>
      </c>
      <c r="AW208" s="684" t="str">
        <f>IF(AW207="","",VLOOKUP(AW207,'6-2シフト記号表（従来型・ユニット型共通）'!$C$6:$L$47,10,FALSE))</f>
        <v/>
      </c>
      <c r="AX208" s="685" t="str">
        <f>IF(AX207="","",VLOOKUP(AX207,'6-2シフト記号表（従来型・ユニット型共通）'!$C$6:$L$47,10,FALSE))</f>
        <v/>
      </c>
      <c r="AY208" s="683" t="str">
        <f>IF(AY207="","",VLOOKUP(AY207,'6-2シフト記号表（従来型・ユニット型共通）'!$C$6:$L$47,10,FALSE))</f>
        <v/>
      </c>
      <c r="AZ208" s="684" t="str">
        <f>IF(AZ207="","",VLOOKUP(AZ207,'6-2シフト記号表（従来型・ユニット型共通）'!$C$6:$L$47,10,FALSE))</f>
        <v/>
      </c>
      <c r="BA208" s="684" t="str">
        <f>IF(BA207="","",VLOOKUP(BA207,'6-2シフト記号表（従来型・ユニット型共通）'!$C$6:$L$47,10,FALSE))</f>
        <v/>
      </c>
      <c r="BB208" s="1868">
        <f>IF($BE$3="４週",SUM(W208:AX208),IF($BE$3="暦月",SUM(W208:BA208),""))</f>
        <v>0</v>
      </c>
      <c r="BC208" s="1869"/>
      <c r="BD208" s="1870">
        <f>IF($BE$3="４週",BB208/4,IF($BE$3="暦月",(BB208/($BE$8/7)),""))</f>
        <v>0</v>
      </c>
      <c r="BE208" s="1869"/>
      <c r="BF208" s="1865"/>
      <c r="BG208" s="1866"/>
      <c r="BH208" s="1866"/>
      <c r="BI208" s="1866"/>
      <c r="BJ208" s="1867"/>
    </row>
    <row r="209" spans="2:62" ht="20.25" customHeight="1" x14ac:dyDescent="0.2">
      <c r="B209" s="1770">
        <f>B207+1</f>
        <v>97</v>
      </c>
      <c r="C209" s="1772"/>
      <c r="D209" s="1773"/>
      <c r="E209" s="678"/>
      <c r="F209" s="679"/>
      <c r="G209" s="678"/>
      <c r="H209" s="679"/>
      <c r="I209" s="1776"/>
      <c r="J209" s="1777"/>
      <c r="K209" s="1780"/>
      <c r="L209" s="1781"/>
      <c r="M209" s="1781"/>
      <c r="N209" s="1773"/>
      <c r="O209" s="1784"/>
      <c r="P209" s="1785"/>
      <c r="Q209" s="1785"/>
      <c r="R209" s="1785"/>
      <c r="S209" s="1786"/>
      <c r="T209" s="698" t="s">
        <v>1079</v>
      </c>
      <c r="V209" s="699"/>
      <c r="W209" s="691"/>
      <c r="X209" s="692"/>
      <c r="Y209" s="692"/>
      <c r="Z209" s="692"/>
      <c r="AA209" s="692"/>
      <c r="AB209" s="692"/>
      <c r="AC209" s="693"/>
      <c r="AD209" s="691"/>
      <c r="AE209" s="692"/>
      <c r="AF209" s="692"/>
      <c r="AG209" s="692"/>
      <c r="AH209" s="692"/>
      <c r="AI209" s="692"/>
      <c r="AJ209" s="693"/>
      <c r="AK209" s="691"/>
      <c r="AL209" s="692"/>
      <c r="AM209" s="692"/>
      <c r="AN209" s="692"/>
      <c r="AO209" s="692"/>
      <c r="AP209" s="692"/>
      <c r="AQ209" s="693"/>
      <c r="AR209" s="691"/>
      <c r="AS209" s="692"/>
      <c r="AT209" s="692"/>
      <c r="AU209" s="692"/>
      <c r="AV209" s="692"/>
      <c r="AW209" s="692"/>
      <c r="AX209" s="693"/>
      <c r="AY209" s="691"/>
      <c r="AZ209" s="692"/>
      <c r="BA209" s="694"/>
      <c r="BB209" s="1787"/>
      <c r="BC209" s="1788"/>
      <c r="BD209" s="1842"/>
      <c r="BE209" s="1843"/>
      <c r="BF209" s="1844"/>
      <c r="BG209" s="1845"/>
      <c r="BH209" s="1845"/>
      <c r="BI209" s="1845"/>
      <c r="BJ209" s="1846"/>
    </row>
    <row r="210" spans="2:62" ht="20.25" customHeight="1" x14ac:dyDescent="0.2">
      <c r="B210" s="1771"/>
      <c r="C210" s="1872"/>
      <c r="D210" s="1873"/>
      <c r="E210" s="700"/>
      <c r="F210" s="701">
        <f>C209</f>
        <v>0</v>
      </c>
      <c r="G210" s="700"/>
      <c r="H210" s="701">
        <f>I209</f>
        <v>0</v>
      </c>
      <c r="I210" s="1874"/>
      <c r="J210" s="1875"/>
      <c r="K210" s="1876"/>
      <c r="L210" s="1877"/>
      <c r="M210" s="1877"/>
      <c r="N210" s="1873"/>
      <c r="O210" s="1784"/>
      <c r="P210" s="1785"/>
      <c r="Q210" s="1785"/>
      <c r="R210" s="1785"/>
      <c r="S210" s="1786"/>
      <c r="T210" s="695" t="s">
        <v>1080</v>
      </c>
      <c r="U210" s="696"/>
      <c r="V210" s="697"/>
      <c r="W210" s="683" t="str">
        <f>IF(W209="","",VLOOKUP(W209,'6-2シフト記号表（従来型・ユニット型共通）'!$C$6:$L$47,10,FALSE))</f>
        <v/>
      </c>
      <c r="X210" s="684" t="str">
        <f>IF(X209="","",VLOOKUP(X209,'6-2シフト記号表（従来型・ユニット型共通）'!$C$6:$L$47,10,FALSE))</f>
        <v/>
      </c>
      <c r="Y210" s="684" t="str">
        <f>IF(Y209="","",VLOOKUP(Y209,'6-2シフト記号表（従来型・ユニット型共通）'!$C$6:$L$47,10,FALSE))</f>
        <v/>
      </c>
      <c r="Z210" s="684" t="str">
        <f>IF(Z209="","",VLOOKUP(Z209,'6-2シフト記号表（従来型・ユニット型共通）'!$C$6:$L$47,10,FALSE))</f>
        <v/>
      </c>
      <c r="AA210" s="684" t="str">
        <f>IF(AA209="","",VLOOKUP(AA209,'6-2シフト記号表（従来型・ユニット型共通）'!$C$6:$L$47,10,FALSE))</f>
        <v/>
      </c>
      <c r="AB210" s="684" t="str">
        <f>IF(AB209="","",VLOOKUP(AB209,'6-2シフト記号表（従来型・ユニット型共通）'!$C$6:$L$47,10,FALSE))</f>
        <v/>
      </c>
      <c r="AC210" s="685" t="str">
        <f>IF(AC209="","",VLOOKUP(AC209,'6-2シフト記号表（従来型・ユニット型共通）'!$C$6:$L$47,10,FALSE))</f>
        <v/>
      </c>
      <c r="AD210" s="683" t="str">
        <f>IF(AD209="","",VLOOKUP(AD209,'6-2シフト記号表（従来型・ユニット型共通）'!$C$6:$L$47,10,FALSE))</f>
        <v/>
      </c>
      <c r="AE210" s="684" t="str">
        <f>IF(AE209="","",VLOOKUP(AE209,'6-2シフト記号表（従来型・ユニット型共通）'!$C$6:$L$47,10,FALSE))</f>
        <v/>
      </c>
      <c r="AF210" s="684" t="str">
        <f>IF(AF209="","",VLOOKUP(AF209,'6-2シフト記号表（従来型・ユニット型共通）'!$C$6:$L$47,10,FALSE))</f>
        <v/>
      </c>
      <c r="AG210" s="684" t="str">
        <f>IF(AG209="","",VLOOKUP(AG209,'6-2シフト記号表（従来型・ユニット型共通）'!$C$6:$L$47,10,FALSE))</f>
        <v/>
      </c>
      <c r="AH210" s="684" t="str">
        <f>IF(AH209="","",VLOOKUP(AH209,'6-2シフト記号表（従来型・ユニット型共通）'!$C$6:$L$47,10,FALSE))</f>
        <v/>
      </c>
      <c r="AI210" s="684" t="str">
        <f>IF(AI209="","",VLOOKUP(AI209,'6-2シフト記号表（従来型・ユニット型共通）'!$C$6:$L$47,10,FALSE))</f>
        <v/>
      </c>
      <c r="AJ210" s="685" t="str">
        <f>IF(AJ209="","",VLOOKUP(AJ209,'6-2シフト記号表（従来型・ユニット型共通）'!$C$6:$L$47,10,FALSE))</f>
        <v/>
      </c>
      <c r="AK210" s="683" t="str">
        <f>IF(AK209="","",VLOOKUP(AK209,'6-2シフト記号表（従来型・ユニット型共通）'!$C$6:$L$47,10,FALSE))</f>
        <v/>
      </c>
      <c r="AL210" s="684" t="str">
        <f>IF(AL209="","",VLOOKUP(AL209,'6-2シフト記号表（従来型・ユニット型共通）'!$C$6:$L$47,10,FALSE))</f>
        <v/>
      </c>
      <c r="AM210" s="684" t="str">
        <f>IF(AM209="","",VLOOKUP(AM209,'6-2シフト記号表（従来型・ユニット型共通）'!$C$6:$L$47,10,FALSE))</f>
        <v/>
      </c>
      <c r="AN210" s="684" t="str">
        <f>IF(AN209="","",VLOOKUP(AN209,'6-2シフト記号表（従来型・ユニット型共通）'!$C$6:$L$47,10,FALSE))</f>
        <v/>
      </c>
      <c r="AO210" s="684" t="str">
        <f>IF(AO209="","",VLOOKUP(AO209,'6-2シフト記号表（従来型・ユニット型共通）'!$C$6:$L$47,10,FALSE))</f>
        <v/>
      </c>
      <c r="AP210" s="684" t="str">
        <f>IF(AP209="","",VLOOKUP(AP209,'6-2シフト記号表（従来型・ユニット型共通）'!$C$6:$L$47,10,FALSE))</f>
        <v/>
      </c>
      <c r="AQ210" s="685" t="str">
        <f>IF(AQ209="","",VLOOKUP(AQ209,'6-2シフト記号表（従来型・ユニット型共通）'!$C$6:$L$47,10,FALSE))</f>
        <v/>
      </c>
      <c r="AR210" s="683" t="str">
        <f>IF(AR209="","",VLOOKUP(AR209,'6-2シフト記号表（従来型・ユニット型共通）'!$C$6:$L$47,10,FALSE))</f>
        <v/>
      </c>
      <c r="AS210" s="684" t="str">
        <f>IF(AS209="","",VLOOKUP(AS209,'6-2シフト記号表（従来型・ユニット型共通）'!$C$6:$L$47,10,FALSE))</f>
        <v/>
      </c>
      <c r="AT210" s="684" t="str">
        <f>IF(AT209="","",VLOOKUP(AT209,'6-2シフト記号表（従来型・ユニット型共通）'!$C$6:$L$47,10,FALSE))</f>
        <v/>
      </c>
      <c r="AU210" s="684" t="str">
        <f>IF(AU209="","",VLOOKUP(AU209,'6-2シフト記号表（従来型・ユニット型共通）'!$C$6:$L$47,10,FALSE))</f>
        <v/>
      </c>
      <c r="AV210" s="684" t="str">
        <f>IF(AV209="","",VLOOKUP(AV209,'6-2シフト記号表（従来型・ユニット型共通）'!$C$6:$L$47,10,FALSE))</f>
        <v/>
      </c>
      <c r="AW210" s="684" t="str">
        <f>IF(AW209="","",VLOOKUP(AW209,'6-2シフト記号表（従来型・ユニット型共通）'!$C$6:$L$47,10,FALSE))</f>
        <v/>
      </c>
      <c r="AX210" s="685" t="str">
        <f>IF(AX209="","",VLOOKUP(AX209,'6-2シフト記号表（従来型・ユニット型共通）'!$C$6:$L$47,10,FALSE))</f>
        <v/>
      </c>
      <c r="AY210" s="683" t="str">
        <f>IF(AY209="","",VLOOKUP(AY209,'6-2シフト記号表（従来型・ユニット型共通）'!$C$6:$L$47,10,FALSE))</f>
        <v/>
      </c>
      <c r="AZ210" s="684" t="str">
        <f>IF(AZ209="","",VLOOKUP(AZ209,'6-2シフト記号表（従来型・ユニット型共通）'!$C$6:$L$47,10,FALSE))</f>
        <v/>
      </c>
      <c r="BA210" s="684" t="str">
        <f>IF(BA209="","",VLOOKUP(BA209,'6-2シフト記号表（従来型・ユニット型共通）'!$C$6:$L$47,10,FALSE))</f>
        <v/>
      </c>
      <c r="BB210" s="1868">
        <f>IF($BE$3="４週",SUM(W210:AX210),IF($BE$3="暦月",SUM(W210:BA210),""))</f>
        <v>0</v>
      </c>
      <c r="BC210" s="1869"/>
      <c r="BD210" s="1870">
        <f>IF($BE$3="４週",BB210/4,IF($BE$3="暦月",(BB210/($BE$8/7)),""))</f>
        <v>0</v>
      </c>
      <c r="BE210" s="1869"/>
      <c r="BF210" s="1865"/>
      <c r="BG210" s="1866"/>
      <c r="BH210" s="1866"/>
      <c r="BI210" s="1866"/>
      <c r="BJ210" s="1867"/>
    </row>
    <row r="211" spans="2:62" ht="20.25" customHeight="1" x14ac:dyDescent="0.2">
      <c r="B211" s="1770">
        <f>B209+1</f>
        <v>98</v>
      </c>
      <c r="C211" s="1772"/>
      <c r="D211" s="1773"/>
      <c r="E211" s="678"/>
      <c r="F211" s="679"/>
      <c r="G211" s="678"/>
      <c r="H211" s="679"/>
      <c r="I211" s="1776"/>
      <c r="J211" s="1777"/>
      <c r="K211" s="1780"/>
      <c r="L211" s="1781"/>
      <c r="M211" s="1781"/>
      <c r="N211" s="1773"/>
      <c r="O211" s="1784"/>
      <c r="P211" s="1785"/>
      <c r="Q211" s="1785"/>
      <c r="R211" s="1785"/>
      <c r="S211" s="1786"/>
      <c r="T211" s="698" t="s">
        <v>1079</v>
      </c>
      <c r="V211" s="699"/>
      <c r="W211" s="691"/>
      <c r="X211" s="692"/>
      <c r="Y211" s="692"/>
      <c r="Z211" s="692"/>
      <c r="AA211" s="692"/>
      <c r="AB211" s="692"/>
      <c r="AC211" s="693"/>
      <c r="AD211" s="691"/>
      <c r="AE211" s="692"/>
      <c r="AF211" s="692"/>
      <c r="AG211" s="692"/>
      <c r="AH211" s="692"/>
      <c r="AI211" s="692"/>
      <c r="AJ211" s="693"/>
      <c r="AK211" s="691"/>
      <c r="AL211" s="692"/>
      <c r="AM211" s="692"/>
      <c r="AN211" s="692"/>
      <c r="AO211" s="692"/>
      <c r="AP211" s="692"/>
      <c r="AQ211" s="693"/>
      <c r="AR211" s="691"/>
      <c r="AS211" s="692"/>
      <c r="AT211" s="692"/>
      <c r="AU211" s="692"/>
      <c r="AV211" s="692"/>
      <c r="AW211" s="692"/>
      <c r="AX211" s="693"/>
      <c r="AY211" s="691"/>
      <c r="AZ211" s="692"/>
      <c r="BA211" s="694"/>
      <c r="BB211" s="1787"/>
      <c r="BC211" s="1788"/>
      <c r="BD211" s="1842"/>
      <c r="BE211" s="1843"/>
      <c r="BF211" s="1844"/>
      <c r="BG211" s="1845"/>
      <c r="BH211" s="1845"/>
      <c r="BI211" s="1845"/>
      <c r="BJ211" s="1846"/>
    </row>
    <row r="212" spans="2:62" ht="20.25" customHeight="1" x14ac:dyDescent="0.2">
      <c r="B212" s="1771"/>
      <c r="C212" s="1872"/>
      <c r="D212" s="1873"/>
      <c r="E212" s="700"/>
      <c r="F212" s="701">
        <f>C211</f>
        <v>0</v>
      </c>
      <c r="G212" s="700"/>
      <c r="H212" s="701">
        <f>I211</f>
        <v>0</v>
      </c>
      <c r="I212" s="1874"/>
      <c r="J212" s="1875"/>
      <c r="K212" s="1876"/>
      <c r="L212" s="1877"/>
      <c r="M212" s="1877"/>
      <c r="N212" s="1873"/>
      <c r="O212" s="1784"/>
      <c r="P212" s="1785"/>
      <c r="Q212" s="1785"/>
      <c r="R212" s="1785"/>
      <c r="S212" s="1786"/>
      <c r="T212" s="695" t="s">
        <v>1080</v>
      </c>
      <c r="U212" s="696"/>
      <c r="V212" s="697"/>
      <c r="W212" s="683" t="str">
        <f>IF(W211="","",VLOOKUP(W211,'6-2シフト記号表（従来型・ユニット型共通）'!$C$6:$L$47,10,FALSE))</f>
        <v/>
      </c>
      <c r="X212" s="684" t="str">
        <f>IF(X211="","",VLOOKUP(X211,'6-2シフト記号表（従来型・ユニット型共通）'!$C$6:$L$47,10,FALSE))</f>
        <v/>
      </c>
      <c r="Y212" s="684" t="str">
        <f>IF(Y211="","",VLOOKUP(Y211,'6-2シフト記号表（従来型・ユニット型共通）'!$C$6:$L$47,10,FALSE))</f>
        <v/>
      </c>
      <c r="Z212" s="684" t="str">
        <f>IF(Z211="","",VLOOKUP(Z211,'6-2シフト記号表（従来型・ユニット型共通）'!$C$6:$L$47,10,FALSE))</f>
        <v/>
      </c>
      <c r="AA212" s="684" t="str">
        <f>IF(AA211="","",VLOOKUP(AA211,'6-2シフト記号表（従来型・ユニット型共通）'!$C$6:$L$47,10,FALSE))</f>
        <v/>
      </c>
      <c r="AB212" s="684" t="str">
        <f>IF(AB211="","",VLOOKUP(AB211,'6-2シフト記号表（従来型・ユニット型共通）'!$C$6:$L$47,10,FALSE))</f>
        <v/>
      </c>
      <c r="AC212" s="685" t="str">
        <f>IF(AC211="","",VLOOKUP(AC211,'6-2シフト記号表（従来型・ユニット型共通）'!$C$6:$L$47,10,FALSE))</f>
        <v/>
      </c>
      <c r="AD212" s="683" t="str">
        <f>IF(AD211="","",VLOOKUP(AD211,'6-2シフト記号表（従来型・ユニット型共通）'!$C$6:$L$47,10,FALSE))</f>
        <v/>
      </c>
      <c r="AE212" s="684" t="str">
        <f>IF(AE211="","",VLOOKUP(AE211,'6-2シフト記号表（従来型・ユニット型共通）'!$C$6:$L$47,10,FALSE))</f>
        <v/>
      </c>
      <c r="AF212" s="684" t="str">
        <f>IF(AF211="","",VLOOKUP(AF211,'6-2シフト記号表（従来型・ユニット型共通）'!$C$6:$L$47,10,FALSE))</f>
        <v/>
      </c>
      <c r="AG212" s="684" t="str">
        <f>IF(AG211="","",VLOOKUP(AG211,'6-2シフト記号表（従来型・ユニット型共通）'!$C$6:$L$47,10,FALSE))</f>
        <v/>
      </c>
      <c r="AH212" s="684" t="str">
        <f>IF(AH211="","",VLOOKUP(AH211,'6-2シフト記号表（従来型・ユニット型共通）'!$C$6:$L$47,10,FALSE))</f>
        <v/>
      </c>
      <c r="AI212" s="684" t="str">
        <f>IF(AI211="","",VLOOKUP(AI211,'6-2シフト記号表（従来型・ユニット型共通）'!$C$6:$L$47,10,FALSE))</f>
        <v/>
      </c>
      <c r="AJ212" s="685" t="str">
        <f>IF(AJ211="","",VLOOKUP(AJ211,'6-2シフト記号表（従来型・ユニット型共通）'!$C$6:$L$47,10,FALSE))</f>
        <v/>
      </c>
      <c r="AK212" s="683" t="str">
        <f>IF(AK211="","",VLOOKUP(AK211,'6-2シフト記号表（従来型・ユニット型共通）'!$C$6:$L$47,10,FALSE))</f>
        <v/>
      </c>
      <c r="AL212" s="684" t="str">
        <f>IF(AL211="","",VLOOKUP(AL211,'6-2シフト記号表（従来型・ユニット型共通）'!$C$6:$L$47,10,FALSE))</f>
        <v/>
      </c>
      <c r="AM212" s="684" t="str">
        <f>IF(AM211="","",VLOOKUP(AM211,'6-2シフト記号表（従来型・ユニット型共通）'!$C$6:$L$47,10,FALSE))</f>
        <v/>
      </c>
      <c r="AN212" s="684" t="str">
        <f>IF(AN211="","",VLOOKUP(AN211,'6-2シフト記号表（従来型・ユニット型共通）'!$C$6:$L$47,10,FALSE))</f>
        <v/>
      </c>
      <c r="AO212" s="684" t="str">
        <f>IF(AO211="","",VLOOKUP(AO211,'6-2シフト記号表（従来型・ユニット型共通）'!$C$6:$L$47,10,FALSE))</f>
        <v/>
      </c>
      <c r="AP212" s="684" t="str">
        <f>IF(AP211="","",VLOOKUP(AP211,'6-2シフト記号表（従来型・ユニット型共通）'!$C$6:$L$47,10,FALSE))</f>
        <v/>
      </c>
      <c r="AQ212" s="685" t="str">
        <f>IF(AQ211="","",VLOOKUP(AQ211,'6-2シフト記号表（従来型・ユニット型共通）'!$C$6:$L$47,10,FALSE))</f>
        <v/>
      </c>
      <c r="AR212" s="683" t="str">
        <f>IF(AR211="","",VLOOKUP(AR211,'6-2シフト記号表（従来型・ユニット型共通）'!$C$6:$L$47,10,FALSE))</f>
        <v/>
      </c>
      <c r="AS212" s="684" t="str">
        <f>IF(AS211="","",VLOOKUP(AS211,'6-2シフト記号表（従来型・ユニット型共通）'!$C$6:$L$47,10,FALSE))</f>
        <v/>
      </c>
      <c r="AT212" s="684" t="str">
        <f>IF(AT211="","",VLOOKUP(AT211,'6-2シフト記号表（従来型・ユニット型共通）'!$C$6:$L$47,10,FALSE))</f>
        <v/>
      </c>
      <c r="AU212" s="684" t="str">
        <f>IF(AU211="","",VLOOKUP(AU211,'6-2シフト記号表（従来型・ユニット型共通）'!$C$6:$L$47,10,FALSE))</f>
        <v/>
      </c>
      <c r="AV212" s="684" t="str">
        <f>IF(AV211="","",VLOOKUP(AV211,'6-2シフト記号表（従来型・ユニット型共通）'!$C$6:$L$47,10,FALSE))</f>
        <v/>
      </c>
      <c r="AW212" s="684" t="str">
        <f>IF(AW211="","",VLOOKUP(AW211,'6-2シフト記号表（従来型・ユニット型共通）'!$C$6:$L$47,10,FALSE))</f>
        <v/>
      </c>
      <c r="AX212" s="685" t="str">
        <f>IF(AX211="","",VLOOKUP(AX211,'6-2シフト記号表（従来型・ユニット型共通）'!$C$6:$L$47,10,FALSE))</f>
        <v/>
      </c>
      <c r="AY212" s="683" t="str">
        <f>IF(AY211="","",VLOOKUP(AY211,'6-2シフト記号表（従来型・ユニット型共通）'!$C$6:$L$47,10,FALSE))</f>
        <v/>
      </c>
      <c r="AZ212" s="684" t="str">
        <f>IF(AZ211="","",VLOOKUP(AZ211,'6-2シフト記号表（従来型・ユニット型共通）'!$C$6:$L$47,10,FALSE))</f>
        <v/>
      </c>
      <c r="BA212" s="684" t="str">
        <f>IF(BA211="","",VLOOKUP(BA211,'6-2シフト記号表（従来型・ユニット型共通）'!$C$6:$L$47,10,FALSE))</f>
        <v/>
      </c>
      <c r="BB212" s="1868">
        <f>IF($BE$3="４週",SUM(W212:AX212),IF($BE$3="暦月",SUM(W212:BA212),""))</f>
        <v>0</v>
      </c>
      <c r="BC212" s="1869"/>
      <c r="BD212" s="1870">
        <f>IF($BE$3="４週",BB212/4,IF($BE$3="暦月",(BB212/($BE$8/7)),""))</f>
        <v>0</v>
      </c>
      <c r="BE212" s="1869"/>
      <c r="BF212" s="1865"/>
      <c r="BG212" s="1866"/>
      <c r="BH212" s="1866"/>
      <c r="BI212" s="1866"/>
      <c r="BJ212" s="1867"/>
    </row>
    <row r="213" spans="2:62" ht="20.25" customHeight="1" x14ac:dyDescent="0.2">
      <c r="B213" s="1770">
        <f>B211+1</f>
        <v>99</v>
      </c>
      <c r="C213" s="1772"/>
      <c r="D213" s="1773"/>
      <c r="E213" s="678"/>
      <c r="F213" s="679"/>
      <c r="G213" s="678"/>
      <c r="H213" s="679"/>
      <c r="I213" s="1776"/>
      <c r="J213" s="1777"/>
      <c r="K213" s="1780"/>
      <c r="L213" s="1781"/>
      <c r="M213" s="1781"/>
      <c r="N213" s="1773"/>
      <c r="O213" s="1784"/>
      <c r="P213" s="1785"/>
      <c r="Q213" s="1785"/>
      <c r="R213" s="1785"/>
      <c r="S213" s="1786"/>
      <c r="T213" s="698" t="s">
        <v>1079</v>
      </c>
      <c r="V213" s="699"/>
      <c r="W213" s="691"/>
      <c r="X213" s="692"/>
      <c r="Y213" s="692"/>
      <c r="Z213" s="692"/>
      <c r="AA213" s="692"/>
      <c r="AB213" s="692"/>
      <c r="AC213" s="693"/>
      <c r="AD213" s="691"/>
      <c r="AE213" s="692"/>
      <c r="AF213" s="692"/>
      <c r="AG213" s="692"/>
      <c r="AH213" s="692"/>
      <c r="AI213" s="692"/>
      <c r="AJ213" s="693"/>
      <c r="AK213" s="691"/>
      <c r="AL213" s="692"/>
      <c r="AM213" s="692"/>
      <c r="AN213" s="692"/>
      <c r="AO213" s="692"/>
      <c r="AP213" s="692"/>
      <c r="AQ213" s="693"/>
      <c r="AR213" s="691"/>
      <c r="AS213" s="692"/>
      <c r="AT213" s="692"/>
      <c r="AU213" s="692"/>
      <c r="AV213" s="692"/>
      <c r="AW213" s="692"/>
      <c r="AX213" s="693"/>
      <c r="AY213" s="691"/>
      <c r="AZ213" s="692"/>
      <c r="BA213" s="694"/>
      <c r="BB213" s="1787"/>
      <c r="BC213" s="1788"/>
      <c r="BD213" s="1842"/>
      <c r="BE213" s="1843"/>
      <c r="BF213" s="1844"/>
      <c r="BG213" s="1845"/>
      <c r="BH213" s="1845"/>
      <c r="BI213" s="1845"/>
      <c r="BJ213" s="1846"/>
    </row>
    <row r="214" spans="2:62" ht="20.25" customHeight="1" x14ac:dyDescent="0.2">
      <c r="B214" s="1771"/>
      <c r="C214" s="1872"/>
      <c r="D214" s="1873"/>
      <c r="E214" s="700"/>
      <c r="F214" s="701">
        <f>C213</f>
        <v>0</v>
      </c>
      <c r="G214" s="700"/>
      <c r="H214" s="701">
        <f>I213</f>
        <v>0</v>
      </c>
      <c r="I214" s="1874"/>
      <c r="J214" s="1875"/>
      <c r="K214" s="1876"/>
      <c r="L214" s="1877"/>
      <c r="M214" s="1877"/>
      <c r="N214" s="1873"/>
      <c r="O214" s="1784"/>
      <c r="P214" s="1785"/>
      <c r="Q214" s="1785"/>
      <c r="R214" s="1785"/>
      <c r="S214" s="1786"/>
      <c r="T214" s="695" t="s">
        <v>1080</v>
      </c>
      <c r="U214" s="696"/>
      <c r="V214" s="697"/>
      <c r="W214" s="683" t="str">
        <f>IF(W213="","",VLOOKUP(W213,'6-2シフト記号表（従来型・ユニット型共通）'!$C$6:$L$47,10,FALSE))</f>
        <v/>
      </c>
      <c r="X214" s="684" t="str">
        <f>IF(X213="","",VLOOKUP(X213,'6-2シフト記号表（従来型・ユニット型共通）'!$C$6:$L$47,10,FALSE))</f>
        <v/>
      </c>
      <c r="Y214" s="684" t="str">
        <f>IF(Y213="","",VLOOKUP(Y213,'6-2シフト記号表（従来型・ユニット型共通）'!$C$6:$L$47,10,FALSE))</f>
        <v/>
      </c>
      <c r="Z214" s="684" t="str">
        <f>IF(Z213="","",VLOOKUP(Z213,'6-2シフト記号表（従来型・ユニット型共通）'!$C$6:$L$47,10,FALSE))</f>
        <v/>
      </c>
      <c r="AA214" s="684" t="str">
        <f>IF(AA213="","",VLOOKUP(AA213,'6-2シフト記号表（従来型・ユニット型共通）'!$C$6:$L$47,10,FALSE))</f>
        <v/>
      </c>
      <c r="AB214" s="684" t="str">
        <f>IF(AB213="","",VLOOKUP(AB213,'6-2シフト記号表（従来型・ユニット型共通）'!$C$6:$L$47,10,FALSE))</f>
        <v/>
      </c>
      <c r="AC214" s="685" t="str">
        <f>IF(AC213="","",VLOOKUP(AC213,'6-2シフト記号表（従来型・ユニット型共通）'!$C$6:$L$47,10,FALSE))</f>
        <v/>
      </c>
      <c r="AD214" s="683" t="str">
        <f>IF(AD213="","",VLOOKUP(AD213,'6-2シフト記号表（従来型・ユニット型共通）'!$C$6:$L$47,10,FALSE))</f>
        <v/>
      </c>
      <c r="AE214" s="684" t="str">
        <f>IF(AE213="","",VLOOKUP(AE213,'6-2シフト記号表（従来型・ユニット型共通）'!$C$6:$L$47,10,FALSE))</f>
        <v/>
      </c>
      <c r="AF214" s="684" t="str">
        <f>IF(AF213="","",VLOOKUP(AF213,'6-2シフト記号表（従来型・ユニット型共通）'!$C$6:$L$47,10,FALSE))</f>
        <v/>
      </c>
      <c r="AG214" s="684" t="str">
        <f>IF(AG213="","",VLOOKUP(AG213,'6-2シフト記号表（従来型・ユニット型共通）'!$C$6:$L$47,10,FALSE))</f>
        <v/>
      </c>
      <c r="AH214" s="684" t="str">
        <f>IF(AH213="","",VLOOKUP(AH213,'6-2シフト記号表（従来型・ユニット型共通）'!$C$6:$L$47,10,FALSE))</f>
        <v/>
      </c>
      <c r="AI214" s="684" t="str">
        <f>IF(AI213="","",VLOOKUP(AI213,'6-2シフト記号表（従来型・ユニット型共通）'!$C$6:$L$47,10,FALSE))</f>
        <v/>
      </c>
      <c r="AJ214" s="685" t="str">
        <f>IF(AJ213="","",VLOOKUP(AJ213,'6-2シフト記号表（従来型・ユニット型共通）'!$C$6:$L$47,10,FALSE))</f>
        <v/>
      </c>
      <c r="AK214" s="683" t="str">
        <f>IF(AK213="","",VLOOKUP(AK213,'6-2シフト記号表（従来型・ユニット型共通）'!$C$6:$L$47,10,FALSE))</f>
        <v/>
      </c>
      <c r="AL214" s="684" t="str">
        <f>IF(AL213="","",VLOOKUP(AL213,'6-2シフト記号表（従来型・ユニット型共通）'!$C$6:$L$47,10,FALSE))</f>
        <v/>
      </c>
      <c r="AM214" s="684" t="str">
        <f>IF(AM213="","",VLOOKUP(AM213,'6-2シフト記号表（従来型・ユニット型共通）'!$C$6:$L$47,10,FALSE))</f>
        <v/>
      </c>
      <c r="AN214" s="684" t="str">
        <f>IF(AN213="","",VLOOKUP(AN213,'6-2シフト記号表（従来型・ユニット型共通）'!$C$6:$L$47,10,FALSE))</f>
        <v/>
      </c>
      <c r="AO214" s="684" t="str">
        <f>IF(AO213="","",VLOOKUP(AO213,'6-2シフト記号表（従来型・ユニット型共通）'!$C$6:$L$47,10,FALSE))</f>
        <v/>
      </c>
      <c r="AP214" s="684" t="str">
        <f>IF(AP213="","",VLOOKUP(AP213,'6-2シフト記号表（従来型・ユニット型共通）'!$C$6:$L$47,10,FALSE))</f>
        <v/>
      </c>
      <c r="AQ214" s="685" t="str">
        <f>IF(AQ213="","",VLOOKUP(AQ213,'6-2シフト記号表（従来型・ユニット型共通）'!$C$6:$L$47,10,FALSE))</f>
        <v/>
      </c>
      <c r="AR214" s="683" t="str">
        <f>IF(AR213="","",VLOOKUP(AR213,'6-2シフト記号表（従来型・ユニット型共通）'!$C$6:$L$47,10,FALSE))</f>
        <v/>
      </c>
      <c r="AS214" s="684" t="str">
        <f>IF(AS213="","",VLOOKUP(AS213,'6-2シフト記号表（従来型・ユニット型共通）'!$C$6:$L$47,10,FALSE))</f>
        <v/>
      </c>
      <c r="AT214" s="684" t="str">
        <f>IF(AT213="","",VLOOKUP(AT213,'6-2シフト記号表（従来型・ユニット型共通）'!$C$6:$L$47,10,FALSE))</f>
        <v/>
      </c>
      <c r="AU214" s="684" t="str">
        <f>IF(AU213="","",VLOOKUP(AU213,'6-2シフト記号表（従来型・ユニット型共通）'!$C$6:$L$47,10,FALSE))</f>
        <v/>
      </c>
      <c r="AV214" s="684" t="str">
        <f>IF(AV213="","",VLOOKUP(AV213,'6-2シフト記号表（従来型・ユニット型共通）'!$C$6:$L$47,10,FALSE))</f>
        <v/>
      </c>
      <c r="AW214" s="684" t="str">
        <f>IF(AW213="","",VLOOKUP(AW213,'6-2シフト記号表（従来型・ユニット型共通）'!$C$6:$L$47,10,FALSE))</f>
        <v/>
      </c>
      <c r="AX214" s="685" t="str">
        <f>IF(AX213="","",VLOOKUP(AX213,'6-2シフト記号表（従来型・ユニット型共通）'!$C$6:$L$47,10,FALSE))</f>
        <v/>
      </c>
      <c r="AY214" s="683" t="str">
        <f>IF(AY213="","",VLOOKUP(AY213,'6-2シフト記号表（従来型・ユニット型共通）'!$C$6:$L$47,10,FALSE))</f>
        <v/>
      </c>
      <c r="AZ214" s="684" t="str">
        <f>IF(AZ213="","",VLOOKUP(AZ213,'6-2シフト記号表（従来型・ユニット型共通）'!$C$6:$L$47,10,FALSE))</f>
        <v/>
      </c>
      <c r="BA214" s="684" t="str">
        <f>IF(BA213="","",VLOOKUP(BA213,'6-2シフト記号表（従来型・ユニット型共通）'!$C$6:$L$47,10,FALSE))</f>
        <v/>
      </c>
      <c r="BB214" s="1868">
        <f>IF($BE$3="４週",SUM(W214:AX214),IF($BE$3="暦月",SUM(W214:BA214),""))</f>
        <v>0</v>
      </c>
      <c r="BC214" s="1869"/>
      <c r="BD214" s="1870">
        <f>IF($BE$3="４週",BB214/4,IF($BE$3="暦月",(BB214/($BE$8/7)),""))</f>
        <v>0</v>
      </c>
      <c r="BE214" s="1869"/>
      <c r="BF214" s="1865"/>
      <c r="BG214" s="1866"/>
      <c r="BH214" s="1866"/>
      <c r="BI214" s="1866"/>
      <c r="BJ214" s="1867"/>
    </row>
    <row r="215" spans="2:62" ht="20.25" customHeight="1" x14ac:dyDescent="0.2">
      <c r="B215" s="1770">
        <f>B213+1</f>
        <v>100</v>
      </c>
      <c r="C215" s="1772"/>
      <c r="D215" s="1773"/>
      <c r="E215" s="686"/>
      <c r="F215" s="687"/>
      <c r="G215" s="686"/>
      <c r="H215" s="687"/>
      <c r="I215" s="1776"/>
      <c r="J215" s="1777"/>
      <c r="K215" s="1780"/>
      <c r="L215" s="1781"/>
      <c r="M215" s="1781"/>
      <c r="N215" s="1773"/>
      <c r="O215" s="1784"/>
      <c r="P215" s="1785"/>
      <c r="Q215" s="1785"/>
      <c r="R215" s="1785"/>
      <c r="S215" s="1786"/>
      <c r="T215" s="688" t="s">
        <v>1079</v>
      </c>
      <c r="U215" s="689"/>
      <c r="V215" s="690"/>
      <c r="W215" s="691"/>
      <c r="X215" s="692"/>
      <c r="Y215" s="692"/>
      <c r="Z215" s="692"/>
      <c r="AA215" s="692"/>
      <c r="AB215" s="692"/>
      <c r="AC215" s="693"/>
      <c r="AD215" s="691"/>
      <c r="AE215" s="692"/>
      <c r="AF215" s="692"/>
      <c r="AG215" s="692"/>
      <c r="AH215" s="692"/>
      <c r="AI215" s="692"/>
      <c r="AJ215" s="693"/>
      <c r="AK215" s="691"/>
      <c r="AL215" s="692"/>
      <c r="AM215" s="692"/>
      <c r="AN215" s="692"/>
      <c r="AO215" s="692"/>
      <c r="AP215" s="692"/>
      <c r="AQ215" s="693"/>
      <c r="AR215" s="691"/>
      <c r="AS215" s="692"/>
      <c r="AT215" s="692"/>
      <c r="AU215" s="692"/>
      <c r="AV215" s="692"/>
      <c r="AW215" s="692"/>
      <c r="AX215" s="693"/>
      <c r="AY215" s="691"/>
      <c r="AZ215" s="692"/>
      <c r="BA215" s="694"/>
      <c r="BB215" s="1787"/>
      <c r="BC215" s="1788"/>
      <c r="BD215" s="1842"/>
      <c r="BE215" s="1843"/>
      <c r="BF215" s="1844"/>
      <c r="BG215" s="1845"/>
      <c r="BH215" s="1845"/>
      <c r="BI215" s="1845"/>
      <c r="BJ215" s="1846"/>
    </row>
    <row r="216" spans="2:62" ht="20.25" customHeight="1" thickBot="1" x14ac:dyDescent="0.25">
      <c r="B216" s="1878"/>
      <c r="C216" s="1879"/>
      <c r="D216" s="1880"/>
      <c r="E216" s="705"/>
      <c r="F216" s="706">
        <f>C215</f>
        <v>0</v>
      </c>
      <c r="G216" s="705"/>
      <c r="H216" s="706">
        <f>I215</f>
        <v>0</v>
      </c>
      <c r="I216" s="1881"/>
      <c r="J216" s="1882"/>
      <c r="K216" s="1883"/>
      <c r="L216" s="1884"/>
      <c r="M216" s="1884"/>
      <c r="N216" s="1880"/>
      <c r="O216" s="1885"/>
      <c r="P216" s="1886"/>
      <c r="Q216" s="1886"/>
      <c r="R216" s="1886"/>
      <c r="S216" s="1887"/>
      <c r="T216" s="707" t="s">
        <v>1080</v>
      </c>
      <c r="U216" s="708"/>
      <c r="V216" s="709"/>
      <c r="W216" s="710" t="str">
        <f>IF(W215="","",VLOOKUP(W215,'6-2シフト記号表（従来型・ユニット型共通）'!$C$6:$L$47,10,FALSE))</f>
        <v/>
      </c>
      <c r="X216" s="711" t="str">
        <f>IF(X215="","",VLOOKUP(X215,'6-2シフト記号表（従来型・ユニット型共通）'!$C$6:$L$47,10,FALSE))</f>
        <v/>
      </c>
      <c r="Y216" s="711" t="str">
        <f>IF(Y215="","",VLOOKUP(Y215,'6-2シフト記号表（従来型・ユニット型共通）'!$C$6:$L$47,10,FALSE))</f>
        <v/>
      </c>
      <c r="Z216" s="711" t="str">
        <f>IF(Z215="","",VLOOKUP(Z215,'6-2シフト記号表（従来型・ユニット型共通）'!$C$6:$L$47,10,FALSE))</f>
        <v/>
      </c>
      <c r="AA216" s="711" t="str">
        <f>IF(AA215="","",VLOOKUP(AA215,'6-2シフト記号表（従来型・ユニット型共通）'!$C$6:$L$47,10,FALSE))</f>
        <v/>
      </c>
      <c r="AB216" s="711" t="str">
        <f>IF(AB215="","",VLOOKUP(AB215,'6-2シフト記号表（従来型・ユニット型共通）'!$C$6:$L$47,10,FALSE))</f>
        <v/>
      </c>
      <c r="AC216" s="712" t="str">
        <f>IF(AC215="","",VLOOKUP(AC215,'6-2シフト記号表（従来型・ユニット型共通）'!$C$6:$L$47,10,FALSE))</f>
        <v/>
      </c>
      <c r="AD216" s="710" t="str">
        <f>IF(AD215="","",VLOOKUP(AD215,'6-2シフト記号表（従来型・ユニット型共通）'!$C$6:$L$47,10,FALSE))</f>
        <v/>
      </c>
      <c r="AE216" s="711" t="str">
        <f>IF(AE215="","",VLOOKUP(AE215,'6-2シフト記号表（従来型・ユニット型共通）'!$C$6:$L$47,10,FALSE))</f>
        <v/>
      </c>
      <c r="AF216" s="711" t="str">
        <f>IF(AF215="","",VLOOKUP(AF215,'6-2シフト記号表（従来型・ユニット型共通）'!$C$6:$L$47,10,FALSE))</f>
        <v/>
      </c>
      <c r="AG216" s="711" t="str">
        <f>IF(AG215="","",VLOOKUP(AG215,'6-2シフト記号表（従来型・ユニット型共通）'!$C$6:$L$47,10,FALSE))</f>
        <v/>
      </c>
      <c r="AH216" s="711" t="str">
        <f>IF(AH215="","",VLOOKUP(AH215,'6-2シフト記号表（従来型・ユニット型共通）'!$C$6:$L$47,10,FALSE))</f>
        <v/>
      </c>
      <c r="AI216" s="711" t="str">
        <f>IF(AI215="","",VLOOKUP(AI215,'6-2シフト記号表（従来型・ユニット型共通）'!$C$6:$L$47,10,FALSE))</f>
        <v/>
      </c>
      <c r="AJ216" s="712" t="str">
        <f>IF(AJ215="","",VLOOKUP(AJ215,'6-2シフト記号表（従来型・ユニット型共通）'!$C$6:$L$47,10,FALSE))</f>
        <v/>
      </c>
      <c r="AK216" s="710" t="str">
        <f>IF(AK215="","",VLOOKUP(AK215,'6-2シフト記号表（従来型・ユニット型共通）'!$C$6:$L$47,10,FALSE))</f>
        <v/>
      </c>
      <c r="AL216" s="711" t="str">
        <f>IF(AL215="","",VLOOKUP(AL215,'6-2シフト記号表（従来型・ユニット型共通）'!$C$6:$L$47,10,FALSE))</f>
        <v/>
      </c>
      <c r="AM216" s="711" t="str">
        <f>IF(AM215="","",VLOOKUP(AM215,'6-2シフト記号表（従来型・ユニット型共通）'!$C$6:$L$47,10,FALSE))</f>
        <v/>
      </c>
      <c r="AN216" s="711" t="str">
        <f>IF(AN215="","",VLOOKUP(AN215,'6-2シフト記号表（従来型・ユニット型共通）'!$C$6:$L$47,10,FALSE))</f>
        <v/>
      </c>
      <c r="AO216" s="711" t="str">
        <f>IF(AO215="","",VLOOKUP(AO215,'6-2シフト記号表（従来型・ユニット型共通）'!$C$6:$L$47,10,FALSE))</f>
        <v/>
      </c>
      <c r="AP216" s="711" t="str">
        <f>IF(AP215="","",VLOOKUP(AP215,'6-2シフト記号表（従来型・ユニット型共通）'!$C$6:$L$47,10,FALSE))</f>
        <v/>
      </c>
      <c r="AQ216" s="712" t="str">
        <f>IF(AQ215="","",VLOOKUP(AQ215,'6-2シフト記号表（従来型・ユニット型共通）'!$C$6:$L$47,10,FALSE))</f>
        <v/>
      </c>
      <c r="AR216" s="710" t="str">
        <f>IF(AR215="","",VLOOKUP(AR215,'6-2シフト記号表（従来型・ユニット型共通）'!$C$6:$L$47,10,FALSE))</f>
        <v/>
      </c>
      <c r="AS216" s="711" t="str">
        <f>IF(AS215="","",VLOOKUP(AS215,'6-2シフト記号表（従来型・ユニット型共通）'!$C$6:$L$47,10,FALSE))</f>
        <v/>
      </c>
      <c r="AT216" s="711" t="str">
        <f>IF(AT215="","",VLOOKUP(AT215,'6-2シフト記号表（従来型・ユニット型共通）'!$C$6:$L$47,10,FALSE))</f>
        <v/>
      </c>
      <c r="AU216" s="711" t="str">
        <f>IF(AU215="","",VLOOKUP(AU215,'6-2シフト記号表（従来型・ユニット型共通）'!$C$6:$L$47,10,FALSE))</f>
        <v/>
      </c>
      <c r="AV216" s="711" t="str">
        <f>IF(AV215="","",VLOOKUP(AV215,'6-2シフト記号表（従来型・ユニット型共通）'!$C$6:$L$47,10,FALSE))</f>
        <v/>
      </c>
      <c r="AW216" s="711" t="str">
        <f>IF(AW215="","",VLOOKUP(AW215,'6-2シフト記号表（従来型・ユニット型共通）'!$C$6:$L$47,10,FALSE))</f>
        <v/>
      </c>
      <c r="AX216" s="712" t="str">
        <f>IF(AX215="","",VLOOKUP(AX215,'6-2シフト記号表（従来型・ユニット型共通）'!$C$6:$L$47,10,FALSE))</f>
        <v/>
      </c>
      <c r="AY216" s="710" t="str">
        <f>IF(AY215="","",VLOOKUP(AY215,'6-2シフト記号表（従来型・ユニット型共通）'!$C$6:$L$47,10,FALSE))</f>
        <v/>
      </c>
      <c r="AZ216" s="711" t="str">
        <f>IF(AZ215="","",VLOOKUP(AZ215,'6-2シフト記号表（従来型・ユニット型共通）'!$C$6:$L$47,10,FALSE))</f>
        <v/>
      </c>
      <c r="BA216" s="711" t="str">
        <f>IF(BA215="","",VLOOKUP(BA215,'6-2シフト記号表（従来型・ユニット型共通）'!$C$6:$L$47,10,FALSE))</f>
        <v/>
      </c>
      <c r="BB216" s="1891">
        <f>IF($BE$3="４週",SUM(W216:AX216),IF($BE$3="暦月",SUM(W216:BA216),""))</f>
        <v>0</v>
      </c>
      <c r="BC216" s="1892"/>
      <c r="BD216" s="1893">
        <f>IF($BE$3="４週",BB216/4,IF($BE$3="暦月",(BB216/($BE$8/7)),""))</f>
        <v>0</v>
      </c>
      <c r="BE216" s="1892"/>
      <c r="BF216" s="1888"/>
      <c r="BG216" s="1889"/>
      <c r="BH216" s="1889"/>
      <c r="BI216" s="1889"/>
      <c r="BJ216" s="1890"/>
    </row>
    <row r="217" spans="2:62" ht="20.25" customHeight="1" x14ac:dyDescent="0.2">
      <c r="B217" s="714"/>
      <c r="C217" s="715"/>
      <c r="D217" s="715"/>
      <c r="E217" s="715"/>
      <c r="F217" s="715"/>
      <c r="G217" s="715"/>
      <c r="H217" s="715"/>
      <c r="I217" s="716"/>
      <c r="J217" s="716"/>
      <c r="K217" s="715"/>
      <c r="L217" s="715"/>
      <c r="M217" s="715"/>
      <c r="N217" s="715"/>
      <c r="O217" s="717"/>
      <c r="P217" s="717"/>
      <c r="Q217" s="717"/>
      <c r="R217" s="718"/>
      <c r="S217" s="718"/>
      <c r="T217" s="718"/>
      <c r="U217" s="719"/>
      <c r="V217" s="720"/>
      <c r="W217" s="721"/>
      <c r="X217" s="721"/>
      <c r="Y217" s="721"/>
      <c r="Z217" s="721"/>
      <c r="AA217" s="721"/>
      <c r="AB217" s="721"/>
      <c r="AC217" s="721"/>
      <c r="AD217" s="721"/>
      <c r="AE217" s="721"/>
      <c r="AF217" s="721"/>
      <c r="AG217" s="721"/>
      <c r="AH217" s="721"/>
      <c r="AI217" s="721"/>
      <c r="AJ217" s="721"/>
      <c r="AK217" s="721"/>
      <c r="AL217" s="721"/>
      <c r="AM217" s="721"/>
      <c r="AN217" s="721"/>
      <c r="AO217" s="721"/>
      <c r="AP217" s="721"/>
      <c r="AQ217" s="721"/>
      <c r="AR217" s="721"/>
      <c r="AS217" s="721"/>
      <c r="AT217" s="721"/>
      <c r="AU217" s="721"/>
      <c r="AV217" s="721"/>
      <c r="AW217" s="721"/>
      <c r="AX217" s="721"/>
      <c r="AY217" s="721"/>
      <c r="AZ217" s="721"/>
      <c r="BA217" s="721"/>
      <c r="BB217" s="721"/>
      <c r="BC217" s="721"/>
      <c r="BD217" s="722"/>
      <c r="BE217" s="722"/>
      <c r="BF217" s="717"/>
      <c r="BG217" s="717"/>
      <c r="BH217" s="717"/>
      <c r="BI217" s="717"/>
      <c r="BJ217" s="717"/>
    </row>
    <row r="218" spans="2:62" ht="20.25" customHeight="1" x14ac:dyDescent="0.2">
      <c r="B218" s="714"/>
      <c r="C218" s="715"/>
      <c r="D218" s="715"/>
      <c r="E218" s="715"/>
      <c r="F218" s="715"/>
      <c r="G218" s="715"/>
      <c r="H218" s="715"/>
      <c r="I218" s="723"/>
      <c r="J218" s="640" t="s">
        <v>1081</v>
      </c>
      <c r="K218" s="640"/>
      <c r="L218" s="640"/>
      <c r="M218" s="640"/>
      <c r="N218" s="640"/>
      <c r="O218" s="640"/>
      <c r="P218" s="640"/>
      <c r="Q218" s="640"/>
      <c r="R218" s="640"/>
      <c r="S218" s="640"/>
      <c r="T218" s="645"/>
      <c r="U218" s="640"/>
      <c r="V218" s="640"/>
      <c r="W218" s="640"/>
      <c r="X218" s="640"/>
      <c r="Y218" s="640"/>
      <c r="Z218" s="724"/>
      <c r="AA218" s="724"/>
      <c r="AB218" s="724"/>
      <c r="AC218" s="724"/>
      <c r="AD218" s="724"/>
      <c r="AE218" s="724"/>
      <c r="AF218" s="724"/>
      <c r="AG218" s="724"/>
      <c r="AH218" s="724"/>
      <c r="AI218" s="724"/>
      <c r="AJ218" s="724"/>
      <c r="AK218" s="724"/>
      <c r="AL218" s="724"/>
      <c r="AM218" s="724"/>
      <c r="AN218" s="724"/>
      <c r="AO218" s="724"/>
      <c r="AP218" s="724"/>
      <c r="AQ218" s="724"/>
      <c r="AR218" s="724"/>
      <c r="AS218" s="724"/>
      <c r="AT218" s="724"/>
      <c r="AU218" s="724"/>
      <c r="AV218" s="724"/>
      <c r="AW218" s="724"/>
      <c r="AX218" s="724"/>
      <c r="AY218" s="724"/>
      <c r="AZ218" s="724"/>
      <c r="BA218" s="724"/>
      <c r="BB218" s="724"/>
      <c r="BC218" s="724"/>
      <c r="BD218" s="725"/>
      <c r="BE218" s="722"/>
      <c r="BF218" s="717"/>
      <c r="BG218" s="717"/>
      <c r="BH218" s="717"/>
      <c r="BI218" s="717"/>
      <c r="BJ218" s="717"/>
    </row>
    <row r="219" spans="2:62" ht="20.25" customHeight="1" x14ac:dyDescent="0.2">
      <c r="B219" s="714"/>
      <c r="C219" s="715"/>
      <c r="D219" s="715"/>
      <c r="E219" s="715"/>
      <c r="F219" s="715"/>
      <c r="G219" s="715"/>
      <c r="H219" s="715"/>
      <c r="I219" s="723"/>
      <c r="J219" s="640"/>
      <c r="K219" s="640" t="s">
        <v>1082</v>
      </c>
      <c r="L219" s="640"/>
      <c r="M219" s="640"/>
      <c r="N219" s="640"/>
      <c r="O219" s="640"/>
      <c r="P219" s="640"/>
      <c r="Q219" s="640"/>
      <c r="R219" s="640"/>
      <c r="S219" s="640"/>
      <c r="T219" s="645"/>
      <c r="U219" s="640"/>
      <c r="V219" s="640"/>
      <c r="W219" s="640"/>
      <c r="X219" s="640"/>
      <c r="Y219" s="640"/>
      <c r="Z219" s="724"/>
      <c r="AA219" s="640" t="s">
        <v>1083</v>
      </c>
      <c r="AB219" s="640"/>
      <c r="AC219" s="640"/>
      <c r="AD219" s="640"/>
      <c r="AE219" s="640"/>
      <c r="AF219" s="640"/>
      <c r="AG219" s="640"/>
      <c r="AH219" s="640"/>
      <c r="AI219" s="640"/>
      <c r="AJ219" s="645"/>
      <c r="AK219" s="640"/>
      <c r="AL219" s="640"/>
      <c r="AM219" s="640"/>
      <c r="AN219" s="640"/>
      <c r="AO219" s="724"/>
      <c r="AP219" s="724"/>
      <c r="AQ219" s="640" t="s">
        <v>1084</v>
      </c>
      <c r="AR219" s="640"/>
      <c r="AS219" s="640"/>
      <c r="AT219" s="640"/>
      <c r="AU219" s="640"/>
      <c r="AV219" s="640"/>
      <c r="AW219" s="724"/>
      <c r="AX219" s="724"/>
      <c r="AY219" s="724"/>
      <c r="AZ219" s="724"/>
      <c r="BA219" s="724"/>
      <c r="BB219" s="724"/>
      <c r="BC219" s="724"/>
      <c r="BD219" s="725"/>
      <c r="BE219" s="722"/>
      <c r="BF219" s="1894"/>
      <c r="BG219" s="1894"/>
      <c r="BH219" s="1894"/>
      <c r="BI219" s="1894"/>
      <c r="BJ219" s="717"/>
    </row>
    <row r="220" spans="2:62" ht="20.25" customHeight="1" x14ac:dyDescent="0.2">
      <c r="B220" s="714"/>
      <c r="C220" s="715"/>
      <c r="D220" s="715"/>
      <c r="E220" s="715"/>
      <c r="F220" s="715"/>
      <c r="G220" s="715"/>
      <c r="H220" s="715"/>
      <c r="I220" s="723"/>
      <c r="J220" s="640"/>
      <c r="K220" s="1895" t="s">
        <v>1085</v>
      </c>
      <c r="L220" s="1895"/>
      <c r="M220" s="1895" t="s">
        <v>1086</v>
      </c>
      <c r="N220" s="1895"/>
      <c r="O220" s="1895"/>
      <c r="P220" s="1895"/>
      <c r="Q220" s="640"/>
      <c r="R220" s="1897" t="s">
        <v>1087</v>
      </c>
      <c r="S220" s="1897"/>
      <c r="T220" s="1897"/>
      <c r="U220" s="1897"/>
      <c r="V220" s="640"/>
      <c r="W220" s="726" t="s">
        <v>1088</v>
      </c>
      <c r="X220" s="726"/>
      <c r="Y220" s="640"/>
      <c r="Z220" s="724"/>
      <c r="AA220" s="1895" t="s">
        <v>1085</v>
      </c>
      <c r="AB220" s="1895"/>
      <c r="AC220" s="1895" t="s">
        <v>1086</v>
      </c>
      <c r="AD220" s="1895"/>
      <c r="AE220" s="1895"/>
      <c r="AF220" s="1895"/>
      <c r="AG220" s="640"/>
      <c r="AH220" s="1897" t="s">
        <v>1087</v>
      </c>
      <c r="AI220" s="1897"/>
      <c r="AJ220" s="1897"/>
      <c r="AK220" s="1897"/>
      <c r="AL220" s="640"/>
      <c r="AM220" s="726" t="s">
        <v>1088</v>
      </c>
      <c r="AN220" s="726"/>
      <c r="AO220" s="724"/>
      <c r="AP220" s="724"/>
      <c r="AQ220" s="1900" t="s">
        <v>1089</v>
      </c>
      <c r="AR220" s="1900"/>
      <c r="AS220" s="1900" t="s">
        <v>1090</v>
      </c>
      <c r="AT220" s="1900"/>
      <c r="AU220" s="1900"/>
      <c r="AV220" s="1900"/>
      <c r="AW220" s="724"/>
      <c r="AX220" s="724"/>
      <c r="AY220" s="724"/>
      <c r="AZ220" s="724"/>
      <c r="BA220" s="724"/>
      <c r="BB220" s="724"/>
      <c r="BC220" s="724"/>
      <c r="BD220" s="725"/>
      <c r="BE220" s="722"/>
      <c r="BF220" s="1905"/>
      <c r="BG220" s="1905"/>
      <c r="BH220" s="1905"/>
      <c r="BI220" s="1905"/>
      <c r="BJ220" s="717"/>
    </row>
    <row r="221" spans="2:62" ht="20.25" customHeight="1" x14ac:dyDescent="0.2">
      <c r="B221" s="714"/>
      <c r="C221" s="715"/>
      <c r="D221" s="715"/>
      <c r="E221" s="715"/>
      <c r="F221" s="715"/>
      <c r="G221" s="715"/>
      <c r="H221" s="715"/>
      <c r="I221" s="723"/>
      <c r="J221" s="640"/>
      <c r="K221" s="1896"/>
      <c r="L221" s="1896"/>
      <c r="M221" s="1896" t="s">
        <v>1091</v>
      </c>
      <c r="N221" s="1896"/>
      <c r="O221" s="1896" t="s">
        <v>1092</v>
      </c>
      <c r="P221" s="1896"/>
      <c r="Q221" s="640"/>
      <c r="R221" s="1896" t="s">
        <v>1091</v>
      </c>
      <c r="S221" s="1896"/>
      <c r="T221" s="1896" t="s">
        <v>1092</v>
      </c>
      <c r="U221" s="1896"/>
      <c r="V221" s="640"/>
      <c r="W221" s="726" t="s">
        <v>1093</v>
      </c>
      <c r="X221" s="726"/>
      <c r="Y221" s="640"/>
      <c r="Z221" s="724"/>
      <c r="AA221" s="1896"/>
      <c r="AB221" s="1896"/>
      <c r="AC221" s="1896" t="s">
        <v>1091</v>
      </c>
      <c r="AD221" s="1896"/>
      <c r="AE221" s="1896" t="s">
        <v>1092</v>
      </c>
      <c r="AF221" s="1896"/>
      <c r="AG221" s="640"/>
      <c r="AH221" s="1896" t="s">
        <v>1091</v>
      </c>
      <c r="AI221" s="1896"/>
      <c r="AJ221" s="1896" t="s">
        <v>1092</v>
      </c>
      <c r="AK221" s="1896"/>
      <c r="AL221" s="640"/>
      <c r="AM221" s="726" t="s">
        <v>1093</v>
      </c>
      <c r="AN221" s="726"/>
      <c r="AO221" s="724"/>
      <c r="AP221" s="724"/>
      <c r="AQ221" s="1900" t="s">
        <v>1094</v>
      </c>
      <c r="AR221" s="1900"/>
      <c r="AS221" s="1900" t="s">
        <v>1095</v>
      </c>
      <c r="AT221" s="1900"/>
      <c r="AU221" s="1900"/>
      <c r="AV221" s="1900"/>
      <c r="AW221" s="724"/>
      <c r="AX221" s="724"/>
      <c r="AY221" s="724"/>
      <c r="AZ221" s="724"/>
      <c r="BA221" s="724"/>
      <c r="BB221" s="724"/>
      <c r="BC221" s="724"/>
      <c r="BD221" s="725"/>
      <c r="BE221" s="722"/>
      <c r="BF221" s="1901"/>
      <c r="BG221" s="1901"/>
      <c r="BH221" s="1901"/>
      <c r="BI221" s="1901"/>
      <c r="BJ221" s="717"/>
    </row>
    <row r="222" spans="2:62" ht="20.25" customHeight="1" x14ac:dyDescent="0.2">
      <c r="B222" s="714"/>
      <c r="C222" s="715"/>
      <c r="D222" s="715"/>
      <c r="E222" s="715"/>
      <c r="F222" s="715"/>
      <c r="G222" s="715"/>
      <c r="H222" s="715"/>
      <c r="I222" s="723"/>
      <c r="J222" s="640"/>
      <c r="K222" s="1900" t="s">
        <v>1094</v>
      </c>
      <c r="L222" s="1900"/>
      <c r="M222" s="1902">
        <f>SUMIFS($BB$17:$BB$216,$F$17:$F$216,"医師",$H$17:$H$216,"A")</f>
        <v>0</v>
      </c>
      <c r="N222" s="1902"/>
      <c r="O222" s="1903">
        <f>SUMIFS($BD$17:$BD$216,$F$17:$F$216,"医師",$H$17:$H$216,"A")</f>
        <v>0</v>
      </c>
      <c r="P222" s="1903"/>
      <c r="Q222" s="727"/>
      <c r="R222" s="1904">
        <v>0</v>
      </c>
      <c r="S222" s="1904"/>
      <c r="T222" s="1904">
        <v>0</v>
      </c>
      <c r="U222" s="1904"/>
      <c r="V222" s="727"/>
      <c r="W222" s="1898">
        <v>0</v>
      </c>
      <c r="X222" s="1899"/>
      <c r="Y222" s="640"/>
      <c r="Z222" s="724"/>
      <c r="AA222" s="1900" t="s">
        <v>1094</v>
      </c>
      <c r="AB222" s="1900"/>
      <c r="AC222" s="1902">
        <f>SUMIFS($BB$17:$BB$216,$F$17:$F$216,"薬剤師",$H$17:$H$216,"A")</f>
        <v>0</v>
      </c>
      <c r="AD222" s="1902"/>
      <c r="AE222" s="1903">
        <f>SUMIFS($BD$17:$BD$216,$F$17:$F$216,"薬剤師",$H$17:$H$216,"A")</f>
        <v>0</v>
      </c>
      <c r="AF222" s="1903"/>
      <c r="AG222" s="727"/>
      <c r="AH222" s="1904">
        <v>0</v>
      </c>
      <c r="AI222" s="1904"/>
      <c r="AJ222" s="1904">
        <v>0</v>
      </c>
      <c r="AK222" s="1904"/>
      <c r="AL222" s="727"/>
      <c r="AM222" s="1898">
        <v>0</v>
      </c>
      <c r="AN222" s="1899"/>
      <c r="AO222" s="724"/>
      <c r="AP222" s="724"/>
      <c r="AQ222" s="1900" t="s">
        <v>1096</v>
      </c>
      <c r="AR222" s="1900"/>
      <c r="AS222" s="1900" t="s">
        <v>1097</v>
      </c>
      <c r="AT222" s="1900"/>
      <c r="AU222" s="1900"/>
      <c r="AV222" s="1900"/>
      <c r="AW222" s="724"/>
      <c r="AX222" s="724"/>
      <c r="AY222" s="724"/>
      <c r="AZ222" s="724"/>
      <c r="BA222" s="724"/>
      <c r="BB222" s="724"/>
      <c r="BC222" s="724"/>
      <c r="BD222" s="725"/>
      <c r="BE222" s="722"/>
      <c r="BF222" s="753"/>
      <c r="BG222" s="753"/>
      <c r="BH222" s="753"/>
      <c r="BI222" s="753"/>
      <c r="BJ222" s="717"/>
    </row>
    <row r="223" spans="2:62" ht="20.25" customHeight="1" x14ac:dyDescent="0.2">
      <c r="B223" s="714"/>
      <c r="C223" s="715"/>
      <c r="D223" s="715"/>
      <c r="E223" s="715"/>
      <c r="F223" s="715"/>
      <c r="G223" s="715"/>
      <c r="H223" s="715"/>
      <c r="I223" s="723"/>
      <c r="J223" s="640"/>
      <c r="K223" s="1900" t="s">
        <v>1096</v>
      </c>
      <c r="L223" s="1900"/>
      <c r="M223" s="1902">
        <f>SUMIFS($BB$17:$BB$216,$F$17:$F$216,"医師",$H$17:$H$216,"B")</f>
        <v>0</v>
      </c>
      <c r="N223" s="1902"/>
      <c r="O223" s="1903">
        <f>SUMIFS($BD$17:$BD$216,$F$17:$F$216,"医師",$H$17:$H$216,"B")</f>
        <v>0</v>
      </c>
      <c r="P223" s="1903"/>
      <c r="Q223" s="727"/>
      <c r="R223" s="1904">
        <v>0</v>
      </c>
      <c r="S223" s="1904"/>
      <c r="T223" s="1904">
        <v>0</v>
      </c>
      <c r="U223" s="1904"/>
      <c r="V223" s="727"/>
      <c r="W223" s="1898">
        <v>0</v>
      </c>
      <c r="X223" s="1899"/>
      <c r="Y223" s="640"/>
      <c r="Z223" s="724"/>
      <c r="AA223" s="1900" t="s">
        <v>1096</v>
      </c>
      <c r="AB223" s="1900"/>
      <c r="AC223" s="1902">
        <f>SUMIFS($BB$17:$BB$216,$F$17:$F$216,"薬剤師",$H$17:$H$216,"B")</f>
        <v>0</v>
      </c>
      <c r="AD223" s="1902"/>
      <c r="AE223" s="1903">
        <f>SUMIFS($BD$17:$BD$216,$F$17:$F$216,"薬剤師",$H$17:$H$216,"B")</f>
        <v>0</v>
      </c>
      <c r="AF223" s="1903"/>
      <c r="AG223" s="727"/>
      <c r="AH223" s="1904">
        <v>0</v>
      </c>
      <c r="AI223" s="1904"/>
      <c r="AJ223" s="1904">
        <v>0</v>
      </c>
      <c r="AK223" s="1904"/>
      <c r="AL223" s="727"/>
      <c r="AM223" s="1898">
        <v>0</v>
      </c>
      <c r="AN223" s="1899"/>
      <c r="AO223" s="724"/>
      <c r="AP223" s="724"/>
      <c r="AQ223" s="1900" t="s">
        <v>1098</v>
      </c>
      <c r="AR223" s="1900"/>
      <c r="AS223" s="1900" t="s">
        <v>1099</v>
      </c>
      <c r="AT223" s="1900"/>
      <c r="AU223" s="1900"/>
      <c r="AV223" s="1900"/>
      <c r="AW223" s="724"/>
      <c r="AX223" s="724"/>
      <c r="AY223" s="724"/>
      <c r="AZ223" s="724"/>
      <c r="BA223" s="724"/>
      <c r="BB223" s="724"/>
      <c r="BC223" s="724"/>
      <c r="BD223" s="725"/>
      <c r="BE223" s="722"/>
      <c r="BF223" s="717"/>
      <c r="BG223" s="717"/>
      <c r="BH223" s="717"/>
      <c r="BI223" s="717"/>
      <c r="BJ223" s="717"/>
    </row>
    <row r="224" spans="2:62" ht="20.25" customHeight="1" x14ac:dyDescent="0.2">
      <c r="B224" s="714"/>
      <c r="C224" s="715"/>
      <c r="D224" s="715"/>
      <c r="E224" s="715"/>
      <c r="F224" s="715"/>
      <c r="G224" s="715"/>
      <c r="H224" s="715"/>
      <c r="I224" s="723"/>
      <c r="J224" s="640"/>
      <c r="K224" s="1900" t="s">
        <v>1098</v>
      </c>
      <c r="L224" s="1900"/>
      <c r="M224" s="1902">
        <f>SUMIFS($BB$17:$BB$216,$F$17:$F$216,"医師",$H$17:$H$216,"C")</f>
        <v>0</v>
      </c>
      <c r="N224" s="1902"/>
      <c r="O224" s="1903">
        <f>SUMIFS($BD$17:$BD$216,$F$17:$F$216,"医師",$H$17:$H$216,"C")</f>
        <v>0</v>
      </c>
      <c r="P224" s="1903"/>
      <c r="Q224" s="727"/>
      <c r="R224" s="1904">
        <v>0</v>
      </c>
      <c r="S224" s="1904"/>
      <c r="T224" s="1908">
        <v>0</v>
      </c>
      <c r="U224" s="1908"/>
      <c r="V224" s="727"/>
      <c r="W224" s="1906" t="s">
        <v>1100</v>
      </c>
      <c r="X224" s="1907"/>
      <c r="Y224" s="640"/>
      <c r="Z224" s="724"/>
      <c r="AA224" s="1900" t="s">
        <v>1098</v>
      </c>
      <c r="AB224" s="1900"/>
      <c r="AC224" s="1902">
        <f>SUMIFS($BB$17:$BB$216,$F$17:$F$216,"薬剤師",$H$17:$H$216,"C")</f>
        <v>0</v>
      </c>
      <c r="AD224" s="1902"/>
      <c r="AE224" s="1903">
        <f>SUMIFS($BD$17:$BD$216,$F$17:$F$216,"薬剤師",$H$17:$H$216,"C")</f>
        <v>0</v>
      </c>
      <c r="AF224" s="1903"/>
      <c r="AG224" s="727"/>
      <c r="AH224" s="1904">
        <v>0</v>
      </c>
      <c r="AI224" s="1904"/>
      <c r="AJ224" s="1908">
        <v>0</v>
      </c>
      <c r="AK224" s="1908"/>
      <c r="AL224" s="727"/>
      <c r="AM224" s="1906" t="s">
        <v>1100</v>
      </c>
      <c r="AN224" s="1907"/>
      <c r="AO224" s="724"/>
      <c r="AP224" s="724"/>
      <c r="AQ224" s="1900" t="s">
        <v>1101</v>
      </c>
      <c r="AR224" s="1900"/>
      <c r="AS224" s="1900" t="s">
        <v>1102</v>
      </c>
      <c r="AT224" s="1900"/>
      <c r="AU224" s="1900"/>
      <c r="AV224" s="1900"/>
      <c r="AW224" s="724"/>
      <c r="AX224" s="724"/>
      <c r="AY224" s="724"/>
      <c r="AZ224" s="724"/>
      <c r="BA224" s="724"/>
      <c r="BB224" s="724"/>
      <c r="BC224" s="724"/>
      <c r="BD224" s="725"/>
      <c r="BE224" s="722"/>
      <c r="BF224" s="717"/>
      <c r="BG224" s="717"/>
      <c r="BH224" s="717"/>
      <c r="BI224" s="717"/>
      <c r="BJ224" s="717"/>
    </row>
    <row r="225" spans="2:62" ht="20.25" customHeight="1" x14ac:dyDescent="0.2">
      <c r="B225" s="714"/>
      <c r="C225" s="715"/>
      <c r="D225" s="715"/>
      <c r="E225" s="715"/>
      <c r="F225" s="715"/>
      <c r="G225" s="715"/>
      <c r="H225" s="715"/>
      <c r="I225" s="723"/>
      <c r="J225" s="640"/>
      <c r="K225" s="1900" t="s">
        <v>1101</v>
      </c>
      <c r="L225" s="1900"/>
      <c r="M225" s="1902">
        <f>SUMIFS($BB$17:$BB$216,$F$17:$F$216,"医師",$H$17:$H$216,"D")</f>
        <v>0</v>
      </c>
      <c r="N225" s="1902"/>
      <c r="O225" s="1903">
        <f>SUMIFS($BD$17:$BD$216,$F$17:$F$216,"医師",$H$17:$H$216,"D")</f>
        <v>0</v>
      </c>
      <c r="P225" s="1903"/>
      <c r="Q225" s="727"/>
      <c r="R225" s="1904">
        <v>0</v>
      </c>
      <c r="S225" s="1904"/>
      <c r="T225" s="1908">
        <v>0</v>
      </c>
      <c r="U225" s="1908"/>
      <c r="V225" s="727"/>
      <c r="W225" s="1906" t="s">
        <v>1100</v>
      </c>
      <c r="X225" s="1907"/>
      <c r="Y225" s="640"/>
      <c r="Z225" s="724"/>
      <c r="AA225" s="1900" t="s">
        <v>1101</v>
      </c>
      <c r="AB225" s="1900"/>
      <c r="AC225" s="1902">
        <f>SUMIFS($BB$17:$BB$216,$F$17:$F$216,"薬剤師",$H$17:$H$216,"D")</f>
        <v>0</v>
      </c>
      <c r="AD225" s="1902"/>
      <c r="AE225" s="1903">
        <f>SUMIFS($BD$17:$BD$216,$F$17:$F$216,"薬剤師",$H$17:$H$216,"D")</f>
        <v>0</v>
      </c>
      <c r="AF225" s="1903"/>
      <c r="AG225" s="727"/>
      <c r="AH225" s="1904">
        <v>0</v>
      </c>
      <c r="AI225" s="1904"/>
      <c r="AJ225" s="1908">
        <v>0</v>
      </c>
      <c r="AK225" s="1908"/>
      <c r="AL225" s="727"/>
      <c r="AM225" s="1906" t="s">
        <v>1100</v>
      </c>
      <c r="AN225" s="1907"/>
      <c r="AO225" s="724"/>
      <c r="AP225" s="724"/>
      <c r="AQ225" s="640"/>
      <c r="AR225" s="640"/>
      <c r="AS225" s="640"/>
      <c r="AT225" s="640"/>
      <c r="AU225" s="640"/>
      <c r="AV225" s="640"/>
      <c r="AW225" s="640"/>
      <c r="AX225" s="640"/>
      <c r="AY225" s="640"/>
      <c r="AZ225" s="640"/>
      <c r="BA225" s="640"/>
      <c r="BB225" s="640"/>
      <c r="BC225" s="640"/>
      <c r="BD225" s="640"/>
      <c r="BF225" s="717"/>
      <c r="BG225" s="717"/>
      <c r="BH225" s="717"/>
      <c r="BI225" s="717"/>
      <c r="BJ225" s="717"/>
    </row>
    <row r="226" spans="2:62" ht="20.25" customHeight="1" x14ac:dyDescent="0.2">
      <c r="B226" s="714"/>
      <c r="C226" s="715"/>
      <c r="D226" s="715"/>
      <c r="E226" s="715"/>
      <c r="F226" s="715"/>
      <c r="G226" s="715"/>
      <c r="H226" s="715"/>
      <c r="I226" s="723"/>
      <c r="J226" s="640"/>
      <c r="K226" s="1900" t="s">
        <v>1103</v>
      </c>
      <c r="L226" s="1900"/>
      <c r="M226" s="1902">
        <f>SUM(M222:N225)</f>
        <v>0</v>
      </c>
      <c r="N226" s="1902"/>
      <c r="O226" s="1903">
        <f>SUM(O222:P225)</f>
        <v>0</v>
      </c>
      <c r="P226" s="1903"/>
      <c r="Q226" s="727"/>
      <c r="R226" s="1902">
        <f>SUM(R222:S225)</f>
        <v>0</v>
      </c>
      <c r="S226" s="1902"/>
      <c r="T226" s="1903">
        <f>SUM(T222:U225)</f>
        <v>0</v>
      </c>
      <c r="U226" s="1903"/>
      <c r="V226" s="727"/>
      <c r="W226" s="1913">
        <f>SUM(W222:X223)</f>
        <v>0</v>
      </c>
      <c r="X226" s="1914"/>
      <c r="Y226" s="640"/>
      <c r="Z226" s="724"/>
      <c r="AA226" s="1900" t="s">
        <v>1103</v>
      </c>
      <c r="AB226" s="1900"/>
      <c r="AC226" s="1902">
        <f>SUM(AC222:AD225)</f>
        <v>0</v>
      </c>
      <c r="AD226" s="1902"/>
      <c r="AE226" s="1903">
        <f>SUM(AE222:AF225)</f>
        <v>0</v>
      </c>
      <c r="AF226" s="1903"/>
      <c r="AG226" s="727"/>
      <c r="AH226" s="1902">
        <f>SUM(AH222:AI225)</f>
        <v>0</v>
      </c>
      <c r="AI226" s="1902"/>
      <c r="AJ226" s="1903">
        <f>SUM(AJ222:AK225)</f>
        <v>0</v>
      </c>
      <c r="AK226" s="1903"/>
      <c r="AL226" s="727"/>
      <c r="AM226" s="1913">
        <f>SUM(AM222:AN223)</f>
        <v>0</v>
      </c>
      <c r="AN226" s="1914"/>
      <c r="AO226" s="724"/>
      <c r="AP226" s="724"/>
      <c r="AQ226" s="640"/>
      <c r="AR226" s="640"/>
      <c r="AS226" s="640"/>
      <c r="AT226" s="640"/>
      <c r="AU226" s="640"/>
      <c r="AV226" s="640"/>
      <c r="AW226" s="640"/>
      <c r="AX226" s="640"/>
      <c r="AY226" s="640"/>
      <c r="AZ226" s="640"/>
      <c r="BA226" s="640"/>
      <c r="BB226" s="640"/>
      <c r="BC226" s="640"/>
      <c r="BD226" s="640"/>
      <c r="BF226" s="717"/>
      <c r="BG226" s="717"/>
      <c r="BH226" s="717"/>
      <c r="BI226" s="717"/>
      <c r="BJ226" s="717"/>
    </row>
    <row r="227" spans="2:62" ht="20.25" customHeight="1" x14ac:dyDescent="0.2">
      <c r="B227" s="714"/>
      <c r="C227" s="715"/>
      <c r="D227" s="715"/>
      <c r="E227" s="715"/>
      <c r="F227" s="715"/>
      <c r="G227" s="715"/>
      <c r="H227" s="715"/>
      <c r="I227" s="723"/>
      <c r="J227" s="723"/>
      <c r="K227" s="728"/>
      <c r="L227" s="728"/>
      <c r="M227" s="728"/>
      <c r="N227" s="728"/>
      <c r="O227" s="729"/>
      <c r="P227" s="729"/>
      <c r="Q227" s="729"/>
      <c r="R227" s="730"/>
      <c r="S227" s="730"/>
      <c r="T227" s="730"/>
      <c r="U227" s="730"/>
      <c r="V227" s="731"/>
      <c r="W227" s="724"/>
      <c r="X227" s="724"/>
      <c r="Y227" s="724"/>
      <c r="Z227" s="724"/>
      <c r="AA227" s="728"/>
      <c r="AB227" s="728"/>
      <c r="AC227" s="728"/>
      <c r="AD227" s="728"/>
      <c r="AE227" s="729"/>
      <c r="AF227" s="729"/>
      <c r="AG227" s="729"/>
      <c r="AH227" s="730"/>
      <c r="AI227" s="730"/>
      <c r="AJ227" s="730"/>
      <c r="AK227" s="730"/>
      <c r="AL227" s="731"/>
      <c r="AM227" s="724"/>
      <c r="AN227" s="724"/>
      <c r="AO227" s="724"/>
      <c r="AP227" s="724"/>
      <c r="AQ227" s="640"/>
      <c r="AR227" s="640"/>
      <c r="AS227" s="640"/>
      <c r="AT227" s="640"/>
      <c r="AU227" s="640"/>
      <c r="AV227" s="640"/>
      <c r="AW227" s="640"/>
      <c r="AX227" s="640"/>
      <c r="AY227" s="640"/>
      <c r="AZ227" s="640"/>
      <c r="BA227" s="640"/>
      <c r="BB227" s="640"/>
      <c r="BC227" s="640"/>
      <c r="BD227" s="640"/>
      <c r="BF227" s="717"/>
      <c r="BG227" s="717"/>
      <c r="BH227" s="717"/>
      <c r="BI227" s="717"/>
      <c r="BJ227" s="717"/>
    </row>
    <row r="228" spans="2:62" ht="20.25" customHeight="1" x14ac:dyDescent="0.2">
      <c r="B228" s="714"/>
      <c r="C228" s="715"/>
      <c r="D228" s="715"/>
      <c r="E228" s="715"/>
      <c r="F228" s="715"/>
      <c r="G228" s="715"/>
      <c r="H228" s="715"/>
      <c r="I228" s="723"/>
      <c r="J228" s="723"/>
      <c r="K228" s="645" t="s">
        <v>1104</v>
      </c>
      <c r="L228" s="640"/>
      <c r="M228" s="640"/>
      <c r="N228" s="640"/>
      <c r="O228" s="640"/>
      <c r="P228" s="640"/>
      <c r="Q228" s="646" t="s">
        <v>1105</v>
      </c>
      <c r="R228" s="1915" t="s">
        <v>1106</v>
      </c>
      <c r="S228" s="1916"/>
      <c r="T228" s="646"/>
      <c r="U228" s="646"/>
      <c r="V228" s="640"/>
      <c r="W228" s="640"/>
      <c r="X228" s="640"/>
      <c r="Y228" s="724"/>
      <c r="Z228" s="724"/>
      <c r="AA228" s="645" t="s">
        <v>1104</v>
      </c>
      <c r="AB228" s="640"/>
      <c r="AC228" s="640"/>
      <c r="AD228" s="640"/>
      <c r="AE228" s="640"/>
      <c r="AF228" s="640"/>
      <c r="AG228" s="646" t="s">
        <v>1105</v>
      </c>
      <c r="AH228" s="1917" t="str">
        <f>R228</f>
        <v>週</v>
      </c>
      <c r="AI228" s="1918"/>
      <c r="AJ228" s="646"/>
      <c r="AK228" s="646"/>
      <c r="AL228" s="640"/>
      <c r="AM228" s="640"/>
      <c r="AN228" s="640"/>
      <c r="AO228" s="724"/>
      <c r="AP228" s="724"/>
      <c r="AQ228" s="640"/>
      <c r="AR228" s="640"/>
      <c r="AS228" s="640"/>
      <c r="AT228" s="640"/>
      <c r="AU228" s="640"/>
      <c r="AV228" s="640"/>
      <c r="AW228" s="640"/>
      <c r="AX228" s="640"/>
      <c r="AY228" s="640"/>
      <c r="AZ228" s="640"/>
      <c r="BA228" s="640"/>
      <c r="BB228" s="640"/>
      <c r="BC228" s="640"/>
      <c r="BD228" s="640"/>
      <c r="BF228" s="717"/>
      <c r="BG228" s="717"/>
      <c r="BH228" s="717"/>
      <c r="BI228" s="717"/>
      <c r="BJ228" s="717"/>
    </row>
    <row r="229" spans="2:62" ht="20.25" customHeight="1" x14ac:dyDescent="0.2">
      <c r="B229" s="714"/>
      <c r="C229" s="715"/>
      <c r="D229" s="715"/>
      <c r="E229" s="715"/>
      <c r="F229" s="715"/>
      <c r="G229" s="715"/>
      <c r="H229" s="715"/>
      <c r="I229" s="723"/>
      <c r="J229" s="723"/>
      <c r="K229" s="640" t="s">
        <v>1107</v>
      </c>
      <c r="L229" s="640"/>
      <c r="M229" s="640"/>
      <c r="N229" s="640"/>
      <c r="O229" s="640"/>
      <c r="P229" s="640" t="s">
        <v>1108</v>
      </c>
      <c r="Q229" s="640"/>
      <c r="R229" s="640"/>
      <c r="S229" s="640"/>
      <c r="T229" s="645"/>
      <c r="U229" s="640"/>
      <c r="V229" s="640"/>
      <c r="W229" s="640"/>
      <c r="X229" s="640"/>
      <c r="Y229" s="724"/>
      <c r="Z229" s="724"/>
      <c r="AA229" s="640" t="s">
        <v>1107</v>
      </c>
      <c r="AB229" s="640"/>
      <c r="AC229" s="640"/>
      <c r="AD229" s="640"/>
      <c r="AE229" s="640"/>
      <c r="AF229" s="640" t="s">
        <v>1108</v>
      </c>
      <c r="AG229" s="640"/>
      <c r="AH229" s="640"/>
      <c r="AI229" s="640"/>
      <c r="AJ229" s="645"/>
      <c r="AK229" s="640"/>
      <c r="AL229" s="640"/>
      <c r="AM229" s="640"/>
      <c r="AN229" s="640"/>
      <c r="AO229" s="724"/>
      <c r="AP229" s="724"/>
      <c r="AQ229" s="640"/>
      <c r="AR229" s="640"/>
      <c r="AS229" s="640"/>
      <c r="AT229" s="640"/>
      <c r="AU229" s="640"/>
      <c r="AV229" s="640"/>
      <c r="AW229" s="640"/>
      <c r="AX229" s="640"/>
      <c r="AY229" s="640"/>
      <c r="AZ229" s="640"/>
      <c r="BA229" s="640"/>
      <c r="BB229" s="640"/>
      <c r="BC229" s="640"/>
      <c r="BD229" s="640"/>
      <c r="BF229" s="717"/>
      <c r="BG229" s="717"/>
      <c r="BH229" s="717"/>
      <c r="BI229" s="717"/>
      <c r="BJ229" s="717"/>
    </row>
    <row r="230" spans="2:62" ht="20.25" customHeight="1" x14ac:dyDescent="0.2">
      <c r="B230" s="714"/>
      <c r="C230" s="715"/>
      <c r="D230" s="715"/>
      <c r="E230" s="715"/>
      <c r="F230" s="715"/>
      <c r="G230" s="715"/>
      <c r="H230" s="715"/>
      <c r="I230" s="723"/>
      <c r="J230" s="723"/>
      <c r="K230" s="640" t="str">
        <f>IF($R$228="週","対象時間数（週平均）","対象時間数（当月合計）")</f>
        <v>対象時間数（週平均）</v>
      </c>
      <c r="L230" s="640"/>
      <c r="M230" s="640"/>
      <c r="N230" s="640"/>
      <c r="O230" s="640"/>
      <c r="P230" s="640" t="str">
        <f>IF($R$228="週","週に勤務すべき時間数","当月に勤務すべき時間数")</f>
        <v>週に勤務すべき時間数</v>
      </c>
      <c r="Q230" s="640"/>
      <c r="R230" s="640"/>
      <c r="S230" s="640"/>
      <c r="T230" s="645"/>
      <c r="U230" s="640" t="s">
        <v>1109</v>
      </c>
      <c r="V230" s="640"/>
      <c r="W230" s="640"/>
      <c r="X230" s="640"/>
      <c r="Y230" s="724"/>
      <c r="Z230" s="724"/>
      <c r="AA230" s="640" t="str">
        <f>IF(AH228="週","対象時間数（週平均）","対象時間数（当月合計）")</f>
        <v>対象時間数（週平均）</v>
      </c>
      <c r="AB230" s="640"/>
      <c r="AC230" s="640"/>
      <c r="AD230" s="640"/>
      <c r="AE230" s="640"/>
      <c r="AF230" s="640" t="str">
        <f>IF($AH$228="週","週に勤務すべき時間数","当月に勤務すべき時間数")</f>
        <v>週に勤務すべき時間数</v>
      </c>
      <c r="AG230" s="640"/>
      <c r="AH230" s="640"/>
      <c r="AI230" s="640"/>
      <c r="AJ230" s="645"/>
      <c r="AK230" s="640" t="s">
        <v>1109</v>
      </c>
      <c r="AL230" s="640"/>
      <c r="AM230" s="640"/>
      <c r="AN230" s="640"/>
      <c r="AO230" s="724"/>
      <c r="AP230" s="724"/>
      <c r="AQ230" s="640"/>
      <c r="AR230" s="640"/>
      <c r="AS230" s="640"/>
      <c r="AT230" s="640"/>
      <c r="AU230" s="640"/>
      <c r="AV230" s="640"/>
      <c r="AW230" s="640"/>
      <c r="AX230" s="640"/>
      <c r="AY230" s="640"/>
      <c r="AZ230" s="640"/>
      <c r="BA230" s="640"/>
      <c r="BB230" s="640"/>
      <c r="BC230" s="640"/>
      <c r="BD230" s="640"/>
      <c r="BF230" s="717"/>
      <c r="BG230" s="717"/>
      <c r="BH230" s="717"/>
      <c r="BI230" s="717"/>
      <c r="BJ230" s="717"/>
    </row>
    <row r="231" spans="2:62" ht="20.25" customHeight="1" x14ac:dyDescent="0.2">
      <c r="I231" s="640"/>
      <c r="J231" s="640"/>
      <c r="K231" s="1919">
        <f>IF($R$228="週",T226,R226)</f>
        <v>0</v>
      </c>
      <c r="L231" s="1919"/>
      <c r="M231" s="1919"/>
      <c r="N231" s="1919"/>
      <c r="O231" s="732" t="s">
        <v>1110</v>
      </c>
      <c r="P231" s="1900">
        <f>IF($R$228="週",$BA$6,$BE$6)</f>
        <v>0</v>
      </c>
      <c r="Q231" s="1900"/>
      <c r="R231" s="1900"/>
      <c r="S231" s="1900"/>
      <c r="T231" s="732" t="s">
        <v>1111</v>
      </c>
      <c r="U231" s="1909" t="e">
        <f>ROUNDDOWN(K231/P231,1)</f>
        <v>#DIV/0!</v>
      </c>
      <c r="V231" s="1909"/>
      <c r="W231" s="1909"/>
      <c r="X231" s="1909"/>
      <c r="Y231" s="640"/>
      <c r="Z231" s="640"/>
      <c r="AA231" s="1919">
        <f>IF($AH$228="週",AJ226,AH226)</f>
        <v>0</v>
      </c>
      <c r="AB231" s="1919"/>
      <c r="AC231" s="1919"/>
      <c r="AD231" s="1919"/>
      <c r="AE231" s="732" t="s">
        <v>1110</v>
      </c>
      <c r="AF231" s="1900">
        <f>IF($AH$228="週",$BA$6,$BE$6)</f>
        <v>0</v>
      </c>
      <c r="AG231" s="1900"/>
      <c r="AH231" s="1900"/>
      <c r="AI231" s="1900"/>
      <c r="AJ231" s="732" t="s">
        <v>1111</v>
      </c>
      <c r="AK231" s="1909" t="e">
        <f>ROUNDDOWN(AA231/AF231,1)</f>
        <v>#DIV/0!</v>
      </c>
      <c r="AL231" s="1909"/>
      <c r="AM231" s="1909"/>
      <c r="AN231" s="1909"/>
      <c r="AO231" s="640"/>
      <c r="AP231" s="640"/>
    </row>
    <row r="232" spans="2:62" ht="20.25" customHeight="1" x14ac:dyDescent="0.2">
      <c r="I232" s="640"/>
      <c r="J232" s="640"/>
      <c r="K232" s="640"/>
      <c r="L232" s="640"/>
      <c r="M232" s="640"/>
      <c r="N232" s="640"/>
      <c r="O232" s="640"/>
      <c r="P232" s="640"/>
      <c r="Q232" s="640"/>
      <c r="R232" s="640"/>
      <c r="S232" s="640"/>
      <c r="T232" s="645"/>
      <c r="U232" s="640" t="s">
        <v>1112</v>
      </c>
      <c r="V232" s="640"/>
      <c r="W232" s="640"/>
      <c r="X232" s="640"/>
      <c r="Y232" s="640"/>
      <c r="Z232" s="640"/>
      <c r="AA232" s="640"/>
      <c r="AB232" s="640"/>
      <c r="AC232" s="640"/>
      <c r="AD232" s="640"/>
      <c r="AE232" s="640"/>
      <c r="AF232" s="640"/>
      <c r="AG232" s="640"/>
      <c r="AH232" s="640"/>
      <c r="AI232" s="640"/>
      <c r="AJ232" s="645"/>
      <c r="AK232" s="640" t="s">
        <v>1112</v>
      </c>
      <c r="AL232" s="640"/>
      <c r="AM232" s="640"/>
      <c r="AN232" s="640"/>
      <c r="AO232" s="640"/>
      <c r="AP232" s="640"/>
    </row>
    <row r="233" spans="2:62" ht="20.25" customHeight="1" x14ac:dyDescent="0.2">
      <c r="I233" s="640"/>
      <c r="J233" s="640"/>
      <c r="K233" s="640" t="s">
        <v>1113</v>
      </c>
      <c r="L233" s="640"/>
      <c r="M233" s="640"/>
      <c r="N233" s="640"/>
      <c r="O233" s="640"/>
      <c r="P233" s="640"/>
      <c r="Q233" s="640"/>
      <c r="R233" s="640"/>
      <c r="S233" s="640"/>
      <c r="T233" s="645"/>
      <c r="U233" s="640"/>
      <c r="V233" s="640"/>
      <c r="W233" s="640"/>
      <c r="X233" s="640"/>
      <c r="Y233" s="640"/>
      <c r="Z233" s="640"/>
      <c r="AA233" s="640" t="s">
        <v>1114</v>
      </c>
      <c r="AB233" s="640"/>
      <c r="AC233" s="640"/>
      <c r="AD233" s="640"/>
      <c r="AE233" s="640"/>
      <c r="AF233" s="640"/>
      <c r="AG233" s="640"/>
      <c r="AH233" s="640"/>
      <c r="AI233" s="640"/>
      <c r="AJ233" s="645"/>
      <c r="AK233" s="640"/>
      <c r="AL233" s="640"/>
      <c r="AM233" s="640"/>
      <c r="AN233" s="640"/>
      <c r="AO233" s="640"/>
      <c r="AP233" s="640"/>
    </row>
    <row r="234" spans="2:62" ht="20.25" customHeight="1" x14ac:dyDescent="0.2">
      <c r="I234" s="640"/>
      <c r="J234" s="640"/>
      <c r="K234" s="640" t="s">
        <v>1088</v>
      </c>
      <c r="L234" s="640"/>
      <c r="M234" s="640"/>
      <c r="N234" s="640"/>
      <c r="O234" s="640"/>
      <c r="P234" s="640"/>
      <c r="Q234" s="640"/>
      <c r="R234" s="640"/>
      <c r="S234" s="640"/>
      <c r="T234" s="645"/>
      <c r="U234" s="1895"/>
      <c r="V234" s="1895"/>
      <c r="W234" s="1895"/>
      <c r="X234" s="1895"/>
      <c r="Y234" s="640"/>
      <c r="Z234" s="640"/>
      <c r="AA234" s="640" t="s">
        <v>1088</v>
      </c>
      <c r="AB234" s="640"/>
      <c r="AC234" s="640"/>
      <c r="AD234" s="640"/>
      <c r="AE234" s="640"/>
      <c r="AF234" s="640"/>
      <c r="AG234" s="640"/>
      <c r="AH234" s="640"/>
      <c r="AI234" s="640"/>
      <c r="AJ234" s="645"/>
      <c r="AK234" s="1895"/>
      <c r="AL234" s="1895"/>
      <c r="AM234" s="1895"/>
      <c r="AN234" s="1895"/>
      <c r="AO234" s="640"/>
      <c r="AP234" s="640"/>
    </row>
    <row r="235" spans="2:62" ht="20.25" customHeight="1" x14ac:dyDescent="0.2">
      <c r="I235" s="640"/>
      <c r="J235" s="640"/>
      <c r="K235" s="640" t="s">
        <v>1115</v>
      </c>
      <c r="L235" s="640"/>
      <c r="M235" s="640"/>
      <c r="N235" s="640"/>
      <c r="O235" s="640"/>
      <c r="P235" s="640" t="s">
        <v>1116</v>
      </c>
      <c r="Q235" s="640"/>
      <c r="R235" s="640"/>
      <c r="S235" s="640"/>
      <c r="T235" s="640"/>
      <c r="U235" s="1896" t="s">
        <v>1103</v>
      </c>
      <c r="V235" s="1896"/>
      <c r="W235" s="1896"/>
      <c r="X235" s="1896"/>
      <c r="Y235" s="640"/>
      <c r="Z235" s="640"/>
      <c r="AA235" s="640" t="s">
        <v>1115</v>
      </c>
      <c r="AB235" s="640"/>
      <c r="AC235" s="640"/>
      <c r="AD235" s="640"/>
      <c r="AE235" s="640"/>
      <c r="AF235" s="640" t="s">
        <v>1116</v>
      </c>
      <c r="AG235" s="640"/>
      <c r="AH235" s="640"/>
      <c r="AI235" s="640"/>
      <c r="AJ235" s="640"/>
      <c r="AK235" s="1896" t="s">
        <v>1103</v>
      </c>
      <c r="AL235" s="1896"/>
      <c r="AM235" s="1896"/>
      <c r="AN235" s="1896"/>
      <c r="AO235" s="640"/>
      <c r="AP235" s="640"/>
    </row>
    <row r="236" spans="2:62" ht="20.25" customHeight="1" x14ac:dyDescent="0.2">
      <c r="I236" s="640"/>
      <c r="J236" s="640"/>
      <c r="K236" s="1900">
        <f>W226</f>
        <v>0</v>
      </c>
      <c r="L236" s="1900"/>
      <c r="M236" s="1900"/>
      <c r="N236" s="1900"/>
      <c r="O236" s="732" t="s">
        <v>1117</v>
      </c>
      <c r="P236" s="1909" t="e">
        <f>U231</f>
        <v>#DIV/0!</v>
      </c>
      <c r="Q236" s="1909"/>
      <c r="R236" s="1909"/>
      <c r="S236" s="1909"/>
      <c r="T236" s="732" t="s">
        <v>1111</v>
      </c>
      <c r="U236" s="1910" t="e">
        <f>ROUNDDOWN(K236+P236,1)</f>
        <v>#DIV/0!</v>
      </c>
      <c r="V236" s="1910"/>
      <c r="W236" s="1910"/>
      <c r="X236" s="1910"/>
      <c r="Y236" s="730"/>
      <c r="Z236" s="730"/>
      <c r="AA236" s="1911">
        <f>AM226</f>
        <v>0</v>
      </c>
      <c r="AB236" s="1911"/>
      <c r="AC236" s="1911"/>
      <c r="AD236" s="1911"/>
      <c r="AE236" s="731" t="s">
        <v>1117</v>
      </c>
      <c r="AF236" s="1912" t="e">
        <f>AK231</f>
        <v>#DIV/0!</v>
      </c>
      <c r="AG236" s="1912"/>
      <c r="AH236" s="1912"/>
      <c r="AI236" s="1912"/>
      <c r="AJ236" s="731" t="s">
        <v>1111</v>
      </c>
      <c r="AK236" s="1910" t="e">
        <f>ROUNDDOWN(AA236+AF236,1)</f>
        <v>#DIV/0!</v>
      </c>
      <c r="AL236" s="1910"/>
      <c r="AM236" s="1910"/>
      <c r="AN236" s="1910"/>
      <c r="AO236" s="640"/>
      <c r="AP236" s="640"/>
    </row>
    <row r="237" spans="2:62" ht="20.25" customHeight="1" x14ac:dyDescent="0.2"/>
    <row r="238" spans="2:62" ht="20.25" customHeight="1" x14ac:dyDescent="0.2">
      <c r="K238" s="640" t="s">
        <v>1118</v>
      </c>
      <c r="L238" s="640"/>
      <c r="M238" s="640"/>
      <c r="N238" s="640"/>
      <c r="O238" s="640"/>
      <c r="P238" s="640"/>
      <c r="Q238" s="640"/>
      <c r="R238" s="640"/>
      <c r="S238" s="640"/>
      <c r="T238" s="645"/>
      <c r="U238" s="640"/>
      <c r="V238" s="640"/>
      <c r="W238" s="640"/>
      <c r="X238" s="640"/>
      <c r="Y238" s="640"/>
      <c r="Z238" s="724"/>
      <c r="AA238" s="640" t="s">
        <v>1119</v>
      </c>
      <c r="AB238" s="640"/>
      <c r="AC238" s="640"/>
      <c r="AD238" s="640"/>
      <c r="AE238" s="640"/>
      <c r="AF238" s="640"/>
      <c r="AG238" s="640"/>
      <c r="AH238" s="640"/>
      <c r="AI238" s="640"/>
      <c r="AJ238" s="645"/>
      <c r="AK238" s="640"/>
      <c r="AL238" s="640"/>
      <c r="AM238" s="640"/>
      <c r="AN238" s="640"/>
      <c r="AO238" s="724"/>
      <c r="AP238" s="724"/>
    </row>
    <row r="239" spans="2:62" ht="20.25" customHeight="1" x14ac:dyDescent="0.2">
      <c r="K239" s="1895" t="s">
        <v>1085</v>
      </c>
      <c r="L239" s="1895"/>
      <c r="M239" s="1895" t="s">
        <v>1086</v>
      </c>
      <c r="N239" s="1895"/>
      <c r="O239" s="1895"/>
      <c r="P239" s="1895"/>
      <c r="Q239" s="640"/>
      <c r="R239" s="1897" t="s">
        <v>1087</v>
      </c>
      <c r="S239" s="1897"/>
      <c r="T239" s="1897"/>
      <c r="U239" s="1897"/>
      <c r="V239" s="640"/>
      <c r="W239" s="726" t="s">
        <v>1088</v>
      </c>
      <c r="X239" s="726"/>
      <c r="Y239" s="640"/>
      <c r="Z239" s="724"/>
      <c r="AA239" s="1895" t="s">
        <v>1085</v>
      </c>
      <c r="AB239" s="1895"/>
      <c r="AC239" s="1895" t="s">
        <v>1086</v>
      </c>
      <c r="AD239" s="1895"/>
      <c r="AE239" s="1895"/>
      <c r="AF239" s="1895"/>
      <c r="AG239" s="640"/>
      <c r="AH239" s="1897" t="s">
        <v>1087</v>
      </c>
      <c r="AI239" s="1897"/>
      <c r="AJ239" s="1897"/>
      <c r="AK239" s="1897"/>
      <c r="AL239" s="640"/>
      <c r="AM239" s="726" t="s">
        <v>1088</v>
      </c>
      <c r="AN239" s="726"/>
      <c r="AO239" s="724"/>
      <c r="AP239" s="724"/>
    </row>
    <row r="240" spans="2:62" ht="20.25" customHeight="1" x14ac:dyDescent="0.2">
      <c r="K240" s="1896"/>
      <c r="L240" s="1896"/>
      <c r="M240" s="1896" t="s">
        <v>1091</v>
      </c>
      <c r="N240" s="1896"/>
      <c r="O240" s="1896" t="s">
        <v>1092</v>
      </c>
      <c r="P240" s="1896"/>
      <c r="Q240" s="640"/>
      <c r="R240" s="1896" t="s">
        <v>1091</v>
      </c>
      <c r="S240" s="1896"/>
      <c r="T240" s="1896" t="s">
        <v>1092</v>
      </c>
      <c r="U240" s="1896"/>
      <c r="V240" s="640"/>
      <c r="W240" s="726" t="s">
        <v>1093</v>
      </c>
      <c r="X240" s="726"/>
      <c r="Y240" s="640"/>
      <c r="Z240" s="724"/>
      <c r="AA240" s="1896"/>
      <c r="AB240" s="1896"/>
      <c r="AC240" s="1896" t="s">
        <v>1091</v>
      </c>
      <c r="AD240" s="1896"/>
      <c r="AE240" s="1896" t="s">
        <v>1092</v>
      </c>
      <c r="AF240" s="1896"/>
      <c r="AG240" s="640"/>
      <c r="AH240" s="1896" t="s">
        <v>1091</v>
      </c>
      <c r="AI240" s="1896"/>
      <c r="AJ240" s="1896" t="s">
        <v>1092</v>
      </c>
      <c r="AK240" s="1896"/>
      <c r="AL240" s="640"/>
      <c r="AM240" s="726" t="s">
        <v>1093</v>
      </c>
      <c r="AN240" s="726"/>
      <c r="AO240" s="724"/>
      <c r="AP240" s="724"/>
    </row>
    <row r="241" spans="11:42" ht="20.25" customHeight="1" x14ac:dyDescent="0.2">
      <c r="K241" s="1900" t="s">
        <v>1094</v>
      </c>
      <c r="L241" s="1900"/>
      <c r="M241" s="1902">
        <f>SUMIFS($BB$17:$BB$216,$F$17:$F$216,"看護職員",$H$17:$H$216,"A")</f>
        <v>0</v>
      </c>
      <c r="N241" s="1902"/>
      <c r="O241" s="1903">
        <f>SUMIFS($BD$17:$BD$216,$F$17:$F$216,"看護職員",$H$17:$H$216,"A")</f>
        <v>0</v>
      </c>
      <c r="P241" s="1903"/>
      <c r="Q241" s="727"/>
      <c r="R241" s="1904">
        <v>0</v>
      </c>
      <c r="S241" s="1904"/>
      <c r="T241" s="1904">
        <v>0</v>
      </c>
      <c r="U241" s="1904"/>
      <c r="V241" s="727"/>
      <c r="W241" s="1898">
        <v>0</v>
      </c>
      <c r="X241" s="1899"/>
      <c r="Y241" s="640"/>
      <c r="Z241" s="724"/>
      <c r="AA241" s="1900" t="s">
        <v>1094</v>
      </c>
      <c r="AB241" s="1900"/>
      <c r="AC241" s="1902">
        <f>SUMIFS($BB$17:$BB$216,$F$17:$F$216,"介護職員",$H$17:$H$216,"A")</f>
        <v>0</v>
      </c>
      <c r="AD241" s="1902"/>
      <c r="AE241" s="1903">
        <f>SUMIFS($BD$17:$BD$216,$F$17:$F$216,"介護職員",$H$17:$H$216,"A")</f>
        <v>0</v>
      </c>
      <c r="AF241" s="1903"/>
      <c r="AG241" s="727"/>
      <c r="AH241" s="1904">
        <v>0</v>
      </c>
      <c r="AI241" s="1904"/>
      <c r="AJ241" s="1904">
        <v>0</v>
      </c>
      <c r="AK241" s="1904"/>
      <c r="AL241" s="727"/>
      <c r="AM241" s="1898">
        <v>0</v>
      </c>
      <c r="AN241" s="1899"/>
      <c r="AO241" s="724"/>
      <c r="AP241" s="724"/>
    </row>
    <row r="242" spans="11:42" ht="20.25" customHeight="1" x14ac:dyDescent="0.2">
      <c r="K242" s="1900" t="s">
        <v>1096</v>
      </c>
      <c r="L242" s="1900"/>
      <c r="M242" s="1902">
        <f>SUMIFS($BB$17:$BB$216,$F$17:$F$216,"看護職員",$H$17:$H$216,"B")</f>
        <v>0</v>
      </c>
      <c r="N242" s="1902"/>
      <c r="O242" s="1903">
        <f>SUMIFS($BD$17:$BD$216,$F$17:$F$216,"看護職員",$H$17:$H$216,"B")</f>
        <v>0</v>
      </c>
      <c r="P242" s="1903"/>
      <c r="Q242" s="727"/>
      <c r="R242" s="1904">
        <v>0</v>
      </c>
      <c r="S242" s="1904"/>
      <c r="T242" s="1904">
        <v>0</v>
      </c>
      <c r="U242" s="1904"/>
      <c r="V242" s="727"/>
      <c r="W242" s="1898">
        <v>0</v>
      </c>
      <c r="X242" s="1899"/>
      <c r="Y242" s="640"/>
      <c r="Z242" s="724"/>
      <c r="AA242" s="1900" t="s">
        <v>1096</v>
      </c>
      <c r="AB242" s="1900"/>
      <c r="AC242" s="1902">
        <f>SUMIFS($BB$17:$BB$216,$F$17:$F$216,"介護職員",$H$17:$H$216,"B")</f>
        <v>0</v>
      </c>
      <c r="AD242" s="1902"/>
      <c r="AE242" s="1903">
        <f>SUMIFS($BD$17:$BD$216,$F$17:$F$216,"介護職員",$H$17:$H$216,"B")</f>
        <v>0</v>
      </c>
      <c r="AF242" s="1903"/>
      <c r="AG242" s="727"/>
      <c r="AH242" s="1904">
        <v>0</v>
      </c>
      <c r="AI242" s="1904"/>
      <c r="AJ242" s="1904">
        <v>0</v>
      </c>
      <c r="AK242" s="1904"/>
      <c r="AL242" s="727"/>
      <c r="AM242" s="1898">
        <v>0</v>
      </c>
      <c r="AN242" s="1899"/>
      <c r="AO242" s="724"/>
      <c r="AP242" s="724"/>
    </row>
    <row r="243" spans="11:42" ht="20.25" customHeight="1" x14ac:dyDescent="0.2">
      <c r="K243" s="1900" t="s">
        <v>1098</v>
      </c>
      <c r="L243" s="1900"/>
      <c r="M243" s="1902">
        <f>SUMIFS($BB$17:$BB$216,$F$17:$F$216,"看護職員",$H$17:$H$216,"C")</f>
        <v>0</v>
      </c>
      <c r="N243" s="1902"/>
      <c r="O243" s="1903">
        <f>SUMIFS($BD$17:$BD$216,$F$17:$F$216,"看護職員",$H$17:$H$216,"C")</f>
        <v>0</v>
      </c>
      <c r="P243" s="1903"/>
      <c r="Q243" s="727"/>
      <c r="R243" s="1904">
        <v>0</v>
      </c>
      <c r="S243" s="1904"/>
      <c r="T243" s="1908">
        <v>0</v>
      </c>
      <c r="U243" s="1908"/>
      <c r="V243" s="727"/>
      <c r="W243" s="1906" t="s">
        <v>1100</v>
      </c>
      <c r="X243" s="1907"/>
      <c r="Y243" s="640"/>
      <c r="Z243" s="724"/>
      <c r="AA243" s="1900" t="s">
        <v>1098</v>
      </c>
      <c r="AB243" s="1900"/>
      <c r="AC243" s="1902">
        <f>SUMIFS($BB$17:$BB$216,$F$17:$F$216,"介護職員",$H$17:$H$216,"C")</f>
        <v>0</v>
      </c>
      <c r="AD243" s="1902"/>
      <c r="AE243" s="1903">
        <f>SUMIFS($BD$17:$BD$216,$F$17:$F$216,"介護職員",$H$17:$H$216,"C")</f>
        <v>0</v>
      </c>
      <c r="AF243" s="1903"/>
      <c r="AG243" s="727"/>
      <c r="AH243" s="1904">
        <v>0</v>
      </c>
      <c r="AI243" s="1904"/>
      <c r="AJ243" s="1908">
        <v>0</v>
      </c>
      <c r="AK243" s="1908"/>
      <c r="AL243" s="727"/>
      <c r="AM243" s="1906" t="s">
        <v>1100</v>
      </c>
      <c r="AN243" s="1907"/>
      <c r="AO243" s="724"/>
      <c r="AP243" s="724"/>
    </row>
    <row r="244" spans="11:42" ht="20.25" customHeight="1" x14ac:dyDescent="0.2">
      <c r="K244" s="1900" t="s">
        <v>1101</v>
      </c>
      <c r="L244" s="1900"/>
      <c r="M244" s="1902">
        <f>SUMIFS($BB$17:$BB$216,$F$17:$F$216,"看護職員",$H$17:$H$216,"D")</f>
        <v>0</v>
      </c>
      <c r="N244" s="1902"/>
      <c r="O244" s="1903">
        <f>SUMIFS($BD$17:$BD$216,$F$17:$F$216,"看護職員",$H$17:$H$216,"D")</f>
        <v>0</v>
      </c>
      <c r="P244" s="1903"/>
      <c r="Q244" s="727"/>
      <c r="R244" s="1904">
        <v>0</v>
      </c>
      <c r="S244" s="1904"/>
      <c r="T244" s="1908">
        <v>0</v>
      </c>
      <c r="U244" s="1908"/>
      <c r="V244" s="727"/>
      <c r="W244" s="1906" t="s">
        <v>1100</v>
      </c>
      <c r="X244" s="1907"/>
      <c r="Y244" s="640"/>
      <c r="Z244" s="724"/>
      <c r="AA244" s="1900" t="s">
        <v>1101</v>
      </c>
      <c r="AB244" s="1900"/>
      <c r="AC244" s="1902">
        <f>SUMIFS($BB$17:$BB$216,$F$17:$F$216,"介護職員",$H$17:$H$216,"D")</f>
        <v>0</v>
      </c>
      <c r="AD244" s="1902"/>
      <c r="AE244" s="1903">
        <f>SUMIFS($BD$17:$BD$216,$F$17:$F$216,"介護職員",$H$17:$H$216,"D")</f>
        <v>0</v>
      </c>
      <c r="AF244" s="1903"/>
      <c r="AG244" s="727"/>
      <c r="AH244" s="1904">
        <v>0</v>
      </c>
      <c r="AI244" s="1904"/>
      <c r="AJ244" s="1908">
        <v>0</v>
      </c>
      <c r="AK244" s="1908"/>
      <c r="AL244" s="727"/>
      <c r="AM244" s="1906" t="s">
        <v>1100</v>
      </c>
      <c r="AN244" s="1907"/>
      <c r="AO244" s="724"/>
      <c r="AP244" s="724"/>
    </row>
    <row r="245" spans="11:42" ht="20.25" customHeight="1" x14ac:dyDescent="0.2">
      <c r="K245" s="1900" t="s">
        <v>1103</v>
      </c>
      <c r="L245" s="1900"/>
      <c r="M245" s="1902">
        <f>SUM(M241:N244)</f>
        <v>0</v>
      </c>
      <c r="N245" s="1902"/>
      <c r="O245" s="1903">
        <f>SUM(O241:P244)</f>
        <v>0</v>
      </c>
      <c r="P245" s="1903"/>
      <c r="Q245" s="727"/>
      <c r="R245" s="1902">
        <f>SUM(R241:S244)</f>
        <v>0</v>
      </c>
      <c r="S245" s="1902"/>
      <c r="T245" s="1903">
        <f>SUM(T241:U244)</f>
        <v>0</v>
      </c>
      <c r="U245" s="1903"/>
      <c r="V245" s="727"/>
      <c r="W245" s="1913">
        <f>SUM(W241:X242)</f>
        <v>0</v>
      </c>
      <c r="X245" s="1914"/>
      <c r="Y245" s="640"/>
      <c r="Z245" s="724"/>
      <c r="AA245" s="1900" t="s">
        <v>1103</v>
      </c>
      <c r="AB245" s="1900"/>
      <c r="AC245" s="1902">
        <f>SUM(AC241:AD244)</f>
        <v>0</v>
      </c>
      <c r="AD245" s="1902"/>
      <c r="AE245" s="1903">
        <f>SUM(AE241:AF244)</f>
        <v>0</v>
      </c>
      <c r="AF245" s="1903"/>
      <c r="AG245" s="727"/>
      <c r="AH245" s="1902">
        <f>SUM(AH241:AI244)</f>
        <v>0</v>
      </c>
      <c r="AI245" s="1902"/>
      <c r="AJ245" s="1903">
        <f>SUM(AJ241:AK244)</f>
        <v>0</v>
      </c>
      <c r="AK245" s="1903"/>
      <c r="AL245" s="727"/>
      <c r="AM245" s="1913">
        <f>SUM(AM241:AN242)</f>
        <v>0</v>
      </c>
      <c r="AN245" s="1914"/>
      <c r="AO245" s="724"/>
      <c r="AP245" s="724"/>
    </row>
    <row r="246" spans="11:42" ht="20.25" customHeight="1" x14ac:dyDescent="0.2">
      <c r="K246" s="728"/>
      <c r="L246" s="728"/>
      <c r="M246" s="728"/>
      <c r="N246" s="728"/>
      <c r="O246" s="729"/>
      <c r="P246" s="729"/>
      <c r="Q246" s="729"/>
      <c r="R246" s="730"/>
      <c r="S246" s="730"/>
      <c r="T246" s="730"/>
      <c r="U246" s="730"/>
      <c r="V246" s="731"/>
      <c r="W246" s="724"/>
      <c r="X246" s="724"/>
      <c r="Y246" s="724"/>
      <c r="Z246" s="724"/>
      <c r="AA246" s="728"/>
      <c r="AB246" s="728"/>
      <c r="AC246" s="728"/>
      <c r="AD246" s="728"/>
      <c r="AE246" s="729"/>
      <c r="AF246" s="729"/>
      <c r="AG246" s="729"/>
      <c r="AH246" s="730"/>
      <c r="AI246" s="730"/>
      <c r="AJ246" s="730"/>
      <c r="AK246" s="730"/>
      <c r="AL246" s="731"/>
      <c r="AM246" s="724"/>
      <c r="AN246" s="724"/>
      <c r="AO246" s="724"/>
      <c r="AP246" s="724"/>
    </row>
    <row r="247" spans="11:42" ht="20.25" customHeight="1" x14ac:dyDescent="0.2">
      <c r="K247" s="645" t="s">
        <v>1104</v>
      </c>
      <c r="L247" s="640"/>
      <c r="M247" s="640"/>
      <c r="N247" s="640"/>
      <c r="O247" s="640"/>
      <c r="P247" s="640"/>
      <c r="Q247" s="646" t="s">
        <v>1105</v>
      </c>
      <c r="R247" s="1917" t="str">
        <f>R228</f>
        <v>週</v>
      </c>
      <c r="S247" s="1918"/>
      <c r="T247" s="646"/>
      <c r="U247" s="646"/>
      <c r="V247" s="640"/>
      <c r="W247" s="640"/>
      <c r="X247" s="640"/>
      <c r="Y247" s="724"/>
      <c r="Z247" s="724"/>
      <c r="AA247" s="645" t="s">
        <v>1104</v>
      </c>
      <c r="AB247" s="640"/>
      <c r="AC247" s="640"/>
      <c r="AD247" s="640"/>
      <c r="AE247" s="640"/>
      <c r="AF247" s="640"/>
      <c r="AG247" s="646" t="s">
        <v>1105</v>
      </c>
      <c r="AH247" s="1917" t="str">
        <f>R247</f>
        <v>週</v>
      </c>
      <c r="AI247" s="1918"/>
      <c r="AJ247" s="646"/>
      <c r="AK247" s="646"/>
      <c r="AL247" s="640"/>
      <c r="AM247" s="640"/>
      <c r="AN247" s="640"/>
      <c r="AO247" s="724"/>
      <c r="AP247" s="724"/>
    </row>
    <row r="248" spans="11:42" ht="20.25" customHeight="1" x14ac:dyDescent="0.2">
      <c r="K248" s="640" t="s">
        <v>1107</v>
      </c>
      <c r="L248" s="640"/>
      <c r="M248" s="640"/>
      <c r="N248" s="640"/>
      <c r="O248" s="640"/>
      <c r="P248" s="640" t="s">
        <v>1108</v>
      </c>
      <c r="Q248" s="640"/>
      <c r="R248" s="640"/>
      <c r="S248" s="640"/>
      <c r="T248" s="645"/>
      <c r="U248" s="640"/>
      <c r="V248" s="640"/>
      <c r="W248" s="640"/>
      <c r="X248" s="640"/>
      <c r="Y248" s="724"/>
      <c r="Z248" s="724"/>
      <c r="AA248" s="640" t="s">
        <v>1107</v>
      </c>
      <c r="AB248" s="640"/>
      <c r="AC248" s="640"/>
      <c r="AD248" s="640"/>
      <c r="AE248" s="640"/>
      <c r="AF248" s="640" t="s">
        <v>1108</v>
      </c>
      <c r="AG248" s="640"/>
      <c r="AH248" s="640"/>
      <c r="AI248" s="640"/>
      <c r="AJ248" s="645"/>
      <c r="AK248" s="640"/>
      <c r="AL248" s="640"/>
      <c r="AM248" s="640"/>
      <c r="AN248" s="640"/>
      <c r="AO248" s="724"/>
      <c r="AP248" s="724"/>
    </row>
    <row r="249" spans="11:42" ht="20.25" customHeight="1" x14ac:dyDescent="0.2">
      <c r="K249" s="640" t="str">
        <f>IF($R$247="週","対象時間数（週平均）","対象時間数（当月合計）")</f>
        <v>対象時間数（週平均）</v>
      </c>
      <c r="L249" s="640"/>
      <c r="M249" s="640"/>
      <c r="N249" s="640"/>
      <c r="O249" s="640"/>
      <c r="P249" s="640" t="str">
        <f>IF($R$228="週","週に勤務すべき時間数","当月に勤務すべき時間数")</f>
        <v>週に勤務すべき時間数</v>
      </c>
      <c r="Q249" s="640"/>
      <c r="R249" s="640"/>
      <c r="S249" s="640"/>
      <c r="T249" s="645"/>
      <c r="U249" s="640" t="s">
        <v>1109</v>
      </c>
      <c r="V249" s="640"/>
      <c r="W249" s="640"/>
      <c r="X249" s="640"/>
      <c r="Y249" s="724"/>
      <c r="Z249" s="724"/>
      <c r="AA249" s="640" t="str">
        <f>IF(AH247="週","対象時間数（週平均）","対象時間数（当月合計）")</f>
        <v>対象時間数（週平均）</v>
      </c>
      <c r="AB249" s="640"/>
      <c r="AC249" s="640"/>
      <c r="AD249" s="640"/>
      <c r="AE249" s="640"/>
      <c r="AF249" s="640" t="str">
        <f>IF($AH$228="週","週に勤務すべき時間数","当月に勤務すべき時間数")</f>
        <v>週に勤務すべき時間数</v>
      </c>
      <c r="AG249" s="640"/>
      <c r="AH249" s="640"/>
      <c r="AI249" s="640"/>
      <c r="AJ249" s="645"/>
      <c r="AK249" s="640" t="s">
        <v>1109</v>
      </c>
      <c r="AL249" s="640"/>
      <c r="AM249" s="640"/>
      <c r="AN249" s="640"/>
      <c r="AO249" s="724"/>
      <c r="AP249" s="724"/>
    </row>
    <row r="250" spans="11:42" ht="20.25" customHeight="1" x14ac:dyDescent="0.2">
      <c r="K250" s="1919">
        <f>IF($R$228="週",T245,R245)</f>
        <v>0</v>
      </c>
      <c r="L250" s="1919"/>
      <c r="M250" s="1919"/>
      <c r="N250" s="1919"/>
      <c r="O250" s="732" t="s">
        <v>1110</v>
      </c>
      <c r="P250" s="1900">
        <f>IF($R$228="週",$BA$6,$BE$6)</f>
        <v>0</v>
      </c>
      <c r="Q250" s="1900"/>
      <c r="R250" s="1900"/>
      <c r="S250" s="1900"/>
      <c r="T250" s="732" t="s">
        <v>1111</v>
      </c>
      <c r="U250" s="1909" t="e">
        <f>ROUNDDOWN(K250/P250,1)</f>
        <v>#DIV/0!</v>
      </c>
      <c r="V250" s="1909"/>
      <c r="W250" s="1909"/>
      <c r="X250" s="1909"/>
      <c r="Y250" s="640"/>
      <c r="Z250" s="640"/>
      <c r="AA250" s="1919">
        <f>IF($AH$228="週",AJ245,AH245)</f>
        <v>0</v>
      </c>
      <c r="AB250" s="1919"/>
      <c r="AC250" s="1919"/>
      <c r="AD250" s="1919"/>
      <c r="AE250" s="732" t="s">
        <v>1110</v>
      </c>
      <c r="AF250" s="1900">
        <f>IF($AH$228="週",$BA$6,$BE$6)</f>
        <v>0</v>
      </c>
      <c r="AG250" s="1900"/>
      <c r="AH250" s="1900"/>
      <c r="AI250" s="1900"/>
      <c r="AJ250" s="732" t="s">
        <v>1111</v>
      </c>
      <c r="AK250" s="1909" t="e">
        <f>ROUNDDOWN(AA250/AF250,1)</f>
        <v>#DIV/0!</v>
      </c>
      <c r="AL250" s="1909"/>
      <c r="AM250" s="1909"/>
      <c r="AN250" s="1909"/>
      <c r="AO250" s="640"/>
      <c r="AP250" s="640"/>
    </row>
    <row r="251" spans="11:42" ht="20.25" customHeight="1" x14ac:dyDescent="0.2">
      <c r="K251" s="640"/>
      <c r="L251" s="640"/>
      <c r="M251" s="640"/>
      <c r="N251" s="640"/>
      <c r="O251" s="640"/>
      <c r="P251" s="640"/>
      <c r="Q251" s="640"/>
      <c r="R251" s="640"/>
      <c r="S251" s="640"/>
      <c r="T251" s="645"/>
      <c r="U251" s="640" t="s">
        <v>1112</v>
      </c>
      <c r="V251" s="640"/>
      <c r="W251" s="640"/>
      <c r="X251" s="640"/>
      <c r="Y251" s="640"/>
      <c r="Z251" s="640"/>
      <c r="AA251" s="640"/>
      <c r="AB251" s="640"/>
      <c r="AC251" s="640"/>
      <c r="AD251" s="640"/>
      <c r="AE251" s="640"/>
      <c r="AF251" s="640"/>
      <c r="AG251" s="640"/>
      <c r="AH251" s="640"/>
      <c r="AI251" s="640"/>
      <c r="AJ251" s="645"/>
      <c r="AK251" s="640" t="s">
        <v>1112</v>
      </c>
      <c r="AL251" s="640"/>
      <c r="AM251" s="640"/>
      <c r="AN251" s="640"/>
      <c r="AO251" s="640"/>
      <c r="AP251" s="640"/>
    </row>
    <row r="252" spans="11:42" ht="20.25" customHeight="1" x14ac:dyDescent="0.2">
      <c r="K252" s="640" t="s">
        <v>1120</v>
      </c>
      <c r="L252" s="640"/>
      <c r="M252" s="640"/>
      <c r="N252" s="640"/>
      <c r="O252" s="640"/>
      <c r="P252" s="640"/>
      <c r="Q252" s="640"/>
      <c r="R252" s="640"/>
      <c r="S252" s="640"/>
      <c r="T252" s="645"/>
      <c r="U252" s="640"/>
      <c r="V252" s="640"/>
      <c r="W252" s="640"/>
      <c r="X252" s="640"/>
      <c r="Y252" s="640"/>
      <c r="Z252" s="640"/>
      <c r="AA252" s="640" t="s">
        <v>1121</v>
      </c>
      <c r="AB252" s="640"/>
      <c r="AC252" s="640"/>
      <c r="AD252" s="640"/>
      <c r="AE252" s="640"/>
      <c r="AF252" s="640"/>
      <c r="AG252" s="640"/>
      <c r="AH252" s="640"/>
      <c r="AI252" s="640"/>
      <c r="AJ252" s="645"/>
      <c r="AK252" s="640"/>
      <c r="AL252" s="640"/>
      <c r="AM252" s="640"/>
      <c r="AN252" s="640"/>
      <c r="AO252" s="640"/>
      <c r="AP252" s="640"/>
    </row>
    <row r="253" spans="11:42" ht="20.25" customHeight="1" x14ac:dyDescent="0.2">
      <c r="K253" s="640" t="s">
        <v>1088</v>
      </c>
      <c r="L253" s="640"/>
      <c r="M253" s="640"/>
      <c r="N253" s="640"/>
      <c r="O253" s="640"/>
      <c r="P253" s="640"/>
      <c r="Q253" s="640"/>
      <c r="R253" s="640"/>
      <c r="S253" s="640"/>
      <c r="T253" s="645"/>
      <c r="U253" s="1895"/>
      <c r="V253" s="1895"/>
      <c r="W253" s="1895"/>
      <c r="X253" s="1895"/>
      <c r="Y253" s="640"/>
      <c r="Z253" s="640"/>
      <c r="AA253" s="640" t="s">
        <v>1088</v>
      </c>
      <c r="AB253" s="640"/>
      <c r="AC253" s="640"/>
      <c r="AD253" s="640"/>
      <c r="AE253" s="640"/>
      <c r="AF253" s="640"/>
      <c r="AG253" s="640"/>
      <c r="AH253" s="640"/>
      <c r="AI253" s="640"/>
      <c r="AJ253" s="645"/>
      <c r="AK253" s="1895"/>
      <c r="AL253" s="1895"/>
      <c r="AM253" s="1895"/>
      <c r="AN253" s="1895"/>
      <c r="AO253" s="640"/>
      <c r="AP253" s="640"/>
    </row>
    <row r="254" spans="11:42" ht="20.25" customHeight="1" x14ac:dyDescent="0.2">
      <c r="K254" s="640" t="s">
        <v>1115</v>
      </c>
      <c r="L254" s="640"/>
      <c r="M254" s="640"/>
      <c r="N254" s="640"/>
      <c r="O254" s="640"/>
      <c r="P254" s="640" t="s">
        <v>1116</v>
      </c>
      <c r="Q254" s="640"/>
      <c r="R254" s="640"/>
      <c r="S254" s="640"/>
      <c r="T254" s="640"/>
      <c r="U254" s="1896" t="s">
        <v>1103</v>
      </c>
      <c r="V254" s="1896"/>
      <c r="W254" s="1896"/>
      <c r="X254" s="1896"/>
      <c r="Y254" s="640"/>
      <c r="Z254" s="640"/>
      <c r="AA254" s="640" t="s">
        <v>1115</v>
      </c>
      <c r="AB254" s="640"/>
      <c r="AC254" s="640"/>
      <c r="AD254" s="640"/>
      <c r="AE254" s="640"/>
      <c r="AF254" s="640" t="s">
        <v>1116</v>
      </c>
      <c r="AG254" s="640"/>
      <c r="AH254" s="640"/>
      <c r="AI254" s="640"/>
      <c r="AJ254" s="640"/>
      <c r="AK254" s="1896" t="s">
        <v>1103</v>
      </c>
      <c r="AL254" s="1896"/>
      <c r="AM254" s="1896"/>
      <c r="AN254" s="1896"/>
      <c r="AO254" s="640"/>
      <c r="AP254" s="640"/>
    </row>
    <row r="255" spans="11:42" ht="20.25" customHeight="1" x14ac:dyDescent="0.2">
      <c r="K255" s="1900">
        <f>W245</f>
        <v>0</v>
      </c>
      <c r="L255" s="1900"/>
      <c r="M255" s="1900"/>
      <c r="N255" s="1900"/>
      <c r="O255" s="732" t="s">
        <v>1117</v>
      </c>
      <c r="P255" s="1909" t="e">
        <f>U250</f>
        <v>#DIV/0!</v>
      </c>
      <c r="Q255" s="1909"/>
      <c r="R255" s="1909"/>
      <c r="S255" s="1909"/>
      <c r="T255" s="732" t="s">
        <v>1111</v>
      </c>
      <c r="U255" s="1910" t="e">
        <f>ROUNDDOWN(K255+P255,1)</f>
        <v>#DIV/0!</v>
      </c>
      <c r="V255" s="1910"/>
      <c r="W255" s="1910"/>
      <c r="X255" s="1910"/>
      <c r="Y255" s="730"/>
      <c r="Z255" s="730"/>
      <c r="AA255" s="1911">
        <f>AM245</f>
        <v>0</v>
      </c>
      <c r="AB255" s="1911"/>
      <c r="AC255" s="1911"/>
      <c r="AD255" s="1911"/>
      <c r="AE255" s="731" t="s">
        <v>1117</v>
      </c>
      <c r="AF255" s="1912" t="e">
        <f>AK250</f>
        <v>#DIV/0!</v>
      </c>
      <c r="AG255" s="1912"/>
      <c r="AH255" s="1912"/>
      <c r="AI255" s="1912"/>
      <c r="AJ255" s="731" t="s">
        <v>1111</v>
      </c>
      <c r="AK255" s="1910" t="e">
        <f>ROUNDDOWN(AA255+AF255,1)</f>
        <v>#DIV/0!</v>
      </c>
      <c r="AL255" s="1910"/>
      <c r="AM255" s="1910"/>
      <c r="AN255" s="1910"/>
      <c r="AO255" s="640"/>
      <c r="AP255" s="640"/>
    </row>
    <row r="256" spans="11:42" ht="20.25" customHeight="1" x14ac:dyDescent="0.2"/>
    <row r="277" spans="3:59" x14ac:dyDescent="0.2">
      <c r="AQ277" s="733"/>
      <c r="AR277" s="733"/>
      <c r="AS277" s="733"/>
      <c r="AT277" s="733"/>
      <c r="AU277" s="733"/>
      <c r="AV277" s="733"/>
      <c r="AW277" s="733"/>
      <c r="AX277" s="733"/>
      <c r="AY277" s="733"/>
      <c r="AZ277" s="733"/>
      <c r="BA277" s="733"/>
      <c r="BB277" s="733"/>
      <c r="BC277" s="733"/>
      <c r="BD277" s="733"/>
      <c r="BE277" s="733"/>
    </row>
    <row r="278" spans="3:59" x14ac:dyDescent="0.2">
      <c r="AQ278" s="733"/>
      <c r="AR278" s="733"/>
      <c r="AS278" s="733"/>
      <c r="AT278" s="733"/>
      <c r="AU278" s="733"/>
      <c r="AV278" s="733"/>
      <c r="AW278" s="733"/>
      <c r="AX278" s="733"/>
      <c r="AY278" s="733"/>
      <c r="AZ278" s="733"/>
      <c r="BA278" s="733"/>
      <c r="BB278" s="733"/>
      <c r="BC278" s="733"/>
      <c r="BD278" s="733"/>
      <c r="BE278" s="733"/>
    </row>
    <row r="283" spans="3:59" x14ac:dyDescent="0.2">
      <c r="C283" s="648"/>
      <c r="D283" s="648"/>
      <c r="E283" s="648"/>
      <c r="F283" s="648"/>
      <c r="G283" s="648"/>
      <c r="H283" s="648"/>
      <c r="I283" s="648"/>
      <c r="J283" s="648"/>
      <c r="K283" s="733"/>
      <c r="L283" s="733"/>
      <c r="M283" s="733"/>
      <c r="N283" s="733"/>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c r="AM283" s="733"/>
      <c r="AN283" s="733"/>
      <c r="AO283" s="733"/>
      <c r="AP283" s="733"/>
      <c r="BF283" s="733"/>
      <c r="BG283" s="733"/>
    </row>
    <row r="284" spans="3:59" x14ac:dyDescent="0.2">
      <c r="C284" s="648"/>
      <c r="D284" s="648"/>
      <c r="E284" s="648"/>
      <c r="F284" s="648"/>
      <c r="G284" s="648"/>
      <c r="H284" s="648"/>
      <c r="I284" s="648"/>
      <c r="J284" s="648"/>
      <c r="K284" s="733"/>
      <c r="L284" s="733"/>
      <c r="M284" s="733"/>
      <c r="N284" s="733"/>
      <c r="O284" s="733"/>
      <c r="P284" s="733"/>
      <c r="Q284" s="733"/>
      <c r="R284" s="733"/>
      <c r="S284" s="733"/>
      <c r="T284" s="733"/>
      <c r="U284" s="733"/>
      <c r="V284" s="733"/>
      <c r="W284" s="733"/>
      <c r="X284" s="733"/>
      <c r="Y284" s="733"/>
      <c r="Z284" s="733"/>
      <c r="AA284" s="733"/>
      <c r="AB284" s="733"/>
      <c r="AC284" s="733"/>
      <c r="AD284" s="733"/>
      <c r="AE284" s="733"/>
      <c r="AF284" s="733"/>
      <c r="AG284" s="733"/>
      <c r="AH284" s="733"/>
      <c r="AI284" s="733"/>
      <c r="AJ284" s="733"/>
      <c r="AK284" s="733"/>
      <c r="AL284" s="733"/>
      <c r="AM284" s="733"/>
      <c r="AN284" s="733"/>
      <c r="AO284" s="733"/>
      <c r="AP284" s="733"/>
      <c r="BF284" s="733"/>
      <c r="BG284" s="733"/>
    </row>
    <row r="285" spans="3:59" x14ac:dyDescent="0.2">
      <c r="C285" s="734"/>
      <c r="D285" s="734"/>
      <c r="E285" s="734"/>
      <c r="F285" s="734"/>
      <c r="G285" s="734"/>
      <c r="H285" s="734"/>
      <c r="I285" s="734"/>
      <c r="J285" s="734"/>
      <c r="K285" s="648"/>
      <c r="L285" s="648"/>
    </row>
    <row r="286" spans="3:59" x14ac:dyDescent="0.2">
      <c r="C286" s="734"/>
      <c r="D286" s="734"/>
      <c r="E286" s="734"/>
      <c r="F286" s="734"/>
      <c r="G286" s="734"/>
      <c r="H286" s="734"/>
      <c r="I286" s="734"/>
      <c r="J286" s="734"/>
      <c r="K286" s="648"/>
      <c r="L286" s="648"/>
    </row>
    <row r="287" spans="3:59" x14ac:dyDescent="0.2">
      <c r="C287" s="648"/>
      <c r="D287" s="648"/>
      <c r="E287" s="648"/>
      <c r="F287" s="648"/>
      <c r="G287" s="648"/>
      <c r="H287" s="648"/>
      <c r="I287" s="648"/>
      <c r="J287" s="648"/>
    </row>
    <row r="288" spans="3:59" x14ac:dyDescent="0.2">
      <c r="C288" s="648"/>
      <c r="D288" s="648"/>
      <c r="E288" s="648"/>
      <c r="F288" s="648"/>
      <c r="G288" s="648"/>
      <c r="H288" s="648"/>
      <c r="I288" s="648"/>
      <c r="J288" s="648"/>
    </row>
    <row r="289" spans="3:10" x14ac:dyDescent="0.2">
      <c r="C289" s="648"/>
      <c r="D289" s="648"/>
      <c r="E289" s="648"/>
      <c r="F289" s="648"/>
      <c r="G289" s="648"/>
      <c r="H289" s="648"/>
      <c r="I289" s="648"/>
      <c r="J289" s="648"/>
    </row>
    <row r="290" spans="3:10" x14ac:dyDescent="0.2">
      <c r="C290" s="648"/>
      <c r="D290" s="648"/>
      <c r="E290" s="648"/>
      <c r="F290" s="648"/>
      <c r="G290" s="648"/>
      <c r="H290" s="648"/>
      <c r="I290" s="648"/>
      <c r="J290" s="648"/>
    </row>
  </sheetData>
  <sheetProtection insertRows="0" deleteRows="0"/>
  <mergeCells count="1223">
    <mergeCell ref="AK255:AN255"/>
    <mergeCell ref="AK250:AN250"/>
    <mergeCell ref="U253:X253"/>
    <mergeCell ref="AK253:AN253"/>
    <mergeCell ref="U254:X254"/>
    <mergeCell ref="AK254:AN254"/>
    <mergeCell ref="K255:N255"/>
    <mergeCell ref="P255:S255"/>
    <mergeCell ref="U255:X255"/>
    <mergeCell ref="AA255:AD255"/>
    <mergeCell ref="AF255:AI255"/>
    <mergeCell ref="AH245:AI245"/>
    <mergeCell ref="AJ245:AK245"/>
    <mergeCell ref="AM245:AN245"/>
    <mergeCell ref="R247:S247"/>
    <mergeCell ref="AH247:AI247"/>
    <mergeCell ref="K250:N250"/>
    <mergeCell ref="P250:S250"/>
    <mergeCell ref="U250:X250"/>
    <mergeCell ref="AA250:AD250"/>
    <mergeCell ref="AF250:AI250"/>
    <mergeCell ref="AM244:AN244"/>
    <mergeCell ref="K245:L245"/>
    <mergeCell ref="M245:N245"/>
    <mergeCell ref="O245:P245"/>
    <mergeCell ref="R245:S245"/>
    <mergeCell ref="T245:U245"/>
    <mergeCell ref="W245:X245"/>
    <mergeCell ref="AA245:AB245"/>
    <mergeCell ref="AC245:AD245"/>
    <mergeCell ref="AE245:AF245"/>
    <mergeCell ref="W244:X244"/>
    <mergeCell ref="AA244:AB244"/>
    <mergeCell ref="AC244:AD244"/>
    <mergeCell ref="AE244:AF244"/>
    <mergeCell ref="AH244:AI244"/>
    <mergeCell ref="AJ244:AK244"/>
    <mergeCell ref="AC243:AD243"/>
    <mergeCell ref="AE243:AF243"/>
    <mergeCell ref="AH243:AI243"/>
    <mergeCell ref="AJ243:AK243"/>
    <mergeCell ref="AM243:AN243"/>
    <mergeCell ref="K244:L244"/>
    <mergeCell ref="M244:N244"/>
    <mergeCell ref="O244:P244"/>
    <mergeCell ref="R244:S244"/>
    <mergeCell ref="T244:U244"/>
    <mergeCell ref="AH242:AI242"/>
    <mergeCell ref="AJ242:AK242"/>
    <mergeCell ref="AM242:AN242"/>
    <mergeCell ref="K243:L243"/>
    <mergeCell ref="M243:N243"/>
    <mergeCell ref="O243:P243"/>
    <mergeCell ref="R243:S243"/>
    <mergeCell ref="T243:U243"/>
    <mergeCell ref="W243:X243"/>
    <mergeCell ref="AA243:AB243"/>
    <mergeCell ref="AM241:AN241"/>
    <mergeCell ref="K242:L242"/>
    <mergeCell ref="M242:N242"/>
    <mergeCell ref="O242:P242"/>
    <mergeCell ref="R242:S242"/>
    <mergeCell ref="T242:U242"/>
    <mergeCell ref="W242:X242"/>
    <mergeCell ref="AA242:AB242"/>
    <mergeCell ref="AC242:AD242"/>
    <mergeCell ref="AE242:AF242"/>
    <mergeCell ref="W241:X241"/>
    <mergeCell ref="AA241:AB241"/>
    <mergeCell ref="AC241:AD241"/>
    <mergeCell ref="AE241:AF241"/>
    <mergeCell ref="AH241:AI241"/>
    <mergeCell ref="AJ241:AK241"/>
    <mergeCell ref="T240:U240"/>
    <mergeCell ref="AC240:AD240"/>
    <mergeCell ref="AE240:AF240"/>
    <mergeCell ref="AH240:AI240"/>
    <mergeCell ref="AJ240:AK240"/>
    <mergeCell ref="K241:L241"/>
    <mergeCell ref="M241:N241"/>
    <mergeCell ref="O241:P241"/>
    <mergeCell ref="R241:S241"/>
    <mergeCell ref="T241:U241"/>
    <mergeCell ref="AK236:AN236"/>
    <mergeCell ref="K239:L240"/>
    <mergeCell ref="M239:P239"/>
    <mergeCell ref="R239:U239"/>
    <mergeCell ref="AA239:AB240"/>
    <mergeCell ref="AC239:AF239"/>
    <mergeCell ref="AH239:AK239"/>
    <mergeCell ref="M240:N240"/>
    <mergeCell ref="O240:P240"/>
    <mergeCell ref="R240:S240"/>
    <mergeCell ref="AK231:AN231"/>
    <mergeCell ref="U234:X234"/>
    <mergeCell ref="AK234:AN234"/>
    <mergeCell ref="U235:X235"/>
    <mergeCell ref="AK235:AN235"/>
    <mergeCell ref="K236:N236"/>
    <mergeCell ref="P236:S236"/>
    <mergeCell ref="U236:X236"/>
    <mergeCell ref="AA236:AD236"/>
    <mergeCell ref="AF236:AI236"/>
    <mergeCell ref="AH226:AI226"/>
    <mergeCell ref="AJ226:AK226"/>
    <mergeCell ref="AM226:AN226"/>
    <mergeCell ref="R228:S228"/>
    <mergeCell ref="AH228:AI228"/>
    <mergeCell ref="K231:N231"/>
    <mergeCell ref="P231:S231"/>
    <mergeCell ref="U231:X231"/>
    <mergeCell ref="AA231:AD231"/>
    <mergeCell ref="AF231:AI231"/>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AH224:AI224"/>
    <mergeCell ref="AJ224:AK224"/>
    <mergeCell ref="AQ224:AR224"/>
    <mergeCell ref="AS224:AV224"/>
    <mergeCell ref="K225:L225"/>
    <mergeCell ref="M225:N225"/>
    <mergeCell ref="O225:P225"/>
    <mergeCell ref="R225:S225"/>
    <mergeCell ref="T225:U225"/>
    <mergeCell ref="AS223:AV223"/>
    <mergeCell ref="K224:L224"/>
    <mergeCell ref="M224:N224"/>
    <mergeCell ref="O224:P224"/>
    <mergeCell ref="R224:S224"/>
    <mergeCell ref="T224:U224"/>
    <mergeCell ref="W224:X224"/>
    <mergeCell ref="AA224:AB224"/>
    <mergeCell ref="AC224:AD224"/>
    <mergeCell ref="AE224:AF224"/>
    <mergeCell ref="AC223:AD223"/>
    <mergeCell ref="AE223:AF223"/>
    <mergeCell ref="AH223:AI223"/>
    <mergeCell ref="AJ223:AK223"/>
    <mergeCell ref="AM223:AN223"/>
    <mergeCell ref="AQ223:AR223"/>
    <mergeCell ref="AM225:AN225"/>
    <mergeCell ref="AM224:AN224"/>
    <mergeCell ref="K223:L223"/>
    <mergeCell ref="M223:N223"/>
    <mergeCell ref="O223:P223"/>
    <mergeCell ref="R223:S223"/>
    <mergeCell ref="T223:U223"/>
    <mergeCell ref="W223:X223"/>
    <mergeCell ref="AA223:AB223"/>
    <mergeCell ref="W222:X222"/>
    <mergeCell ref="AA222:AB222"/>
    <mergeCell ref="AC222:AD222"/>
    <mergeCell ref="AE222:AF222"/>
    <mergeCell ref="AH222:AI222"/>
    <mergeCell ref="AJ222:AK222"/>
    <mergeCell ref="AH221:AI221"/>
    <mergeCell ref="AJ221:AK221"/>
    <mergeCell ref="AQ221:AR221"/>
    <mergeCell ref="BF219:BI219"/>
    <mergeCell ref="K220:L221"/>
    <mergeCell ref="M220:P220"/>
    <mergeCell ref="R220:U220"/>
    <mergeCell ref="AA220:AB221"/>
    <mergeCell ref="AC220:AF220"/>
    <mergeCell ref="AM222:AN222"/>
    <mergeCell ref="AQ222:AR222"/>
    <mergeCell ref="AS222:AV222"/>
    <mergeCell ref="BD213:BE213"/>
    <mergeCell ref="BF213:BJ214"/>
    <mergeCell ref="BB214:BC214"/>
    <mergeCell ref="BD214:BE214"/>
    <mergeCell ref="AS221:AV221"/>
    <mergeCell ref="BF221:BI221"/>
    <mergeCell ref="K222:L222"/>
    <mergeCell ref="M222:N222"/>
    <mergeCell ref="O222:P222"/>
    <mergeCell ref="R222:S222"/>
    <mergeCell ref="T222:U222"/>
    <mergeCell ref="AH220:AK220"/>
    <mergeCell ref="AQ220:AR220"/>
    <mergeCell ref="AS220:AV220"/>
    <mergeCell ref="BF220:BI220"/>
    <mergeCell ref="M221:N221"/>
    <mergeCell ref="O221:P221"/>
    <mergeCell ref="R221:S221"/>
    <mergeCell ref="T221:U221"/>
    <mergeCell ref="AC221:AD221"/>
    <mergeCell ref="AE221:AF221"/>
    <mergeCell ref="B215:B216"/>
    <mergeCell ref="C215:D216"/>
    <mergeCell ref="I215:J216"/>
    <mergeCell ref="K215:N216"/>
    <mergeCell ref="O215:S216"/>
    <mergeCell ref="BB215:BC215"/>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AD13:AJ13"/>
    <mergeCell ref="AK13:AQ13"/>
    <mergeCell ref="AR13:AX13"/>
    <mergeCell ref="AY13:BA13"/>
    <mergeCell ref="B12:B16"/>
    <mergeCell ref="C12:D16"/>
    <mergeCell ref="I12:J16"/>
    <mergeCell ref="K12:N16"/>
    <mergeCell ref="O12:S16"/>
    <mergeCell ref="W12:BA12"/>
    <mergeCell ref="BD21:BE21"/>
    <mergeCell ref="BF21:BJ22"/>
    <mergeCell ref="BB22:BC22"/>
    <mergeCell ref="BD22:BE22"/>
    <mergeCell ref="B23:B24"/>
    <mergeCell ref="C23:D24"/>
    <mergeCell ref="I23:J24"/>
    <mergeCell ref="K23:N24"/>
    <mergeCell ref="O23:S24"/>
    <mergeCell ref="BB23:BC23"/>
    <mergeCell ref="BD19:BE19"/>
    <mergeCell ref="BF19:BJ20"/>
    <mergeCell ref="AT1:BI1"/>
    <mergeCell ref="AC2:AD2"/>
    <mergeCell ref="AF2:AG2"/>
    <mergeCell ref="AJ2:AK2"/>
    <mergeCell ref="AT2:BI2"/>
    <mergeCell ref="BE3:BH3"/>
    <mergeCell ref="BD17:BE17"/>
    <mergeCell ref="BF17:BJ18"/>
    <mergeCell ref="BB18:BC18"/>
    <mergeCell ref="BD18:BE18"/>
    <mergeCell ref="O17:S18"/>
    <mergeCell ref="BB17:BC17"/>
    <mergeCell ref="BB12:BC16"/>
    <mergeCell ref="BD12:BE16"/>
    <mergeCell ref="BF12:BJ16"/>
    <mergeCell ref="W13:AC13"/>
    <mergeCell ref="BB20:BC20"/>
    <mergeCell ref="BD20:BE20"/>
    <mergeCell ref="B19:B20"/>
    <mergeCell ref="C19:D20"/>
    <mergeCell ref="I19:J20"/>
    <mergeCell ref="K19:N20"/>
    <mergeCell ref="O19:S20"/>
    <mergeCell ref="BB19:BC19"/>
    <mergeCell ref="B17:B18"/>
    <mergeCell ref="C17:D18"/>
    <mergeCell ref="I17:J18"/>
    <mergeCell ref="K17:N18"/>
    <mergeCell ref="O21:S22"/>
    <mergeCell ref="BB21:BC21"/>
    <mergeCell ref="BE4:BH4"/>
    <mergeCell ref="BA6:BB6"/>
    <mergeCell ref="BE6:BF6"/>
    <mergeCell ref="BE8:BF8"/>
    <mergeCell ref="BA10:BB10"/>
    <mergeCell ref="BE10:BF10"/>
    <mergeCell ref="B21:B22"/>
    <mergeCell ref="C21:D22"/>
    <mergeCell ref="I21:J22"/>
    <mergeCell ref="K21:N22"/>
  </mergeCells>
  <phoneticPr fontId="3"/>
  <conditionalFormatting sqref="W230:Z230 AO230:AP230">
    <cfRule type="expression" dxfId="518" priority="217">
      <formula>OR(#REF!=$B217,#REF!=$B217)</formula>
    </cfRule>
  </conditionalFormatting>
  <conditionalFormatting sqref="Z220 W220:X220 W229:Z229 AO220:AP220 AO229:AP229">
    <cfRule type="expression" dxfId="517" priority="218">
      <formula>OR(#REF!=$B218,#REF!=$B218)</formula>
    </cfRule>
  </conditionalFormatting>
  <conditionalFormatting sqref="AM230:AN230">
    <cfRule type="expression" dxfId="516" priority="215">
      <formula>OR(#REF!=$B217,#REF!=$B217)</formula>
    </cfRule>
  </conditionalFormatting>
  <conditionalFormatting sqref="AM220:AN220 AM229:AN229">
    <cfRule type="expression" dxfId="515" priority="216">
      <formula>OR(#REF!=$B218,#REF!=$B218)</formula>
    </cfRule>
  </conditionalFormatting>
  <conditionalFormatting sqref="BB18:BE18">
    <cfRule type="expression" dxfId="514" priority="214">
      <formula>INDIRECT(ADDRESS(ROW(),COLUMN()))=TRUNC(INDIRECT(ADDRESS(ROW(),COLUMN())))</formula>
    </cfRule>
  </conditionalFormatting>
  <conditionalFormatting sqref="BB20:BE20">
    <cfRule type="expression" dxfId="513" priority="213">
      <formula>INDIRECT(ADDRESS(ROW(),COLUMN()))=TRUNC(INDIRECT(ADDRESS(ROW(),COLUMN())))</formula>
    </cfRule>
  </conditionalFormatting>
  <conditionalFormatting sqref="BB22:BE22">
    <cfRule type="expression" dxfId="512" priority="212">
      <formula>INDIRECT(ADDRESS(ROW(),COLUMN()))=TRUNC(INDIRECT(ADDRESS(ROW(),COLUMN())))</formula>
    </cfRule>
  </conditionalFormatting>
  <conditionalFormatting sqref="BB24:BE24">
    <cfRule type="expression" dxfId="511" priority="211">
      <formula>INDIRECT(ADDRESS(ROW(),COLUMN()))=TRUNC(INDIRECT(ADDRESS(ROW(),COLUMN())))</formula>
    </cfRule>
  </conditionalFormatting>
  <conditionalFormatting sqref="BB26:BE26">
    <cfRule type="expression" dxfId="510" priority="210">
      <formula>INDIRECT(ADDRESS(ROW(),COLUMN()))=TRUNC(INDIRECT(ADDRESS(ROW(),COLUMN())))</formula>
    </cfRule>
  </conditionalFormatting>
  <conditionalFormatting sqref="BB28:BE28">
    <cfRule type="expression" dxfId="509" priority="209">
      <formula>INDIRECT(ADDRESS(ROW(),COLUMN()))=TRUNC(INDIRECT(ADDRESS(ROW(),COLUMN())))</formula>
    </cfRule>
  </conditionalFormatting>
  <conditionalFormatting sqref="BB30:BE30">
    <cfRule type="expression" dxfId="508" priority="208">
      <formula>INDIRECT(ADDRESS(ROW(),COLUMN()))=TRUNC(INDIRECT(ADDRESS(ROW(),COLUMN())))</formula>
    </cfRule>
  </conditionalFormatting>
  <conditionalFormatting sqref="BB32:BE32">
    <cfRule type="expression" dxfId="507" priority="207">
      <formula>INDIRECT(ADDRESS(ROW(),COLUMN()))=TRUNC(INDIRECT(ADDRESS(ROW(),COLUMN())))</formula>
    </cfRule>
  </conditionalFormatting>
  <conditionalFormatting sqref="BB34:BE34">
    <cfRule type="expression" dxfId="506" priority="206">
      <formula>INDIRECT(ADDRESS(ROW(),COLUMN()))=TRUNC(INDIRECT(ADDRESS(ROW(),COLUMN())))</formula>
    </cfRule>
  </conditionalFormatting>
  <conditionalFormatting sqref="BB36:BE36">
    <cfRule type="expression" dxfId="505" priority="205">
      <formula>INDIRECT(ADDRESS(ROW(),COLUMN()))=TRUNC(INDIRECT(ADDRESS(ROW(),COLUMN())))</formula>
    </cfRule>
  </conditionalFormatting>
  <conditionalFormatting sqref="BB38:BE38">
    <cfRule type="expression" dxfId="504" priority="204">
      <formula>INDIRECT(ADDRESS(ROW(),COLUMN()))=TRUNC(INDIRECT(ADDRESS(ROW(),COLUMN())))</formula>
    </cfRule>
  </conditionalFormatting>
  <conditionalFormatting sqref="BB40:BE40">
    <cfRule type="expression" dxfId="503" priority="203">
      <formula>INDIRECT(ADDRESS(ROW(),COLUMN()))=TRUNC(INDIRECT(ADDRESS(ROW(),COLUMN())))</formula>
    </cfRule>
  </conditionalFormatting>
  <conditionalFormatting sqref="BB42:BE42">
    <cfRule type="expression" dxfId="502" priority="202">
      <formula>INDIRECT(ADDRESS(ROW(),COLUMN()))=TRUNC(INDIRECT(ADDRESS(ROW(),COLUMN())))</formula>
    </cfRule>
  </conditionalFormatting>
  <conditionalFormatting sqref="BB44:BE44">
    <cfRule type="expression" dxfId="501" priority="201">
      <formula>INDIRECT(ADDRESS(ROW(),COLUMN()))=TRUNC(INDIRECT(ADDRESS(ROW(),COLUMN())))</formula>
    </cfRule>
  </conditionalFormatting>
  <conditionalFormatting sqref="BB46:BE46">
    <cfRule type="expression" dxfId="500" priority="200">
      <formula>INDIRECT(ADDRESS(ROW(),COLUMN()))=TRUNC(INDIRECT(ADDRESS(ROW(),COLUMN())))</formula>
    </cfRule>
  </conditionalFormatting>
  <conditionalFormatting sqref="BB48:BE48">
    <cfRule type="expression" dxfId="499" priority="199">
      <formula>INDIRECT(ADDRESS(ROW(),COLUMN()))=TRUNC(INDIRECT(ADDRESS(ROW(),COLUMN())))</formula>
    </cfRule>
  </conditionalFormatting>
  <conditionalFormatting sqref="BB50:BE50">
    <cfRule type="expression" dxfId="498" priority="198">
      <formula>INDIRECT(ADDRESS(ROW(),COLUMN()))=TRUNC(INDIRECT(ADDRESS(ROW(),COLUMN())))</formula>
    </cfRule>
  </conditionalFormatting>
  <conditionalFormatting sqref="BB52:BE52">
    <cfRule type="expression" dxfId="497" priority="197">
      <formula>INDIRECT(ADDRESS(ROW(),COLUMN()))=TRUNC(INDIRECT(ADDRESS(ROW(),COLUMN())))</formula>
    </cfRule>
  </conditionalFormatting>
  <conditionalFormatting sqref="BB54:BE54">
    <cfRule type="expression" dxfId="496" priority="196">
      <formula>INDIRECT(ADDRESS(ROW(),COLUMN()))=TRUNC(INDIRECT(ADDRESS(ROW(),COLUMN())))</formula>
    </cfRule>
  </conditionalFormatting>
  <conditionalFormatting sqref="BB56:BE56">
    <cfRule type="expression" dxfId="495" priority="195">
      <formula>INDIRECT(ADDRESS(ROW(),COLUMN()))=TRUNC(INDIRECT(ADDRESS(ROW(),COLUMN())))</formula>
    </cfRule>
  </conditionalFormatting>
  <conditionalFormatting sqref="BB58:BE58">
    <cfRule type="expression" dxfId="494" priority="194">
      <formula>INDIRECT(ADDRESS(ROW(),COLUMN()))=TRUNC(INDIRECT(ADDRESS(ROW(),COLUMN())))</formula>
    </cfRule>
  </conditionalFormatting>
  <conditionalFormatting sqref="BB60:BE60">
    <cfRule type="expression" dxfId="493" priority="193">
      <formula>INDIRECT(ADDRESS(ROW(),COLUMN()))=TRUNC(INDIRECT(ADDRESS(ROW(),COLUMN())))</formula>
    </cfRule>
  </conditionalFormatting>
  <conditionalFormatting sqref="BB62:BE62">
    <cfRule type="expression" dxfId="492" priority="192">
      <formula>INDIRECT(ADDRESS(ROW(),COLUMN()))=TRUNC(INDIRECT(ADDRESS(ROW(),COLUMN())))</formula>
    </cfRule>
  </conditionalFormatting>
  <conditionalFormatting sqref="BB64:BE64">
    <cfRule type="expression" dxfId="491" priority="191">
      <formula>INDIRECT(ADDRESS(ROW(),COLUMN()))=TRUNC(INDIRECT(ADDRESS(ROW(),COLUMN())))</formula>
    </cfRule>
  </conditionalFormatting>
  <conditionalFormatting sqref="BB66:BE66">
    <cfRule type="expression" dxfId="490" priority="190">
      <formula>INDIRECT(ADDRESS(ROW(),COLUMN()))=TRUNC(INDIRECT(ADDRESS(ROW(),COLUMN())))</formula>
    </cfRule>
  </conditionalFormatting>
  <conditionalFormatting sqref="BB68:BE68">
    <cfRule type="expression" dxfId="489" priority="189">
      <formula>INDIRECT(ADDRESS(ROW(),COLUMN()))=TRUNC(INDIRECT(ADDRESS(ROW(),COLUMN())))</formula>
    </cfRule>
  </conditionalFormatting>
  <conditionalFormatting sqref="BB70:BE70">
    <cfRule type="expression" dxfId="488" priority="188">
      <formula>INDIRECT(ADDRESS(ROW(),COLUMN()))=TRUNC(INDIRECT(ADDRESS(ROW(),COLUMN())))</formula>
    </cfRule>
  </conditionalFormatting>
  <conditionalFormatting sqref="BB72:BE72">
    <cfRule type="expression" dxfId="487" priority="187">
      <formula>INDIRECT(ADDRESS(ROW(),COLUMN()))=TRUNC(INDIRECT(ADDRESS(ROW(),COLUMN())))</formula>
    </cfRule>
  </conditionalFormatting>
  <conditionalFormatting sqref="BB74:BE74">
    <cfRule type="expression" dxfId="486" priority="186">
      <formula>INDIRECT(ADDRESS(ROW(),COLUMN()))=TRUNC(INDIRECT(ADDRESS(ROW(),COLUMN())))</formula>
    </cfRule>
  </conditionalFormatting>
  <conditionalFormatting sqref="AC226:AN226 AG222:AN225">
    <cfRule type="expression" dxfId="485" priority="184">
      <formula>INDIRECT(ADDRESS(ROW(),COLUMN()))=TRUNC(INDIRECT(ADDRESS(ROW(),COLUMN())))</formula>
    </cfRule>
  </conditionalFormatting>
  <conditionalFormatting sqref="M222:X226">
    <cfRule type="expression" dxfId="484" priority="185">
      <formula>INDIRECT(ADDRESS(ROW(),COLUMN()))=TRUNC(INDIRECT(ADDRESS(ROW(),COLUMN())))</formula>
    </cfRule>
  </conditionalFormatting>
  <conditionalFormatting sqref="K231:N231">
    <cfRule type="expression" dxfId="483" priority="183">
      <formula>INDIRECT(ADDRESS(ROW(),COLUMN()))=TRUNC(INDIRECT(ADDRESS(ROW(),COLUMN())))</formula>
    </cfRule>
  </conditionalFormatting>
  <conditionalFormatting sqref="AA231:AD231">
    <cfRule type="expression" dxfId="482" priority="182">
      <formula>INDIRECT(ADDRESS(ROW(),COLUMN()))=TRUNC(INDIRECT(ADDRESS(ROW(),COLUMN())))</formula>
    </cfRule>
  </conditionalFormatting>
  <conditionalFormatting sqref="AC222:AF225">
    <cfRule type="expression" dxfId="481" priority="181">
      <formula>INDIRECT(ADDRESS(ROW(),COLUMN()))=TRUNC(INDIRECT(ADDRESS(ROW(),COLUMN())))</formula>
    </cfRule>
  </conditionalFormatting>
  <conditionalFormatting sqref="W18:BA18">
    <cfRule type="expression" dxfId="480" priority="179">
      <formula>INDIRECT(ADDRESS(ROW(),COLUMN()))=TRUNC(INDIRECT(ADDRESS(ROW(),COLUMN())))</formula>
    </cfRule>
  </conditionalFormatting>
  <conditionalFormatting sqref="W20:BA20">
    <cfRule type="expression" dxfId="479" priority="180">
      <formula>INDIRECT(ADDRESS(ROW(),COLUMN()))=TRUNC(INDIRECT(ADDRESS(ROW(),COLUMN())))</formula>
    </cfRule>
  </conditionalFormatting>
  <conditionalFormatting sqref="W188:BA188">
    <cfRule type="expression" dxfId="478" priority="38">
      <formula>INDIRECT(ADDRESS(ROW(),COLUMN()))=TRUNC(INDIRECT(ADDRESS(ROW(),COLUMN())))</formula>
    </cfRule>
  </conditionalFormatting>
  <conditionalFormatting sqref="W22:BA22">
    <cfRule type="expression" dxfId="477" priority="178">
      <formula>INDIRECT(ADDRESS(ROW(),COLUMN()))=TRUNC(INDIRECT(ADDRESS(ROW(),COLUMN())))</formula>
    </cfRule>
  </conditionalFormatting>
  <conditionalFormatting sqref="W24:BA24">
    <cfRule type="expression" dxfId="476" priority="177">
      <formula>INDIRECT(ADDRESS(ROW(),COLUMN()))=TRUNC(INDIRECT(ADDRESS(ROW(),COLUMN())))</formula>
    </cfRule>
  </conditionalFormatting>
  <conditionalFormatting sqref="W26:BA26">
    <cfRule type="expression" dxfId="475" priority="176">
      <formula>INDIRECT(ADDRESS(ROW(),COLUMN()))=TRUNC(INDIRECT(ADDRESS(ROW(),COLUMN())))</formula>
    </cfRule>
  </conditionalFormatting>
  <conditionalFormatting sqref="W28:BA28">
    <cfRule type="expression" dxfId="474" priority="175">
      <formula>INDIRECT(ADDRESS(ROW(),COLUMN()))=TRUNC(INDIRECT(ADDRESS(ROW(),COLUMN())))</formula>
    </cfRule>
  </conditionalFormatting>
  <conditionalFormatting sqref="W30:BA30">
    <cfRule type="expression" dxfId="473" priority="174">
      <formula>INDIRECT(ADDRESS(ROW(),COLUMN()))=TRUNC(INDIRECT(ADDRESS(ROW(),COLUMN())))</formula>
    </cfRule>
  </conditionalFormatting>
  <conditionalFormatting sqref="W32:BA32">
    <cfRule type="expression" dxfId="472" priority="173">
      <formula>INDIRECT(ADDRESS(ROW(),COLUMN()))=TRUNC(INDIRECT(ADDRESS(ROW(),COLUMN())))</formula>
    </cfRule>
  </conditionalFormatting>
  <conditionalFormatting sqref="W34:BA34">
    <cfRule type="expression" dxfId="471" priority="172">
      <formula>INDIRECT(ADDRESS(ROW(),COLUMN()))=TRUNC(INDIRECT(ADDRESS(ROW(),COLUMN())))</formula>
    </cfRule>
  </conditionalFormatting>
  <conditionalFormatting sqref="W36:BA36">
    <cfRule type="expression" dxfId="470" priority="171">
      <formula>INDIRECT(ADDRESS(ROW(),COLUMN()))=TRUNC(INDIRECT(ADDRESS(ROW(),COLUMN())))</formula>
    </cfRule>
  </conditionalFormatting>
  <conditionalFormatting sqref="W38:BA38">
    <cfRule type="expression" dxfId="469" priority="170">
      <formula>INDIRECT(ADDRESS(ROW(),COLUMN()))=TRUNC(INDIRECT(ADDRESS(ROW(),COLUMN())))</formula>
    </cfRule>
  </conditionalFormatting>
  <conditionalFormatting sqref="W40:BA40">
    <cfRule type="expression" dxfId="468" priority="169">
      <formula>INDIRECT(ADDRESS(ROW(),COLUMN()))=TRUNC(INDIRECT(ADDRESS(ROW(),COLUMN())))</formula>
    </cfRule>
  </conditionalFormatting>
  <conditionalFormatting sqref="W42:BA42">
    <cfRule type="expression" dxfId="467" priority="168">
      <formula>INDIRECT(ADDRESS(ROW(),COLUMN()))=TRUNC(INDIRECT(ADDRESS(ROW(),COLUMN())))</formula>
    </cfRule>
  </conditionalFormatting>
  <conditionalFormatting sqref="W44:BA44">
    <cfRule type="expression" dxfId="466" priority="167">
      <formula>INDIRECT(ADDRESS(ROW(),COLUMN()))=TRUNC(INDIRECT(ADDRESS(ROW(),COLUMN())))</formula>
    </cfRule>
  </conditionalFormatting>
  <conditionalFormatting sqref="W46:BA46">
    <cfRule type="expression" dxfId="465" priority="166">
      <formula>INDIRECT(ADDRESS(ROW(),COLUMN()))=TRUNC(INDIRECT(ADDRESS(ROW(),COLUMN())))</formula>
    </cfRule>
  </conditionalFormatting>
  <conditionalFormatting sqref="W48:BA48">
    <cfRule type="expression" dxfId="464" priority="165">
      <formula>INDIRECT(ADDRESS(ROW(),COLUMN()))=TRUNC(INDIRECT(ADDRESS(ROW(),COLUMN())))</formula>
    </cfRule>
  </conditionalFormatting>
  <conditionalFormatting sqref="W50:BA50">
    <cfRule type="expression" dxfId="463" priority="164">
      <formula>INDIRECT(ADDRESS(ROW(),COLUMN()))=TRUNC(INDIRECT(ADDRESS(ROW(),COLUMN())))</formula>
    </cfRule>
  </conditionalFormatting>
  <conditionalFormatting sqref="W52:BA52">
    <cfRule type="expression" dxfId="462" priority="163">
      <formula>INDIRECT(ADDRESS(ROW(),COLUMN()))=TRUNC(INDIRECT(ADDRESS(ROW(),COLUMN())))</formula>
    </cfRule>
  </conditionalFormatting>
  <conditionalFormatting sqref="W54:BA54">
    <cfRule type="expression" dxfId="461" priority="162">
      <formula>INDIRECT(ADDRESS(ROW(),COLUMN()))=TRUNC(INDIRECT(ADDRESS(ROW(),COLUMN())))</formula>
    </cfRule>
  </conditionalFormatting>
  <conditionalFormatting sqref="W56:BA56">
    <cfRule type="expression" dxfId="460" priority="161">
      <formula>INDIRECT(ADDRESS(ROW(),COLUMN()))=TRUNC(INDIRECT(ADDRESS(ROW(),COLUMN())))</formula>
    </cfRule>
  </conditionalFormatting>
  <conditionalFormatting sqref="W58:BA58">
    <cfRule type="expression" dxfId="459" priority="160">
      <formula>INDIRECT(ADDRESS(ROW(),COLUMN()))=TRUNC(INDIRECT(ADDRESS(ROW(),COLUMN())))</formula>
    </cfRule>
  </conditionalFormatting>
  <conditionalFormatting sqref="W60:BA60">
    <cfRule type="expression" dxfId="458" priority="159">
      <formula>INDIRECT(ADDRESS(ROW(),COLUMN()))=TRUNC(INDIRECT(ADDRESS(ROW(),COLUMN())))</formula>
    </cfRule>
  </conditionalFormatting>
  <conditionalFormatting sqref="W62:BA62">
    <cfRule type="expression" dxfId="457" priority="158">
      <formula>INDIRECT(ADDRESS(ROW(),COLUMN()))=TRUNC(INDIRECT(ADDRESS(ROW(),COLUMN())))</formula>
    </cfRule>
  </conditionalFormatting>
  <conditionalFormatting sqref="W64:BA64">
    <cfRule type="expression" dxfId="456" priority="157">
      <formula>INDIRECT(ADDRESS(ROW(),COLUMN()))=TRUNC(INDIRECT(ADDRESS(ROW(),COLUMN())))</formula>
    </cfRule>
  </conditionalFormatting>
  <conditionalFormatting sqref="W66:BA66">
    <cfRule type="expression" dxfId="455" priority="156">
      <formula>INDIRECT(ADDRESS(ROW(),COLUMN()))=TRUNC(INDIRECT(ADDRESS(ROW(),COLUMN())))</formula>
    </cfRule>
  </conditionalFormatting>
  <conditionalFormatting sqref="W68:BA68">
    <cfRule type="expression" dxfId="454" priority="155">
      <formula>INDIRECT(ADDRESS(ROW(),COLUMN()))=TRUNC(INDIRECT(ADDRESS(ROW(),COLUMN())))</formula>
    </cfRule>
  </conditionalFormatting>
  <conditionalFormatting sqref="W70:BA70">
    <cfRule type="expression" dxfId="453" priority="154">
      <formula>INDIRECT(ADDRESS(ROW(),COLUMN()))=TRUNC(INDIRECT(ADDRESS(ROW(),COLUMN())))</formula>
    </cfRule>
  </conditionalFormatting>
  <conditionalFormatting sqref="W72:BA72">
    <cfRule type="expression" dxfId="452" priority="153">
      <formula>INDIRECT(ADDRESS(ROW(),COLUMN()))=TRUNC(INDIRECT(ADDRESS(ROW(),COLUMN())))</formula>
    </cfRule>
  </conditionalFormatting>
  <conditionalFormatting sqref="W74:BA74">
    <cfRule type="expression" dxfId="451" priority="152">
      <formula>INDIRECT(ADDRESS(ROW(),COLUMN()))=TRUNC(INDIRECT(ADDRESS(ROW(),COLUMN())))</formula>
    </cfRule>
  </conditionalFormatting>
  <conditionalFormatting sqref="W76:BA76">
    <cfRule type="expression" dxfId="450" priority="150">
      <formula>INDIRECT(ADDRESS(ROW(),COLUMN()))=TRUNC(INDIRECT(ADDRESS(ROW(),COLUMN())))</formula>
    </cfRule>
  </conditionalFormatting>
  <conditionalFormatting sqref="BB76:BE76">
    <cfRule type="expression" dxfId="449" priority="151">
      <formula>INDIRECT(ADDRESS(ROW(),COLUMN()))=TRUNC(INDIRECT(ADDRESS(ROW(),COLUMN())))</formula>
    </cfRule>
  </conditionalFormatting>
  <conditionalFormatting sqref="BB78:BE78">
    <cfRule type="expression" dxfId="448" priority="149">
      <formula>INDIRECT(ADDRESS(ROW(),COLUMN()))=TRUNC(INDIRECT(ADDRESS(ROW(),COLUMN())))</formula>
    </cfRule>
  </conditionalFormatting>
  <conditionalFormatting sqref="W78:BA78">
    <cfRule type="expression" dxfId="447" priority="148">
      <formula>INDIRECT(ADDRESS(ROW(),COLUMN()))=TRUNC(INDIRECT(ADDRESS(ROW(),COLUMN())))</formula>
    </cfRule>
  </conditionalFormatting>
  <conditionalFormatting sqref="BB80:BE80">
    <cfRule type="expression" dxfId="446" priority="147">
      <formula>INDIRECT(ADDRESS(ROW(),COLUMN()))=TRUNC(INDIRECT(ADDRESS(ROW(),COLUMN())))</formula>
    </cfRule>
  </conditionalFormatting>
  <conditionalFormatting sqref="W80:BA80">
    <cfRule type="expression" dxfId="445" priority="146">
      <formula>INDIRECT(ADDRESS(ROW(),COLUMN()))=TRUNC(INDIRECT(ADDRESS(ROW(),COLUMN())))</formula>
    </cfRule>
  </conditionalFormatting>
  <conditionalFormatting sqref="BB82:BE82">
    <cfRule type="expression" dxfId="444" priority="145">
      <formula>INDIRECT(ADDRESS(ROW(),COLUMN()))=TRUNC(INDIRECT(ADDRESS(ROW(),COLUMN())))</formula>
    </cfRule>
  </conditionalFormatting>
  <conditionalFormatting sqref="W82:BA82">
    <cfRule type="expression" dxfId="443" priority="144">
      <formula>INDIRECT(ADDRESS(ROW(),COLUMN()))=TRUNC(INDIRECT(ADDRESS(ROW(),COLUMN())))</formula>
    </cfRule>
  </conditionalFormatting>
  <conditionalFormatting sqref="BB84:BE84">
    <cfRule type="expression" dxfId="442" priority="143">
      <formula>INDIRECT(ADDRESS(ROW(),COLUMN()))=TRUNC(INDIRECT(ADDRESS(ROW(),COLUMN())))</formula>
    </cfRule>
  </conditionalFormatting>
  <conditionalFormatting sqref="W84:BA84">
    <cfRule type="expression" dxfId="441" priority="142">
      <formula>INDIRECT(ADDRESS(ROW(),COLUMN()))=TRUNC(INDIRECT(ADDRESS(ROW(),COLUMN())))</formula>
    </cfRule>
  </conditionalFormatting>
  <conditionalFormatting sqref="BB86:BE86">
    <cfRule type="expression" dxfId="440" priority="141">
      <formula>INDIRECT(ADDRESS(ROW(),COLUMN()))=TRUNC(INDIRECT(ADDRESS(ROW(),COLUMN())))</formula>
    </cfRule>
  </conditionalFormatting>
  <conditionalFormatting sqref="W86:BA86">
    <cfRule type="expression" dxfId="439" priority="140">
      <formula>INDIRECT(ADDRESS(ROW(),COLUMN()))=TRUNC(INDIRECT(ADDRESS(ROW(),COLUMN())))</formula>
    </cfRule>
  </conditionalFormatting>
  <conditionalFormatting sqref="BB88:BE88">
    <cfRule type="expression" dxfId="438" priority="139">
      <formula>INDIRECT(ADDRESS(ROW(),COLUMN()))=TRUNC(INDIRECT(ADDRESS(ROW(),COLUMN())))</formula>
    </cfRule>
  </conditionalFormatting>
  <conditionalFormatting sqref="W88:BA88">
    <cfRule type="expression" dxfId="437" priority="138">
      <formula>INDIRECT(ADDRESS(ROW(),COLUMN()))=TRUNC(INDIRECT(ADDRESS(ROW(),COLUMN())))</formula>
    </cfRule>
  </conditionalFormatting>
  <conditionalFormatting sqref="BB90:BE90">
    <cfRule type="expression" dxfId="436" priority="137">
      <formula>INDIRECT(ADDRESS(ROW(),COLUMN()))=TRUNC(INDIRECT(ADDRESS(ROW(),COLUMN())))</formula>
    </cfRule>
  </conditionalFormatting>
  <conditionalFormatting sqref="W90:BA90">
    <cfRule type="expression" dxfId="435" priority="136">
      <formula>INDIRECT(ADDRESS(ROW(),COLUMN()))=TRUNC(INDIRECT(ADDRESS(ROW(),COLUMN())))</formula>
    </cfRule>
  </conditionalFormatting>
  <conditionalFormatting sqref="BB92:BE92">
    <cfRule type="expression" dxfId="434" priority="135">
      <formula>INDIRECT(ADDRESS(ROW(),COLUMN()))=TRUNC(INDIRECT(ADDRESS(ROW(),COLUMN())))</formula>
    </cfRule>
  </conditionalFormatting>
  <conditionalFormatting sqref="W92:BA92">
    <cfRule type="expression" dxfId="433" priority="134">
      <formula>INDIRECT(ADDRESS(ROW(),COLUMN()))=TRUNC(INDIRECT(ADDRESS(ROW(),COLUMN())))</formula>
    </cfRule>
  </conditionalFormatting>
  <conditionalFormatting sqref="BB94:BE94">
    <cfRule type="expression" dxfId="432" priority="133">
      <formula>INDIRECT(ADDRESS(ROW(),COLUMN()))=TRUNC(INDIRECT(ADDRESS(ROW(),COLUMN())))</formula>
    </cfRule>
  </conditionalFormatting>
  <conditionalFormatting sqref="W94:BA94">
    <cfRule type="expression" dxfId="431" priority="132">
      <formula>INDIRECT(ADDRESS(ROW(),COLUMN()))=TRUNC(INDIRECT(ADDRESS(ROW(),COLUMN())))</formula>
    </cfRule>
  </conditionalFormatting>
  <conditionalFormatting sqref="BB96:BE96">
    <cfRule type="expression" dxfId="430" priority="131">
      <formula>INDIRECT(ADDRESS(ROW(),COLUMN()))=TRUNC(INDIRECT(ADDRESS(ROW(),COLUMN())))</formula>
    </cfRule>
  </conditionalFormatting>
  <conditionalFormatting sqref="W96:BA96">
    <cfRule type="expression" dxfId="429" priority="130">
      <formula>INDIRECT(ADDRESS(ROW(),COLUMN()))=TRUNC(INDIRECT(ADDRESS(ROW(),COLUMN())))</formula>
    </cfRule>
  </conditionalFormatting>
  <conditionalFormatting sqref="BB98:BE98">
    <cfRule type="expression" dxfId="428" priority="129">
      <formula>INDIRECT(ADDRESS(ROW(),COLUMN()))=TRUNC(INDIRECT(ADDRESS(ROW(),COLUMN())))</formula>
    </cfRule>
  </conditionalFormatting>
  <conditionalFormatting sqref="W98:BA98">
    <cfRule type="expression" dxfId="427" priority="128">
      <formula>INDIRECT(ADDRESS(ROW(),COLUMN()))=TRUNC(INDIRECT(ADDRESS(ROW(),COLUMN())))</formula>
    </cfRule>
  </conditionalFormatting>
  <conditionalFormatting sqref="BB100:BE100">
    <cfRule type="expression" dxfId="426" priority="127">
      <formula>INDIRECT(ADDRESS(ROW(),COLUMN()))=TRUNC(INDIRECT(ADDRESS(ROW(),COLUMN())))</formula>
    </cfRule>
  </conditionalFormatting>
  <conditionalFormatting sqref="W100:BA100">
    <cfRule type="expression" dxfId="425" priority="126">
      <formula>INDIRECT(ADDRESS(ROW(),COLUMN()))=TRUNC(INDIRECT(ADDRESS(ROW(),COLUMN())))</formula>
    </cfRule>
  </conditionalFormatting>
  <conditionalFormatting sqref="BB102:BE102">
    <cfRule type="expression" dxfId="424" priority="125">
      <formula>INDIRECT(ADDRESS(ROW(),COLUMN()))=TRUNC(INDIRECT(ADDRESS(ROW(),COLUMN())))</formula>
    </cfRule>
  </conditionalFormatting>
  <conditionalFormatting sqref="W102:BA102">
    <cfRule type="expression" dxfId="423" priority="124">
      <formula>INDIRECT(ADDRESS(ROW(),COLUMN()))=TRUNC(INDIRECT(ADDRESS(ROW(),COLUMN())))</formula>
    </cfRule>
  </conditionalFormatting>
  <conditionalFormatting sqref="BB104:BE104">
    <cfRule type="expression" dxfId="422" priority="123">
      <formula>INDIRECT(ADDRESS(ROW(),COLUMN()))=TRUNC(INDIRECT(ADDRESS(ROW(),COLUMN())))</formula>
    </cfRule>
  </conditionalFormatting>
  <conditionalFormatting sqref="W104:BA104">
    <cfRule type="expression" dxfId="421" priority="122">
      <formula>INDIRECT(ADDRESS(ROW(),COLUMN()))=TRUNC(INDIRECT(ADDRESS(ROW(),COLUMN())))</formula>
    </cfRule>
  </conditionalFormatting>
  <conditionalFormatting sqref="BB106:BE106">
    <cfRule type="expression" dxfId="420" priority="121">
      <formula>INDIRECT(ADDRESS(ROW(),COLUMN()))=TRUNC(INDIRECT(ADDRESS(ROW(),COLUMN())))</formula>
    </cfRule>
  </conditionalFormatting>
  <conditionalFormatting sqref="W106:BA106">
    <cfRule type="expression" dxfId="419" priority="120">
      <formula>INDIRECT(ADDRESS(ROW(),COLUMN()))=TRUNC(INDIRECT(ADDRESS(ROW(),COLUMN())))</formula>
    </cfRule>
  </conditionalFormatting>
  <conditionalFormatting sqref="BB108:BE108">
    <cfRule type="expression" dxfId="418" priority="119">
      <formula>INDIRECT(ADDRESS(ROW(),COLUMN()))=TRUNC(INDIRECT(ADDRESS(ROW(),COLUMN())))</formula>
    </cfRule>
  </conditionalFormatting>
  <conditionalFormatting sqref="W108:BA108">
    <cfRule type="expression" dxfId="417" priority="118">
      <formula>INDIRECT(ADDRESS(ROW(),COLUMN()))=TRUNC(INDIRECT(ADDRESS(ROW(),COLUMN())))</formula>
    </cfRule>
  </conditionalFormatting>
  <conditionalFormatting sqref="BB110:BE110">
    <cfRule type="expression" dxfId="416" priority="117">
      <formula>INDIRECT(ADDRESS(ROW(),COLUMN()))=TRUNC(INDIRECT(ADDRESS(ROW(),COLUMN())))</formula>
    </cfRule>
  </conditionalFormatting>
  <conditionalFormatting sqref="W110:BA110">
    <cfRule type="expression" dxfId="415" priority="116">
      <formula>INDIRECT(ADDRESS(ROW(),COLUMN()))=TRUNC(INDIRECT(ADDRESS(ROW(),COLUMN())))</formula>
    </cfRule>
  </conditionalFormatting>
  <conditionalFormatting sqref="BB112:BE112">
    <cfRule type="expression" dxfId="414" priority="115">
      <formula>INDIRECT(ADDRESS(ROW(),COLUMN()))=TRUNC(INDIRECT(ADDRESS(ROW(),COLUMN())))</formula>
    </cfRule>
  </conditionalFormatting>
  <conditionalFormatting sqref="W112:BA112">
    <cfRule type="expression" dxfId="413" priority="114">
      <formula>INDIRECT(ADDRESS(ROW(),COLUMN()))=TRUNC(INDIRECT(ADDRESS(ROW(),COLUMN())))</formula>
    </cfRule>
  </conditionalFormatting>
  <conditionalFormatting sqref="BB114:BE114">
    <cfRule type="expression" dxfId="412" priority="113">
      <formula>INDIRECT(ADDRESS(ROW(),COLUMN()))=TRUNC(INDIRECT(ADDRESS(ROW(),COLUMN())))</formula>
    </cfRule>
  </conditionalFormatting>
  <conditionalFormatting sqref="W114:BA114">
    <cfRule type="expression" dxfId="411" priority="112">
      <formula>INDIRECT(ADDRESS(ROW(),COLUMN()))=TRUNC(INDIRECT(ADDRESS(ROW(),COLUMN())))</formula>
    </cfRule>
  </conditionalFormatting>
  <conditionalFormatting sqref="BB116:BE116">
    <cfRule type="expression" dxfId="410" priority="111">
      <formula>INDIRECT(ADDRESS(ROW(),COLUMN()))=TRUNC(INDIRECT(ADDRESS(ROW(),COLUMN())))</formula>
    </cfRule>
  </conditionalFormatting>
  <conditionalFormatting sqref="W116:BA116">
    <cfRule type="expression" dxfId="409" priority="110">
      <formula>INDIRECT(ADDRESS(ROW(),COLUMN()))=TRUNC(INDIRECT(ADDRESS(ROW(),COLUMN())))</formula>
    </cfRule>
  </conditionalFormatting>
  <conditionalFormatting sqref="BB118:BE118">
    <cfRule type="expression" dxfId="408" priority="109">
      <formula>INDIRECT(ADDRESS(ROW(),COLUMN()))=TRUNC(INDIRECT(ADDRESS(ROW(),COLUMN())))</formula>
    </cfRule>
  </conditionalFormatting>
  <conditionalFormatting sqref="W118:BA118">
    <cfRule type="expression" dxfId="407" priority="108">
      <formula>INDIRECT(ADDRESS(ROW(),COLUMN()))=TRUNC(INDIRECT(ADDRESS(ROW(),COLUMN())))</formula>
    </cfRule>
  </conditionalFormatting>
  <conditionalFormatting sqref="BB120:BE120">
    <cfRule type="expression" dxfId="406" priority="107">
      <formula>INDIRECT(ADDRESS(ROW(),COLUMN()))=TRUNC(INDIRECT(ADDRESS(ROW(),COLUMN())))</formula>
    </cfRule>
  </conditionalFormatting>
  <conditionalFormatting sqref="W120:BA120">
    <cfRule type="expression" dxfId="405" priority="106">
      <formula>INDIRECT(ADDRESS(ROW(),COLUMN()))=TRUNC(INDIRECT(ADDRESS(ROW(),COLUMN())))</formula>
    </cfRule>
  </conditionalFormatting>
  <conditionalFormatting sqref="BB122:BE122">
    <cfRule type="expression" dxfId="404" priority="105">
      <formula>INDIRECT(ADDRESS(ROW(),COLUMN()))=TRUNC(INDIRECT(ADDRESS(ROW(),COLUMN())))</formula>
    </cfRule>
  </conditionalFormatting>
  <conditionalFormatting sqref="W122:BA122">
    <cfRule type="expression" dxfId="403" priority="104">
      <formula>INDIRECT(ADDRESS(ROW(),COLUMN()))=TRUNC(INDIRECT(ADDRESS(ROW(),COLUMN())))</formula>
    </cfRule>
  </conditionalFormatting>
  <conditionalFormatting sqref="BB124:BE124">
    <cfRule type="expression" dxfId="402" priority="103">
      <formula>INDIRECT(ADDRESS(ROW(),COLUMN()))=TRUNC(INDIRECT(ADDRESS(ROW(),COLUMN())))</formula>
    </cfRule>
  </conditionalFormatting>
  <conditionalFormatting sqref="W124:BA124">
    <cfRule type="expression" dxfId="401" priority="102">
      <formula>INDIRECT(ADDRESS(ROW(),COLUMN()))=TRUNC(INDIRECT(ADDRESS(ROW(),COLUMN())))</formula>
    </cfRule>
  </conditionalFormatting>
  <conditionalFormatting sqref="BB126:BE126">
    <cfRule type="expression" dxfId="400" priority="101">
      <formula>INDIRECT(ADDRESS(ROW(),COLUMN()))=TRUNC(INDIRECT(ADDRESS(ROW(),COLUMN())))</formula>
    </cfRule>
  </conditionalFormatting>
  <conditionalFormatting sqref="W126:BA126">
    <cfRule type="expression" dxfId="399" priority="100">
      <formula>INDIRECT(ADDRESS(ROW(),COLUMN()))=TRUNC(INDIRECT(ADDRESS(ROW(),COLUMN())))</formula>
    </cfRule>
  </conditionalFormatting>
  <conditionalFormatting sqref="BB128:BE128">
    <cfRule type="expression" dxfId="398" priority="99">
      <formula>INDIRECT(ADDRESS(ROW(),COLUMN()))=TRUNC(INDIRECT(ADDRESS(ROW(),COLUMN())))</formula>
    </cfRule>
  </conditionalFormatting>
  <conditionalFormatting sqref="W128:BA128">
    <cfRule type="expression" dxfId="397" priority="98">
      <formula>INDIRECT(ADDRESS(ROW(),COLUMN()))=TRUNC(INDIRECT(ADDRESS(ROW(),COLUMN())))</formula>
    </cfRule>
  </conditionalFormatting>
  <conditionalFormatting sqref="BB130:BE130">
    <cfRule type="expression" dxfId="396" priority="97">
      <formula>INDIRECT(ADDRESS(ROW(),COLUMN()))=TRUNC(INDIRECT(ADDRESS(ROW(),COLUMN())))</formula>
    </cfRule>
  </conditionalFormatting>
  <conditionalFormatting sqref="W130:BA130">
    <cfRule type="expression" dxfId="395" priority="96">
      <formula>INDIRECT(ADDRESS(ROW(),COLUMN()))=TRUNC(INDIRECT(ADDRESS(ROW(),COLUMN())))</formula>
    </cfRule>
  </conditionalFormatting>
  <conditionalFormatting sqref="BB132:BE132">
    <cfRule type="expression" dxfId="394" priority="95">
      <formula>INDIRECT(ADDRESS(ROW(),COLUMN()))=TRUNC(INDIRECT(ADDRESS(ROW(),COLUMN())))</formula>
    </cfRule>
  </conditionalFormatting>
  <conditionalFormatting sqref="W132:BA132">
    <cfRule type="expression" dxfId="393" priority="94">
      <formula>INDIRECT(ADDRESS(ROW(),COLUMN()))=TRUNC(INDIRECT(ADDRESS(ROW(),COLUMN())))</formula>
    </cfRule>
  </conditionalFormatting>
  <conditionalFormatting sqref="BB134:BE134">
    <cfRule type="expression" dxfId="392" priority="93">
      <formula>INDIRECT(ADDRESS(ROW(),COLUMN()))=TRUNC(INDIRECT(ADDRESS(ROW(),COLUMN())))</formula>
    </cfRule>
  </conditionalFormatting>
  <conditionalFormatting sqref="W134:BA134">
    <cfRule type="expression" dxfId="391" priority="92">
      <formula>INDIRECT(ADDRESS(ROW(),COLUMN()))=TRUNC(INDIRECT(ADDRESS(ROW(),COLUMN())))</formula>
    </cfRule>
  </conditionalFormatting>
  <conditionalFormatting sqref="BB136:BE136">
    <cfRule type="expression" dxfId="390" priority="91">
      <formula>INDIRECT(ADDRESS(ROW(),COLUMN()))=TRUNC(INDIRECT(ADDRESS(ROW(),COLUMN())))</formula>
    </cfRule>
  </conditionalFormatting>
  <conditionalFormatting sqref="W136:BA136">
    <cfRule type="expression" dxfId="389" priority="90">
      <formula>INDIRECT(ADDRESS(ROW(),COLUMN()))=TRUNC(INDIRECT(ADDRESS(ROW(),COLUMN())))</formula>
    </cfRule>
  </conditionalFormatting>
  <conditionalFormatting sqref="BB138:BE138">
    <cfRule type="expression" dxfId="388" priority="89">
      <formula>INDIRECT(ADDRESS(ROW(),COLUMN()))=TRUNC(INDIRECT(ADDRESS(ROW(),COLUMN())))</formula>
    </cfRule>
  </conditionalFormatting>
  <conditionalFormatting sqref="W138:BA138">
    <cfRule type="expression" dxfId="387" priority="88">
      <formula>INDIRECT(ADDRESS(ROW(),COLUMN()))=TRUNC(INDIRECT(ADDRESS(ROW(),COLUMN())))</formula>
    </cfRule>
  </conditionalFormatting>
  <conditionalFormatting sqref="BB140:BE140">
    <cfRule type="expression" dxfId="386" priority="87">
      <formula>INDIRECT(ADDRESS(ROW(),COLUMN()))=TRUNC(INDIRECT(ADDRESS(ROW(),COLUMN())))</formula>
    </cfRule>
  </conditionalFormatting>
  <conditionalFormatting sqref="W140:BA140">
    <cfRule type="expression" dxfId="385" priority="86">
      <formula>INDIRECT(ADDRESS(ROW(),COLUMN()))=TRUNC(INDIRECT(ADDRESS(ROW(),COLUMN())))</formula>
    </cfRule>
  </conditionalFormatting>
  <conditionalFormatting sqref="BB142:BE142">
    <cfRule type="expression" dxfId="384" priority="85">
      <formula>INDIRECT(ADDRESS(ROW(),COLUMN()))=TRUNC(INDIRECT(ADDRESS(ROW(),COLUMN())))</formula>
    </cfRule>
  </conditionalFormatting>
  <conditionalFormatting sqref="W142:BA142">
    <cfRule type="expression" dxfId="383" priority="84">
      <formula>INDIRECT(ADDRESS(ROW(),COLUMN()))=TRUNC(INDIRECT(ADDRESS(ROW(),COLUMN())))</formula>
    </cfRule>
  </conditionalFormatting>
  <conditionalFormatting sqref="BB144:BE144">
    <cfRule type="expression" dxfId="382" priority="83">
      <formula>INDIRECT(ADDRESS(ROW(),COLUMN()))=TRUNC(INDIRECT(ADDRESS(ROW(),COLUMN())))</formula>
    </cfRule>
  </conditionalFormatting>
  <conditionalFormatting sqref="W144:BA144">
    <cfRule type="expression" dxfId="381" priority="82">
      <formula>INDIRECT(ADDRESS(ROW(),COLUMN()))=TRUNC(INDIRECT(ADDRESS(ROW(),COLUMN())))</formula>
    </cfRule>
  </conditionalFormatting>
  <conditionalFormatting sqref="BB146:BE146">
    <cfRule type="expression" dxfId="380" priority="81">
      <formula>INDIRECT(ADDRESS(ROW(),COLUMN()))=TRUNC(INDIRECT(ADDRESS(ROW(),COLUMN())))</formula>
    </cfRule>
  </conditionalFormatting>
  <conditionalFormatting sqref="W146:BA146">
    <cfRule type="expression" dxfId="379" priority="80">
      <formula>INDIRECT(ADDRESS(ROW(),COLUMN()))=TRUNC(INDIRECT(ADDRESS(ROW(),COLUMN())))</formula>
    </cfRule>
  </conditionalFormatting>
  <conditionalFormatting sqref="BB148:BE148">
    <cfRule type="expression" dxfId="378" priority="79">
      <formula>INDIRECT(ADDRESS(ROW(),COLUMN()))=TRUNC(INDIRECT(ADDRESS(ROW(),COLUMN())))</formula>
    </cfRule>
  </conditionalFormatting>
  <conditionalFormatting sqref="W148:BA148">
    <cfRule type="expression" dxfId="377" priority="78">
      <formula>INDIRECT(ADDRESS(ROW(),COLUMN()))=TRUNC(INDIRECT(ADDRESS(ROW(),COLUMN())))</formula>
    </cfRule>
  </conditionalFormatting>
  <conditionalFormatting sqref="BB150:BE150">
    <cfRule type="expression" dxfId="376" priority="77">
      <formula>INDIRECT(ADDRESS(ROW(),COLUMN()))=TRUNC(INDIRECT(ADDRESS(ROW(),COLUMN())))</formula>
    </cfRule>
  </conditionalFormatting>
  <conditionalFormatting sqref="W150:BA150">
    <cfRule type="expression" dxfId="375" priority="76">
      <formula>INDIRECT(ADDRESS(ROW(),COLUMN()))=TRUNC(INDIRECT(ADDRESS(ROW(),COLUMN())))</formula>
    </cfRule>
  </conditionalFormatting>
  <conditionalFormatting sqref="BB152:BE152">
    <cfRule type="expression" dxfId="374" priority="75">
      <formula>INDIRECT(ADDRESS(ROW(),COLUMN()))=TRUNC(INDIRECT(ADDRESS(ROW(),COLUMN())))</formula>
    </cfRule>
  </conditionalFormatting>
  <conditionalFormatting sqref="W152:BA152">
    <cfRule type="expression" dxfId="373" priority="74">
      <formula>INDIRECT(ADDRESS(ROW(),COLUMN()))=TRUNC(INDIRECT(ADDRESS(ROW(),COLUMN())))</formula>
    </cfRule>
  </conditionalFormatting>
  <conditionalFormatting sqref="BB154:BE154">
    <cfRule type="expression" dxfId="372" priority="73">
      <formula>INDIRECT(ADDRESS(ROW(),COLUMN()))=TRUNC(INDIRECT(ADDRESS(ROW(),COLUMN())))</formula>
    </cfRule>
  </conditionalFormatting>
  <conditionalFormatting sqref="W154:BA154">
    <cfRule type="expression" dxfId="371" priority="72">
      <formula>INDIRECT(ADDRESS(ROW(),COLUMN()))=TRUNC(INDIRECT(ADDRESS(ROW(),COLUMN())))</formula>
    </cfRule>
  </conditionalFormatting>
  <conditionalFormatting sqref="BB156:BE156">
    <cfRule type="expression" dxfId="370" priority="71">
      <formula>INDIRECT(ADDRESS(ROW(),COLUMN()))=TRUNC(INDIRECT(ADDRESS(ROW(),COLUMN())))</formula>
    </cfRule>
  </conditionalFormatting>
  <conditionalFormatting sqref="W156:BA156">
    <cfRule type="expression" dxfId="369" priority="70">
      <formula>INDIRECT(ADDRESS(ROW(),COLUMN()))=TRUNC(INDIRECT(ADDRESS(ROW(),COLUMN())))</formula>
    </cfRule>
  </conditionalFormatting>
  <conditionalFormatting sqref="BB158:BE158">
    <cfRule type="expression" dxfId="368" priority="69">
      <formula>INDIRECT(ADDRESS(ROW(),COLUMN()))=TRUNC(INDIRECT(ADDRESS(ROW(),COLUMN())))</formula>
    </cfRule>
  </conditionalFormatting>
  <conditionalFormatting sqref="W158:BA158">
    <cfRule type="expression" dxfId="367" priority="68">
      <formula>INDIRECT(ADDRESS(ROW(),COLUMN()))=TRUNC(INDIRECT(ADDRESS(ROW(),COLUMN())))</formula>
    </cfRule>
  </conditionalFormatting>
  <conditionalFormatting sqref="BB160:BE160">
    <cfRule type="expression" dxfId="366" priority="67">
      <formula>INDIRECT(ADDRESS(ROW(),COLUMN()))=TRUNC(INDIRECT(ADDRESS(ROW(),COLUMN())))</formula>
    </cfRule>
  </conditionalFormatting>
  <conditionalFormatting sqref="W160:BA160">
    <cfRule type="expression" dxfId="365" priority="66">
      <formula>INDIRECT(ADDRESS(ROW(),COLUMN()))=TRUNC(INDIRECT(ADDRESS(ROW(),COLUMN())))</formula>
    </cfRule>
  </conditionalFormatting>
  <conditionalFormatting sqref="BB162:BE162">
    <cfRule type="expression" dxfId="364" priority="65">
      <formula>INDIRECT(ADDRESS(ROW(),COLUMN()))=TRUNC(INDIRECT(ADDRESS(ROW(),COLUMN())))</formula>
    </cfRule>
  </conditionalFormatting>
  <conditionalFormatting sqref="W162:BA162">
    <cfRule type="expression" dxfId="363" priority="64">
      <formula>INDIRECT(ADDRESS(ROW(),COLUMN()))=TRUNC(INDIRECT(ADDRESS(ROW(),COLUMN())))</formula>
    </cfRule>
  </conditionalFormatting>
  <conditionalFormatting sqref="BB164:BE164">
    <cfRule type="expression" dxfId="362" priority="63">
      <formula>INDIRECT(ADDRESS(ROW(),COLUMN()))=TRUNC(INDIRECT(ADDRESS(ROW(),COLUMN())))</formula>
    </cfRule>
  </conditionalFormatting>
  <conditionalFormatting sqref="W164:BA164">
    <cfRule type="expression" dxfId="361" priority="62">
      <formula>INDIRECT(ADDRESS(ROW(),COLUMN()))=TRUNC(INDIRECT(ADDRESS(ROW(),COLUMN())))</formula>
    </cfRule>
  </conditionalFormatting>
  <conditionalFormatting sqref="BB166:BE166">
    <cfRule type="expression" dxfId="360" priority="61">
      <formula>INDIRECT(ADDRESS(ROW(),COLUMN()))=TRUNC(INDIRECT(ADDRESS(ROW(),COLUMN())))</formula>
    </cfRule>
  </conditionalFormatting>
  <conditionalFormatting sqref="W166:BA166">
    <cfRule type="expression" dxfId="359" priority="60">
      <formula>INDIRECT(ADDRESS(ROW(),COLUMN()))=TRUNC(INDIRECT(ADDRESS(ROW(),COLUMN())))</formula>
    </cfRule>
  </conditionalFormatting>
  <conditionalFormatting sqref="BB168:BE168">
    <cfRule type="expression" dxfId="358" priority="59">
      <formula>INDIRECT(ADDRESS(ROW(),COLUMN()))=TRUNC(INDIRECT(ADDRESS(ROW(),COLUMN())))</formula>
    </cfRule>
  </conditionalFormatting>
  <conditionalFormatting sqref="W168:BA168">
    <cfRule type="expression" dxfId="357" priority="58">
      <formula>INDIRECT(ADDRESS(ROW(),COLUMN()))=TRUNC(INDIRECT(ADDRESS(ROW(),COLUMN())))</formula>
    </cfRule>
  </conditionalFormatting>
  <conditionalFormatting sqref="BB170:BE170">
    <cfRule type="expression" dxfId="356" priority="57">
      <formula>INDIRECT(ADDRESS(ROW(),COLUMN()))=TRUNC(INDIRECT(ADDRESS(ROW(),COLUMN())))</formula>
    </cfRule>
  </conditionalFormatting>
  <conditionalFormatting sqref="W170:BA170">
    <cfRule type="expression" dxfId="355" priority="56">
      <formula>INDIRECT(ADDRESS(ROW(),COLUMN()))=TRUNC(INDIRECT(ADDRESS(ROW(),COLUMN())))</formula>
    </cfRule>
  </conditionalFormatting>
  <conditionalFormatting sqref="BB172:BE172">
    <cfRule type="expression" dxfId="354" priority="55">
      <formula>INDIRECT(ADDRESS(ROW(),COLUMN()))=TRUNC(INDIRECT(ADDRESS(ROW(),COLUMN())))</formula>
    </cfRule>
  </conditionalFormatting>
  <conditionalFormatting sqref="W172:BA172">
    <cfRule type="expression" dxfId="353" priority="54">
      <formula>INDIRECT(ADDRESS(ROW(),COLUMN()))=TRUNC(INDIRECT(ADDRESS(ROW(),COLUMN())))</formula>
    </cfRule>
  </conditionalFormatting>
  <conditionalFormatting sqref="BB174:BE174">
    <cfRule type="expression" dxfId="352" priority="53">
      <formula>INDIRECT(ADDRESS(ROW(),COLUMN()))=TRUNC(INDIRECT(ADDRESS(ROW(),COLUMN())))</formula>
    </cfRule>
  </conditionalFormatting>
  <conditionalFormatting sqref="W174:BA174">
    <cfRule type="expression" dxfId="351" priority="52">
      <formula>INDIRECT(ADDRESS(ROW(),COLUMN()))=TRUNC(INDIRECT(ADDRESS(ROW(),COLUMN())))</formula>
    </cfRule>
  </conditionalFormatting>
  <conditionalFormatting sqref="BB176:BE176">
    <cfRule type="expression" dxfId="350" priority="51">
      <formula>INDIRECT(ADDRESS(ROW(),COLUMN()))=TRUNC(INDIRECT(ADDRESS(ROW(),COLUMN())))</formula>
    </cfRule>
  </conditionalFormatting>
  <conditionalFormatting sqref="W176:BA176">
    <cfRule type="expression" dxfId="349" priority="50">
      <formula>INDIRECT(ADDRESS(ROW(),COLUMN()))=TRUNC(INDIRECT(ADDRESS(ROW(),COLUMN())))</formula>
    </cfRule>
  </conditionalFormatting>
  <conditionalFormatting sqref="BB178:BE178">
    <cfRule type="expression" dxfId="348" priority="49">
      <formula>INDIRECT(ADDRESS(ROW(),COLUMN()))=TRUNC(INDIRECT(ADDRESS(ROW(),COLUMN())))</formula>
    </cfRule>
  </conditionalFormatting>
  <conditionalFormatting sqref="W178:BA178">
    <cfRule type="expression" dxfId="347" priority="48">
      <formula>INDIRECT(ADDRESS(ROW(),COLUMN()))=TRUNC(INDIRECT(ADDRESS(ROW(),COLUMN())))</formula>
    </cfRule>
  </conditionalFormatting>
  <conditionalFormatting sqref="BB180:BE180">
    <cfRule type="expression" dxfId="346" priority="47">
      <formula>INDIRECT(ADDRESS(ROW(),COLUMN()))=TRUNC(INDIRECT(ADDRESS(ROW(),COLUMN())))</formula>
    </cfRule>
  </conditionalFormatting>
  <conditionalFormatting sqref="W180:BA180">
    <cfRule type="expression" dxfId="345" priority="46">
      <formula>INDIRECT(ADDRESS(ROW(),COLUMN()))=TRUNC(INDIRECT(ADDRESS(ROW(),COLUMN())))</formula>
    </cfRule>
  </conditionalFormatting>
  <conditionalFormatting sqref="BB182:BE182">
    <cfRule type="expression" dxfId="344" priority="45">
      <formula>INDIRECT(ADDRESS(ROW(),COLUMN()))=TRUNC(INDIRECT(ADDRESS(ROW(),COLUMN())))</formula>
    </cfRule>
  </conditionalFormatting>
  <conditionalFormatting sqref="W182:BA182">
    <cfRule type="expression" dxfId="343" priority="44">
      <formula>INDIRECT(ADDRESS(ROW(),COLUMN()))=TRUNC(INDIRECT(ADDRESS(ROW(),COLUMN())))</formula>
    </cfRule>
  </conditionalFormatting>
  <conditionalFormatting sqref="BB184:BE184">
    <cfRule type="expression" dxfId="342" priority="43">
      <formula>INDIRECT(ADDRESS(ROW(),COLUMN()))=TRUNC(INDIRECT(ADDRESS(ROW(),COLUMN())))</formula>
    </cfRule>
  </conditionalFormatting>
  <conditionalFormatting sqref="W184:BA184">
    <cfRule type="expression" dxfId="341" priority="42">
      <formula>INDIRECT(ADDRESS(ROW(),COLUMN()))=TRUNC(INDIRECT(ADDRESS(ROW(),COLUMN())))</formula>
    </cfRule>
  </conditionalFormatting>
  <conditionalFormatting sqref="BB186:BE186">
    <cfRule type="expression" dxfId="340" priority="41">
      <formula>INDIRECT(ADDRESS(ROW(),COLUMN()))=TRUNC(INDIRECT(ADDRESS(ROW(),COLUMN())))</formula>
    </cfRule>
  </conditionalFormatting>
  <conditionalFormatting sqref="W186:BA186">
    <cfRule type="expression" dxfId="339" priority="40">
      <formula>INDIRECT(ADDRESS(ROW(),COLUMN()))=TRUNC(INDIRECT(ADDRESS(ROW(),COLUMN())))</formula>
    </cfRule>
  </conditionalFormatting>
  <conditionalFormatting sqref="BB188:BE188">
    <cfRule type="expression" dxfId="338" priority="39">
      <formula>INDIRECT(ADDRESS(ROW(),COLUMN()))=TRUNC(INDIRECT(ADDRESS(ROW(),COLUMN())))</formula>
    </cfRule>
  </conditionalFormatting>
  <conditionalFormatting sqref="BB190:BE190">
    <cfRule type="expression" dxfId="337" priority="37">
      <formula>INDIRECT(ADDRESS(ROW(),COLUMN()))=TRUNC(INDIRECT(ADDRESS(ROW(),COLUMN())))</formula>
    </cfRule>
  </conditionalFormatting>
  <conditionalFormatting sqref="W190:BA190">
    <cfRule type="expression" dxfId="336" priority="36">
      <formula>INDIRECT(ADDRESS(ROW(),COLUMN()))=TRUNC(INDIRECT(ADDRESS(ROW(),COLUMN())))</formula>
    </cfRule>
  </conditionalFormatting>
  <conditionalFormatting sqref="BB192:BE192">
    <cfRule type="expression" dxfId="335" priority="35">
      <formula>INDIRECT(ADDRESS(ROW(),COLUMN()))=TRUNC(INDIRECT(ADDRESS(ROW(),COLUMN())))</formula>
    </cfRule>
  </conditionalFormatting>
  <conditionalFormatting sqref="W192:BA192">
    <cfRule type="expression" dxfId="334" priority="34">
      <formula>INDIRECT(ADDRESS(ROW(),COLUMN()))=TRUNC(INDIRECT(ADDRESS(ROW(),COLUMN())))</formula>
    </cfRule>
  </conditionalFormatting>
  <conditionalFormatting sqref="BB194:BE194">
    <cfRule type="expression" dxfId="333" priority="33">
      <formula>INDIRECT(ADDRESS(ROW(),COLUMN()))=TRUNC(INDIRECT(ADDRESS(ROW(),COLUMN())))</formula>
    </cfRule>
  </conditionalFormatting>
  <conditionalFormatting sqref="W194:BA194">
    <cfRule type="expression" dxfId="332" priority="32">
      <formula>INDIRECT(ADDRESS(ROW(),COLUMN()))=TRUNC(INDIRECT(ADDRESS(ROW(),COLUMN())))</formula>
    </cfRule>
  </conditionalFormatting>
  <conditionalFormatting sqref="BB196:BE196">
    <cfRule type="expression" dxfId="331" priority="31">
      <formula>INDIRECT(ADDRESS(ROW(),COLUMN()))=TRUNC(INDIRECT(ADDRESS(ROW(),COLUMN())))</formula>
    </cfRule>
  </conditionalFormatting>
  <conditionalFormatting sqref="W196:BA196">
    <cfRule type="expression" dxfId="330" priority="30">
      <formula>INDIRECT(ADDRESS(ROW(),COLUMN()))=TRUNC(INDIRECT(ADDRESS(ROW(),COLUMN())))</formula>
    </cfRule>
  </conditionalFormatting>
  <conditionalFormatting sqref="BB198:BE198">
    <cfRule type="expression" dxfId="329" priority="29">
      <formula>INDIRECT(ADDRESS(ROW(),COLUMN()))=TRUNC(INDIRECT(ADDRESS(ROW(),COLUMN())))</formula>
    </cfRule>
  </conditionalFormatting>
  <conditionalFormatting sqref="W198:BA198">
    <cfRule type="expression" dxfId="328" priority="28">
      <formula>INDIRECT(ADDRESS(ROW(),COLUMN()))=TRUNC(INDIRECT(ADDRESS(ROW(),COLUMN())))</formula>
    </cfRule>
  </conditionalFormatting>
  <conditionalFormatting sqref="BB200:BE200">
    <cfRule type="expression" dxfId="327" priority="27">
      <formula>INDIRECT(ADDRESS(ROW(),COLUMN()))=TRUNC(INDIRECT(ADDRESS(ROW(),COLUMN())))</formula>
    </cfRule>
  </conditionalFormatting>
  <conditionalFormatting sqref="W200:BA200">
    <cfRule type="expression" dxfId="326" priority="26">
      <formula>INDIRECT(ADDRESS(ROW(),COLUMN()))=TRUNC(INDIRECT(ADDRESS(ROW(),COLUMN())))</formula>
    </cfRule>
  </conditionalFormatting>
  <conditionalFormatting sqref="BB202:BE202">
    <cfRule type="expression" dxfId="325" priority="25">
      <formula>INDIRECT(ADDRESS(ROW(),COLUMN()))=TRUNC(INDIRECT(ADDRESS(ROW(),COLUMN())))</formula>
    </cfRule>
  </conditionalFormatting>
  <conditionalFormatting sqref="W202:BA202">
    <cfRule type="expression" dxfId="324" priority="24">
      <formula>INDIRECT(ADDRESS(ROW(),COLUMN()))=TRUNC(INDIRECT(ADDRESS(ROW(),COLUMN())))</formula>
    </cfRule>
  </conditionalFormatting>
  <conditionalFormatting sqref="BB204:BE204">
    <cfRule type="expression" dxfId="323" priority="23">
      <formula>INDIRECT(ADDRESS(ROW(),COLUMN()))=TRUNC(INDIRECT(ADDRESS(ROW(),COLUMN())))</formula>
    </cfRule>
  </conditionalFormatting>
  <conditionalFormatting sqref="W204:BA204">
    <cfRule type="expression" dxfId="322" priority="22">
      <formula>INDIRECT(ADDRESS(ROW(),COLUMN()))=TRUNC(INDIRECT(ADDRESS(ROW(),COLUMN())))</formula>
    </cfRule>
  </conditionalFormatting>
  <conditionalFormatting sqref="BB206:BE206">
    <cfRule type="expression" dxfId="321" priority="21">
      <formula>INDIRECT(ADDRESS(ROW(),COLUMN()))=TRUNC(INDIRECT(ADDRESS(ROW(),COLUMN())))</formula>
    </cfRule>
  </conditionalFormatting>
  <conditionalFormatting sqref="W206:BA206">
    <cfRule type="expression" dxfId="320" priority="20">
      <formula>INDIRECT(ADDRESS(ROW(),COLUMN()))=TRUNC(INDIRECT(ADDRESS(ROW(),COLUMN())))</formula>
    </cfRule>
  </conditionalFormatting>
  <conditionalFormatting sqref="BB208:BE208">
    <cfRule type="expression" dxfId="319" priority="19">
      <formula>INDIRECT(ADDRESS(ROW(),COLUMN()))=TRUNC(INDIRECT(ADDRESS(ROW(),COLUMN())))</formula>
    </cfRule>
  </conditionalFormatting>
  <conditionalFormatting sqref="W208:BA208">
    <cfRule type="expression" dxfId="318" priority="18">
      <formula>INDIRECT(ADDRESS(ROW(),COLUMN()))=TRUNC(INDIRECT(ADDRESS(ROW(),COLUMN())))</formula>
    </cfRule>
  </conditionalFormatting>
  <conditionalFormatting sqref="BB210:BE210">
    <cfRule type="expression" dxfId="317" priority="17">
      <formula>INDIRECT(ADDRESS(ROW(),COLUMN()))=TRUNC(INDIRECT(ADDRESS(ROW(),COLUMN())))</formula>
    </cfRule>
  </conditionalFormatting>
  <conditionalFormatting sqref="W210:BA210">
    <cfRule type="expression" dxfId="316" priority="16">
      <formula>INDIRECT(ADDRESS(ROW(),COLUMN()))=TRUNC(INDIRECT(ADDRESS(ROW(),COLUMN())))</formula>
    </cfRule>
  </conditionalFormatting>
  <conditionalFormatting sqref="BB212:BE212">
    <cfRule type="expression" dxfId="315" priority="15">
      <formula>INDIRECT(ADDRESS(ROW(),COLUMN()))=TRUNC(INDIRECT(ADDRESS(ROW(),COLUMN())))</formula>
    </cfRule>
  </conditionalFormatting>
  <conditionalFormatting sqref="W212:BA212">
    <cfRule type="expression" dxfId="314" priority="14">
      <formula>INDIRECT(ADDRESS(ROW(),COLUMN()))=TRUNC(INDIRECT(ADDRESS(ROW(),COLUMN())))</formula>
    </cfRule>
  </conditionalFormatting>
  <conditionalFormatting sqref="BB214:BE214">
    <cfRule type="expression" dxfId="313" priority="13">
      <formula>INDIRECT(ADDRESS(ROW(),COLUMN()))=TRUNC(INDIRECT(ADDRESS(ROW(),COLUMN())))</formula>
    </cfRule>
  </conditionalFormatting>
  <conditionalFormatting sqref="W214:BA214">
    <cfRule type="expression" dxfId="312" priority="12">
      <formula>INDIRECT(ADDRESS(ROW(),COLUMN()))=TRUNC(INDIRECT(ADDRESS(ROW(),COLUMN())))</formula>
    </cfRule>
  </conditionalFormatting>
  <conditionalFormatting sqref="BB216:BE216">
    <cfRule type="expression" dxfId="311" priority="11">
      <formula>INDIRECT(ADDRESS(ROW(),COLUMN()))=TRUNC(INDIRECT(ADDRESS(ROW(),COLUMN())))</formula>
    </cfRule>
  </conditionalFormatting>
  <conditionalFormatting sqref="W216:BA216">
    <cfRule type="expression" dxfId="310" priority="10">
      <formula>INDIRECT(ADDRESS(ROW(),COLUMN()))=TRUNC(INDIRECT(ADDRESS(ROW(),COLUMN())))</formula>
    </cfRule>
  </conditionalFormatting>
  <conditionalFormatting sqref="W249:Z249 AO249:AP249">
    <cfRule type="expression" dxfId="309" priority="8">
      <formula>OR(#REF!=$B236,#REF!=$B236)</formula>
    </cfRule>
  </conditionalFormatting>
  <conditionalFormatting sqref="Z239 W239:X239 W248:Z248 AO248:AP248 AO239:AP239">
    <cfRule type="expression" dxfId="308" priority="9">
      <formula>OR(#REF!=$B237,#REF!=$B237)</formula>
    </cfRule>
  </conditionalFormatting>
  <conditionalFormatting sqref="AM249:AN249">
    <cfRule type="expression" dxfId="307" priority="6">
      <formula>OR(#REF!=$B236,#REF!=$B236)</formula>
    </cfRule>
  </conditionalFormatting>
  <conditionalFormatting sqref="AM239:AN239 AM248:AN248">
    <cfRule type="expression" dxfId="306" priority="7">
      <formula>OR(#REF!=$B237,#REF!=$B237)</formula>
    </cfRule>
  </conditionalFormatting>
  <conditionalFormatting sqref="AC245:AN245 AG241:AN244">
    <cfRule type="expression" dxfId="305" priority="4">
      <formula>INDIRECT(ADDRESS(ROW(),COLUMN()))=TRUNC(INDIRECT(ADDRESS(ROW(),COLUMN())))</formula>
    </cfRule>
  </conditionalFormatting>
  <conditionalFormatting sqref="M241:X245">
    <cfRule type="expression" dxfId="304" priority="5">
      <formula>INDIRECT(ADDRESS(ROW(),COLUMN()))=TRUNC(INDIRECT(ADDRESS(ROW(),COLUMN())))</formula>
    </cfRule>
  </conditionalFormatting>
  <conditionalFormatting sqref="K250:N250">
    <cfRule type="expression" dxfId="303" priority="3">
      <formula>INDIRECT(ADDRESS(ROW(),COLUMN()))=TRUNC(INDIRECT(ADDRESS(ROW(),COLUMN())))</formula>
    </cfRule>
  </conditionalFormatting>
  <conditionalFormatting sqref="AA250:AD250">
    <cfRule type="expression" dxfId="302" priority="2">
      <formula>INDIRECT(ADDRESS(ROW(),COLUMN()))=TRUNC(INDIRECT(ADDRESS(ROW(),COLUMN())))</formula>
    </cfRule>
  </conditionalFormatting>
  <conditionalFormatting sqref="AC241:AF244">
    <cfRule type="expression" dxfId="301" priority="1">
      <formula>INDIRECT(ADDRESS(ROW(),COLUMN()))=TRUNC(INDIRECT(ADDRESS(ROW(),COLUMN())))</formula>
    </cfRule>
  </conditionalFormatting>
  <conditionalFormatting sqref="AQ224:BA224">
    <cfRule type="expression" dxfId="300" priority="219">
      <formula>OR(#REF!=$B217,#REF!=$B217)</formula>
    </cfRule>
  </conditionalFormatting>
  <conditionalFormatting sqref="AQ223:BA223">
    <cfRule type="expression" dxfId="299" priority="220">
      <formula>OR(#REF!=$B227,#REF!=$B227)</formula>
    </cfRule>
  </conditionalFormatting>
  <dataValidations count="10">
    <dataValidation allowBlank="1" showInputMessage="1" showErrorMessage="1" error="入力可能範囲　32～40" sqref="BE10 BA10" xr:uid="{166C3F6F-D929-40C4-9849-B0513663D089}"/>
    <dataValidation type="list" allowBlank="1" showInputMessage="1" showErrorMessage="1" sqref="R228:S228" xr:uid="{898FBA81-54ED-4FD1-807D-2276EF92BD88}">
      <formula1>"週,暦月"</formula1>
    </dataValidation>
    <dataValidation type="list" allowBlank="1" showInputMessage="1" showErrorMessage="1" sqref="BE3:BH3" xr:uid="{2AAB21AB-B0AF-4D1F-BFD9-DA9C5E88A7A2}">
      <formula1>"４週,暦月"</formula1>
    </dataValidation>
    <dataValidation type="list" allowBlank="1" showInputMessage="1" showErrorMessage="1" sqref="AF3:AF4" xr:uid="{26045256-CAC2-4FF1-BA82-CFC2D1443806}">
      <formula1>#REF!</formula1>
    </dataValidation>
    <dataValidation type="decimal" allowBlank="1" showInputMessage="1" showErrorMessage="1" error="入力可能範囲　32～40" sqref="BA6:BB6" xr:uid="{A668AC39-F6DA-4CAB-9D05-2BD85BE24F76}">
      <formula1>32</formula1>
      <formula2>40</formula2>
    </dataValidation>
    <dataValidation type="list" allowBlank="1" showInputMessage="1" showErrorMessage="1" sqref="BE4:BH4" xr:uid="{1C63BE7B-B713-4140-8E8A-05E73707ED23}">
      <formula1>"予定,実績,予定・実績"</formula1>
    </dataValidation>
    <dataValidation type="list" allowBlank="1" showInputMessage="1" sqref="C17:D216" xr:uid="{22B607B2-0E00-4EF0-88A6-A5EDCB288D81}">
      <formula1>職種</formula1>
    </dataValidation>
    <dataValidation type="list" errorStyle="warning" allowBlank="1" showInputMessage="1" error="リストにない場合のみ、入力してください。" sqref="K17:N216" xr:uid="{E8DBBB8C-D337-4C66-AA7C-6ED6FBDF3A1E}">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88E08440-5488-44E6-90F2-43535152AA3A}">
      <formula1>シフト記号表</formula1>
    </dataValidation>
    <dataValidation type="list" allowBlank="1" showInputMessage="1" sqref="I17:J216" xr:uid="{884BBE63-3721-4C13-A95D-8ED29703C43B}">
      <formula1>"A, B, C, D"</formula1>
    </dataValidation>
  </dataValidations>
  <printOptions horizontalCentered="1"/>
  <pageMargins left="0.15748031496062992" right="0.15748031496062992" top="0.59055118110236227" bottom="0.15748031496062992" header="0.15748031496062992" footer="0.15748031496062992"/>
  <pageSetup paperSize="9" scale="43" fitToHeight="0" orientation="landscape" r:id="rId1"/>
  <headerFooter>
    <oddFooter>&amp;R&amp;16&amp;P/&amp;N</oddFooter>
  </headerFooter>
  <rowBreaks count="4" manualBreakCount="4">
    <brk id="68" max="61" man="1"/>
    <brk id="120" max="61" man="1"/>
    <brk id="172" max="61" man="1"/>
    <brk id="216"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952A49D-E325-4903-BC02-6C0B64AFE9A2}">
          <x14:formula1>
            <xm:f>'プルダウン・リスト（従来型・ユニット型共通）'!$C$5:$C$18</xm:f>
          </x14:formula1>
          <xm:sqref>AT1:BI1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107DB-F99A-4E81-AC09-34015B6BD91A}">
  <dimension ref="B1:BS290"/>
  <sheetViews>
    <sheetView showGridLines="0" view="pageBreakPreview" zoomScale="70" zoomScaleNormal="55" zoomScaleSheetLayoutView="70" workbookViewId="0">
      <selection activeCell="C1" sqref="C1"/>
    </sheetView>
  </sheetViews>
  <sheetFormatPr defaultColWidth="4.453125" defaultRowHeight="14" x14ac:dyDescent="0.2"/>
  <cols>
    <col min="1" max="1" width="0.90625" style="647" customWidth="1"/>
    <col min="2" max="6" width="5.90625" style="647" customWidth="1"/>
    <col min="7" max="8" width="8.08984375" style="647" customWidth="1"/>
    <col min="9" max="12" width="3.08984375" style="647" hidden="1" customWidth="1"/>
    <col min="13" max="14" width="3.08984375" style="647" customWidth="1"/>
    <col min="15" max="66" width="5.90625" style="647" customWidth="1"/>
    <col min="67" max="67" width="1.08984375" style="647" customWidth="1"/>
    <col min="68" max="16384" width="4.453125" style="647"/>
  </cols>
  <sheetData>
    <row r="1" spans="2:71" s="627" customFormat="1" ht="20.25" customHeight="1" x14ac:dyDescent="0.2">
      <c r="C1" s="629" t="s">
        <v>1040</v>
      </c>
      <c r="G1" s="628"/>
      <c r="H1" s="628"/>
      <c r="I1" s="628"/>
      <c r="J1" s="628"/>
      <c r="K1" s="628"/>
      <c r="L1" s="628"/>
      <c r="M1" s="628"/>
      <c r="N1" s="628"/>
      <c r="T1" s="628"/>
      <c r="U1" s="628"/>
      <c r="V1" s="628"/>
      <c r="W1" s="628"/>
      <c r="X1" s="628"/>
      <c r="Y1" s="628"/>
      <c r="Z1" s="628"/>
      <c r="AA1" s="628"/>
      <c r="AW1" s="630" t="s">
        <v>1041</v>
      </c>
      <c r="AX1" s="1802" t="s">
        <v>1122</v>
      </c>
      <c r="AY1" s="1803"/>
      <c r="AZ1" s="1803"/>
      <c r="BA1" s="1803"/>
      <c r="BB1" s="1803"/>
      <c r="BC1" s="1803"/>
      <c r="BD1" s="1803"/>
      <c r="BE1" s="1803"/>
      <c r="BF1" s="1803"/>
      <c r="BG1" s="1803"/>
      <c r="BH1" s="1803"/>
      <c r="BI1" s="1803"/>
      <c r="BJ1" s="1803"/>
      <c r="BK1" s="1803"/>
      <c r="BL1" s="1803"/>
      <c r="BM1" s="1803"/>
      <c r="BN1" s="630" t="s">
        <v>1043</v>
      </c>
    </row>
    <row r="2" spans="2:71" s="631" customFormat="1" ht="20.25" customHeight="1" x14ac:dyDescent="0.2">
      <c r="N2" s="629"/>
      <c r="Q2" s="629"/>
      <c r="R2" s="629"/>
      <c r="T2" s="630"/>
      <c r="U2" s="630"/>
      <c r="V2" s="630"/>
      <c r="W2" s="630"/>
      <c r="X2" s="630"/>
      <c r="Y2" s="630"/>
      <c r="Z2" s="630"/>
      <c r="AA2" s="630"/>
      <c r="AF2" s="630" t="s">
        <v>1044</v>
      </c>
      <c r="AG2" s="1804">
        <v>6</v>
      </c>
      <c r="AH2" s="1804"/>
      <c r="AI2" s="630" t="s">
        <v>1045</v>
      </c>
      <c r="AJ2" s="1805">
        <f>IF(AG2=0,"",YEAR(DATE(2018+AG2,1,1)))</f>
        <v>2024</v>
      </c>
      <c r="AK2" s="1805"/>
      <c r="AL2" s="631" t="s">
        <v>1046</v>
      </c>
      <c r="AM2" s="631" t="s">
        <v>1047</v>
      </c>
      <c r="AN2" s="1804">
        <v>4</v>
      </c>
      <c r="AO2" s="1804"/>
      <c r="AP2" s="631" t="s">
        <v>1048</v>
      </c>
      <c r="AW2" s="630" t="s">
        <v>1049</v>
      </c>
      <c r="AX2" s="1804" t="s">
        <v>1050</v>
      </c>
      <c r="AY2" s="1804"/>
      <c r="AZ2" s="1804"/>
      <c r="BA2" s="1804"/>
      <c r="BB2" s="1804"/>
      <c r="BC2" s="1804"/>
      <c r="BD2" s="1804"/>
      <c r="BE2" s="1804"/>
      <c r="BF2" s="1804"/>
      <c r="BG2" s="1804"/>
      <c r="BH2" s="1804"/>
      <c r="BI2" s="1804"/>
      <c r="BJ2" s="1804"/>
      <c r="BK2" s="1804"/>
      <c r="BL2" s="1804"/>
      <c r="BM2" s="1804"/>
      <c r="BN2" s="630" t="s">
        <v>1043</v>
      </c>
      <c r="BO2" s="630"/>
      <c r="BP2" s="630"/>
      <c r="BQ2" s="630"/>
    </row>
    <row r="3" spans="2:71" s="631" customFormat="1" ht="20.25" customHeight="1" x14ac:dyDescent="0.2">
      <c r="N3" s="629"/>
      <c r="Q3" s="629"/>
      <c r="S3" s="630"/>
      <c r="T3" s="630"/>
      <c r="U3" s="630"/>
      <c r="V3" s="630"/>
      <c r="W3" s="630"/>
      <c r="X3" s="630"/>
      <c r="Y3" s="630"/>
      <c r="AG3" s="632"/>
      <c r="AH3" s="632"/>
      <c r="AI3" s="632"/>
      <c r="AJ3" s="633"/>
      <c r="AK3" s="632"/>
      <c r="BH3" s="634" t="s">
        <v>1051</v>
      </c>
      <c r="BI3" s="1795" t="s">
        <v>1052</v>
      </c>
      <c r="BJ3" s="1796"/>
      <c r="BK3" s="1796"/>
      <c r="BL3" s="1797"/>
      <c r="BM3" s="630"/>
    </row>
    <row r="4" spans="2:71" s="631" customFormat="1" ht="20.25" customHeight="1" x14ac:dyDescent="0.2">
      <c r="B4" s="1103" t="s">
        <v>1053</v>
      </c>
      <c r="C4" s="993"/>
      <c r="D4" s="993"/>
      <c r="E4" s="993"/>
      <c r="F4" s="993"/>
      <c r="G4" s="993"/>
      <c r="H4" s="993"/>
      <c r="I4" s="993"/>
      <c r="J4" s="993"/>
      <c r="K4" s="993"/>
      <c r="L4" s="993"/>
      <c r="M4" s="993"/>
      <c r="N4" s="994"/>
      <c r="O4" s="993"/>
      <c r="P4" s="993"/>
      <c r="Q4" s="994"/>
      <c r="R4" s="993"/>
      <c r="S4" s="995"/>
      <c r="T4" s="995"/>
      <c r="U4" s="995"/>
      <c r="V4" s="630"/>
      <c r="W4" s="630"/>
      <c r="X4" s="630"/>
      <c r="Y4" s="630"/>
      <c r="AG4" s="632"/>
      <c r="AH4" s="632"/>
      <c r="AI4" s="632"/>
      <c r="AJ4" s="633"/>
      <c r="AK4" s="632"/>
      <c r="BH4" s="634" t="s">
        <v>1054</v>
      </c>
      <c r="BI4" s="1795" t="s">
        <v>1055</v>
      </c>
      <c r="BJ4" s="1796"/>
      <c r="BK4" s="1796"/>
      <c r="BL4" s="1797"/>
      <c r="BM4" s="630"/>
    </row>
    <row r="5" spans="2:71" s="631" customFormat="1" ht="9" customHeight="1" x14ac:dyDescent="0.2">
      <c r="N5" s="629"/>
      <c r="Q5" s="629"/>
      <c r="S5" s="630"/>
      <c r="T5" s="630"/>
      <c r="U5" s="630"/>
      <c r="V5" s="630"/>
      <c r="W5" s="630"/>
      <c r="X5" s="630"/>
      <c r="Y5" s="630"/>
      <c r="AG5" s="635"/>
      <c r="AH5" s="635"/>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36"/>
      <c r="BM5" s="636"/>
    </row>
    <row r="6" spans="2:71" s="631" customFormat="1" ht="21" customHeight="1" x14ac:dyDescent="0.2">
      <c r="B6" s="628"/>
      <c r="C6" s="628"/>
      <c r="D6" s="628"/>
      <c r="E6" s="628"/>
      <c r="F6" s="628"/>
      <c r="G6" s="627"/>
      <c r="H6" s="627"/>
      <c r="I6" s="627"/>
      <c r="J6" s="627"/>
      <c r="K6" s="627"/>
      <c r="L6" s="627"/>
      <c r="M6" s="627"/>
      <c r="N6" s="627"/>
      <c r="O6" s="637"/>
      <c r="P6" s="637"/>
      <c r="Q6" s="637"/>
      <c r="R6" s="638"/>
      <c r="S6" s="637"/>
      <c r="T6" s="637"/>
      <c r="U6" s="637"/>
      <c r="AN6" s="627"/>
      <c r="AO6" s="627"/>
      <c r="AP6" s="627"/>
      <c r="AQ6" s="627"/>
      <c r="AR6" s="627"/>
      <c r="AS6" s="627" t="s">
        <v>1056</v>
      </c>
      <c r="AT6" s="627"/>
      <c r="AU6" s="627"/>
      <c r="AV6" s="627"/>
      <c r="AW6" s="627"/>
      <c r="AX6" s="627"/>
      <c r="AY6" s="627"/>
      <c r="BA6" s="639"/>
      <c r="BB6" s="639"/>
      <c r="BC6" s="640"/>
      <c r="BD6" s="627"/>
      <c r="BE6" s="1798"/>
      <c r="BF6" s="1799"/>
      <c r="BG6" s="640" t="s">
        <v>1057</v>
      </c>
      <c r="BH6" s="627"/>
      <c r="BI6" s="1798"/>
      <c r="BJ6" s="1799"/>
      <c r="BK6" s="640" t="s">
        <v>1058</v>
      </c>
      <c r="BL6" s="627"/>
      <c r="BM6" s="636"/>
    </row>
    <row r="7" spans="2:71" s="631" customFormat="1" ht="5.25" customHeight="1" x14ac:dyDescent="0.2">
      <c r="B7" s="628"/>
      <c r="C7" s="628"/>
      <c r="D7" s="628"/>
      <c r="E7" s="628"/>
      <c r="F7" s="628"/>
      <c r="G7" s="641"/>
      <c r="H7" s="641"/>
      <c r="I7" s="641"/>
      <c r="J7" s="641"/>
      <c r="K7" s="641"/>
      <c r="L7" s="641"/>
      <c r="M7" s="641"/>
      <c r="N7" s="637"/>
      <c r="O7" s="637"/>
      <c r="P7" s="637"/>
      <c r="Q7" s="638"/>
      <c r="R7" s="637"/>
      <c r="S7" s="637"/>
      <c r="T7" s="637"/>
      <c r="U7" s="637"/>
      <c r="AN7" s="627"/>
      <c r="AO7" s="627"/>
      <c r="AP7" s="627"/>
      <c r="AQ7" s="627"/>
      <c r="AR7" s="627"/>
      <c r="AS7" s="627"/>
      <c r="AT7" s="627"/>
      <c r="AU7" s="627"/>
      <c r="AV7" s="627"/>
      <c r="AW7" s="627"/>
      <c r="AX7" s="627"/>
      <c r="AY7" s="627"/>
      <c r="AZ7" s="627"/>
      <c r="BA7" s="627"/>
      <c r="BB7" s="627"/>
      <c r="BC7" s="627"/>
      <c r="BD7" s="627"/>
      <c r="BE7" s="627"/>
      <c r="BF7" s="627"/>
      <c r="BG7" s="627"/>
      <c r="BH7" s="627"/>
      <c r="BI7" s="627"/>
      <c r="BJ7" s="627"/>
      <c r="BK7" s="627"/>
      <c r="BL7" s="636"/>
      <c r="BM7" s="636"/>
    </row>
    <row r="8" spans="2:71" s="631" customFormat="1" ht="21" customHeight="1" x14ac:dyDescent="0.2">
      <c r="B8" s="642"/>
      <c r="C8" s="642"/>
      <c r="D8" s="642"/>
      <c r="E8" s="642"/>
      <c r="F8" s="642"/>
      <c r="G8" s="638"/>
      <c r="H8" s="638"/>
      <c r="I8" s="638"/>
      <c r="J8" s="638"/>
      <c r="K8" s="638"/>
      <c r="L8" s="638"/>
      <c r="M8" s="638"/>
      <c r="N8" s="637"/>
      <c r="O8" s="637"/>
      <c r="P8" s="637"/>
      <c r="Q8" s="638"/>
      <c r="R8" s="637"/>
      <c r="S8" s="637"/>
      <c r="T8" s="637"/>
      <c r="U8" s="637"/>
      <c r="AN8" s="643"/>
      <c r="AO8" s="643"/>
      <c r="AP8" s="643"/>
      <c r="AQ8" s="627"/>
      <c r="AR8" s="636"/>
      <c r="AS8" s="644"/>
      <c r="AT8" s="644"/>
      <c r="AU8" s="628"/>
      <c r="AV8" s="639"/>
      <c r="AW8" s="639"/>
      <c r="AX8" s="639"/>
      <c r="AY8" s="645"/>
      <c r="AZ8" s="645"/>
      <c r="BA8" s="627"/>
      <c r="BB8" s="639"/>
      <c r="BC8" s="639"/>
      <c r="BD8" s="638"/>
      <c r="BE8" s="627"/>
      <c r="BF8" s="627" t="s">
        <v>1059</v>
      </c>
      <c r="BG8" s="627"/>
      <c r="BH8" s="627"/>
      <c r="BI8" s="1800">
        <f>DAY(EOMONTH(DATE(AJ2,AN2,1),0))</f>
        <v>30</v>
      </c>
      <c r="BJ8" s="1801"/>
      <c r="BK8" s="627" t="s">
        <v>1060</v>
      </c>
      <c r="BL8" s="627"/>
      <c r="BM8" s="627"/>
      <c r="BQ8" s="630"/>
      <c r="BR8" s="630"/>
      <c r="BS8" s="630"/>
    </row>
    <row r="9" spans="2:71" s="631" customFormat="1" ht="5.25" customHeight="1" x14ac:dyDescent="0.2">
      <c r="B9" s="642"/>
      <c r="C9" s="642"/>
      <c r="D9" s="642"/>
      <c r="E9" s="642"/>
      <c r="F9" s="642"/>
      <c r="G9" s="638"/>
      <c r="H9" s="638"/>
      <c r="I9" s="638"/>
      <c r="J9" s="638"/>
      <c r="K9" s="638"/>
      <c r="L9" s="638"/>
      <c r="M9" s="638"/>
      <c r="N9" s="637"/>
      <c r="O9" s="637"/>
      <c r="P9" s="637"/>
      <c r="Q9" s="638"/>
      <c r="R9" s="637"/>
      <c r="S9" s="637"/>
      <c r="T9" s="637"/>
      <c r="U9" s="637"/>
      <c r="AN9" s="643"/>
      <c r="AO9" s="643"/>
      <c r="AP9" s="643"/>
      <c r="AQ9" s="627"/>
      <c r="AR9" s="636"/>
      <c r="AS9" s="644"/>
      <c r="AT9" s="644"/>
      <c r="AU9" s="628"/>
      <c r="AV9" s="639"/>
      <c r="AW9" s="639"/>
      <c r="AX9" s="639"/>
      <c r="AY9" s="645"/>
      <c r="AZ9" s="645"/>
      <c r="BA9" s="627"/>
      <c r="BB9" s="639"/>
      <c r="BC9" s="639"/>
      <c r="BD9" s="638"/>
      <c r="BE9" s="627"/>
      <c r="BF9" s="627"/>
      <c r="BG9" s="627"/>
      <c r="BH9" s="627"/>
      <c r="BI9" s="638"/>
      <c r="BJ9" s="638"/>
      <c r="BK9" s="627"/>
      <c r="BL9" s="627"/>
      <c r="BM9" s="627"/>
      <c r="BQ9" s="630"/>
      <c r="BR9" s="630"/>
      <c r="BS9" s="630"/>
    </row>
    <row r="10" spans="2:71" s="631" customFormat="1" ht="21" customHeight="1" x14ac:dyDescent="0.2">
      <c r="B10" s="642"/>
      <c r="C10" s="642"/>
      <c r="D10" s="642"/>
      <c r="E10" s="642"/>
      <c r="F10" s="642"/>
      <c r="G10" s="638"/>
      <c r="H10" s="638"/>
      <c r="I10" s="638"/>
      <c r="J10" s="638"/>
      <c r="K10" s="638"/>
      <c r="L10" s="638"/>
      <c r="M10" s="638"/>
      <c r="N10" s="637"/>
      <c r="O10" s="637"/>
      <c r="P10" s="637"/>
      <c r="Q10" s="638"/>
      <c r="R10" s="637"/>
      <c r="S10" s="637"/>
      <c r="T10" s="637"/>
      <c r="U10" s="637"/>
      <c r="AN10" s="643"/>
      <c r="AO10" s="643"/>
      <c r="AP10" s="643"/>
      <c r="AQ10" s="627"/>
      <c r="AR10" s="636"/>
      <c r="AS10" s="627" t="s">
        <v>1061</v>
      </c>
      <c r="AT10" s="644"/>
      <c r="AU10" s="627"/>
      <c r="AV10" s="628" t="s">
        <v>1062</v>
      </c>
      <c r="AW10" s="627"/>
      <c r="AX10" s="627"/>
      <c r="AY10" s="627"/>
      <c r="AZ10" s="627"/>
      <c r="BA10" s="627"/>
      <c r="BB10" s="641"/>
      <c r="BC10" s="641"/>
      <c r="BD10" s="646" t="s">
        <v>1063</v>
      </c>
      <c r="BE10" s="1798"/>
      <c r="BF10" s="1799"/>
      <c r="BG10" s="640" t="s">
        <v>1064</v>
      </c>
      <c r="BH10" s="646" t="s">
        <v>1065</v>
      </c>
      <c r="BI10" s="1798"/>
      <c r="BJ10" s="1799"/>
      <c r="BK10" s="640" t="s">
        <v>1064</v>
      </c>
      <c r="BL10" s="627"/>
      <c r="BM10" s="627"/>
      <c r="BQ10" s="630"/>
      <c r="BR10" s="630"/>
      <c r="BS10" s="630"/>
    </row>
    <row r="11" spans="2:71" ht="5.25" customHeight="1" thickBot="1" x14ac:dyDescent="0.25">
      <c r="G11" s="648"/>
      <c r="H11" s="648"/>
      <c r="I11" s="648"/>
      <c r="J11" s="648"/>
      <c r="K11" s="648"/>
      <c r="L11" s="648"/>
      <c r="M11" s="648"/>
      <c r="N11" s="648"/>
      <c r="AG11" s="648"/>
      <c r="AX11" s="648"/>
      <c r="BO11" s="649"/>
      <c r="BP11" s="649"/>
      <c r="BQ11" s="649"/>
    </row>
    <row r="12" spans="2:71" ht="21.65" customHeight="1" x14ac:dyDescent="0.2">
      <c r="B12" s="1848" t="s">
        <v>1066</v>
      </c>
      <c r="C12" s="1920" t="s">
        <v>1123</v>
      </c>
      <c r="D12" s="1831" t="s">
        <v>1124</v>
      </c>
      <c r="E12" s="1864"/>
      <c r="F12" s="1923"/>
      <c r="G12" s="1831" t="s">
        <v>1125</v>
      </c>
      <c r="H12" s="1851"/>
      <c r="I12" s="650"/>
      <c r="J12" s="651"/>
      <c r="K12" s="650"/>
      <c r="L12" s="651"/>
      <c r="M12" s="1854" t="s">
        <v>1126</v>
      </c>
      <c r="N12" s="1855"/>
      <c r="O12" s="1860" t="s">
        <v>1127</v>
      </c>
      <c r="P12" s="1832"/>
      <c r="Q12" s="1832"/>
      <c r="R12" s="1851"/>
      <c r="S12" s="1860" t="s">
        <v>1128</v>
      </c>
      <c r="T12" s="1832"/>
      <c r="U12" s="1832"/>
      <c r="V12" s="1832"/>
      <c r="W12" s="1851"/>
      <c r="X12" s="652"/>
      <c r="Y12" s="652"/>
      <c r="Z12" s="653"/>
      <c r="AA12" s="1863" t="s">
        <v>1129</v>
      </c>
      <c r="AB12" s="1864"/>
      <c r="AC12" s="1864"/>
      <c r="AD12" s="1864"/>
      <c r="AE12" s="1864"/>
      <c r="AF12" s="1864"/>
      <c r="AG12" s="1864"/>
      <c r="AH12" s="1864"/>
      <c r="AI12" s="1864"/>
      <c r="AJ12" s="1864"/>
      <c r="AK12" s="1864"/>
      <c r="AL12" s="1864"/>
      <c r="AM12" s="1864"/>
      <c r="AN12" s="1864"/>
      <c r="AO12" s="1864"/>
      <c r="AP12" s="1864"/>
      <c r="AQ12" s="1864"/>
      <c r="AR12" s="1864"/>
      <c r="AS12" s="1864"/>
      <c r="AT12" s="1864"/>
      <c r="AU12" s="1864"/>
      <c r="AV12" s="1864"/>
      <c r="AW12" s="1864"/>
      <c r="AX12" s="1864"/>
      <c r="AY12" s="1864"/>
      <c r="AZ12" s="1864"/>
      <c r="BA12" s="1864"/>
      <c r="BB12" s="1864"/>
      <c r="BC12" s="1864"/>
      <c r="BD12" s="1864"/>
      <c r="BE12" s="1864"/>
      <c r="BF12" s="1822" t="str">
        <f>IF(BI3="４週","(12)1～4週目の勤務時間数合計","(12)1か月の勤務時間数　合計")</f>
        <v>(12)1～4週目の勤務時間数合計</v>
      </c>
      <c r="BG12" s="1823"/>
      <c r="BH12" s="1828" t="s">
        <v>1130</v>
      </c>
      <c r="BI12" s="1823"/>
      <c r="BJ12" s="1831" t="s">
        <v>1131</v>
      </c>
      <c r="BK12" s="1832"/>
      <c r="BL12" s="1832"/>
      <c r="BM12" s="1832"/>
      <c r="BN12" s="1833"/>
    </row>
    <row r="13" spans="2:71" ht="20.25" customHeight="1" x14ac:dyDescent="0.2">
      <c r="B13" s="1849"/>
      <c r="C13" s="1921"/>
      <c r="D13" s="1924"/>
      <c r="E13" s="1925"/>
      <c r="F13" s="1926"/>
      <c r="G13" s="1834"/>
      <c r="H13" s="1852"/>
      <c r="I13" s="654"/>
      <c r="J13" s="655"/>
      <c r="K13" s="654"/>
      <c r="L13" s="655"/>
      <c r="M13" s="1856"/>
      <c r="N13" s="1857"/>
      <c r="O13" s="1861"/>
      <c r="P13" s="1835"/>
      <c r="Q13" s="1835"/>
      <c r="R13" s="1852"/>
      <c r="S13" s="1861"/>
      <c r="T13" s="1835"/>
      <c r="U13" s="1835"/>
      <c r="V13" s="1835"/>
      <c r="W13" s="1852"/>
      <c r="X13" s="656"/>
      <c r="Y13" s="656"/>
      <c r="Z13" s="657"/>
      <c r="AA13" s="1840" t="s">
        <v>1074</v>
      </c>
      <c r="AB13" s="1840"/>
      <c r="AC13" s="1840"/>
      <c r="AD13" s="1840"/>
      <c r="AE13" s="1840"/>
      <c r="AF13" s="1840"/>
      <c r="AG13" s="1841"/>
      <c r="AH13" s="1847" t="s">
        <v>1075</v>
      </c>
      <c r="AI13" s="1840"/>
      <c r="AJ13" s="1840"/>
      <c r="AK13" s="1840"/>
      <c r="AL13" s="1840"/>
      <c r="AM13" s="1840"/>
      <c r="AN13" s="1841"/>
      <c r="AO13" s="1847" t="s">
        <v>1076</v>
      </c>
      <c r="AP13" s="1840"/>
      <c r="AQ13" s="1840"/>
      <c r="AR13" s="1840"/>
      <c r="AS13" s="1840"/>
      <c r="AT13" s="1840"/>
      <c r="AU13" s="1841"/>
      <c r="AV13" s="1847" t="s">
        <v>1077</v>
      </c>
      <c r="AW13" s="1840"/>
      <c r="AX13" s="1840"/>
      <c r="AY13" s="1840"/>
      <c r="AZ13" s="1840"/>
      <c r="BA13" s="1840"/>
      <c r="BB13" s="1841"/>
      <c r="BC13" s="1847" t="s">
        <v>1078</v>
      </c>
      <c r="BD13" s="1840"/>
      <c r="BE13" s="1840"/>
      <c r="BF13" s="1824"/>
      <c r="BG13" s="1825"/>
      <c r="BH13" s="1829"/>
      <c r="BI13" s="1825"/>
      <c r="BJ13" s="1834"/>
      <c r="BK13" s="1835"/>
      <c r="BL13" s="1835"/>
      <c r="BM13" s="1835"/>
      <c r="BN13" s="1836"/>
    </row>
    <row r="14" spans="2:71" ht="20.25" customHeight="1" x14ac:dyDescent="0.2">
      <c r="B14" s="1849"/>
      <c r="C14" s="1921"/>
      <c r="D14" s="1924"/>
      <c r="E14" s="1925"/>
      <c r="F14" s="1926"/>
      <c r="G14" s="1834"/>
      <c r="H14" s="1852"/>
      <c r="I14" s="654"/>
      <c r="J14" s="655"/>
      <c r="K14" s="654"/>
      <c r="L14" s="655"/>
      <c r="M14" s="1856"/>
      <c r="N14" s="1857"/>
      <c r="O14" s="1861"/>
      <c r="P14" s="1835"/>
      <c r="Q14" s="1835"/>
      <c r="R14" s="1852"/>
      <c r="S14" s="1861"/>
      <c r="T14" s="1835"/>
      <c r="U14" s="1835"/>
      <c r="V14" s="1835"/>
      <c r="W14" s="1852"/>
      <c r="X14" s="656"/>
      <c r="Y14" s="656"/>
      <c r="Z14" s="657"/>
      <c r="AA14" s="658">
        <v>1</v>
      </c>
      <c r="AB14" s="659">
        <v>2</v>
      </c>
      <c r="AC14" s="659">
        <v>3</v>
      </c>
      <c r="AD14" s="659">
        <v>4</v>
      </c>
      <c r="AE14" s="659">
        <v>5</v>
      </c>
      <c r="AF14" s="659">
        <v>6</v>
      </c>
      <c r="AG14" s="660">
        <v>7</v>
      </c>
      <c r="AH14" s="661">
        <v>8</v>
      </c>
      <c r="AI14" s="659">
        <v>9</v>
      </c>
      <c r="AJ14" s="659">
        <v>10</v>
      </c>
      <c r="AK14" s="659">
        <v>11</v>
      </c>
      <c r="AL14" s="659">
        <v>12</v>
      </c>
      <c r="AM14" s="659">
        <v>13</v>
      </c>
      <c r="AN14" s="660">
        <v>14</v>
      </c>
      <c r="AO14" s="658">
        <v>15</v>
      </c>
      <c r="AP14" s="659">
        <v>16</v>
      </c>
      <c r="AQ14" s="659">
        <v>17</v>
      </c>
      <c r="AR14" s="659">
        <v>18</v>
      </c>
      <c r="AS14" s="659">
        <v>19</v>
      </c>
      <c r="AT14" s="659">
        <v>20</v>
      </c>
      <c r="AU14" s="660">
        <v>21</v>
      </c>
      <c r="AV14" s="661">
        <v>22</v>
      </c>
      <c r="AW14" s="659">
        <v>23</v>
      </c>
      <c r="AX14" s="659">
        <v>24</v>
      </c>
      <c r="AY14" s="659">
        <v>25</v>
      </c>
      <c r="AZ14" s="659">
        <v>26</v>
      </c>
      <c r="BA14" s="659">
        <v>27</v>
      </c>
      <c r="BB14" s="660">
        <v>28</v>
      </c>
      <c r="BC14" s="661" t="str">
        <f>IF($BI$3="暦月",IF(DAY(DATE($AJ$2,$AN$2,29))=29,29,""),"")</f>
        <v/>
      </c>
      <c r="BD14" s="659" t="str">
        <f>IF($BI$3="暦月",IF(DAY(DATE($AJ$2,$AN$2,30))=30,30,""),"")</f>
        <v/>
      </c>
      <c r="BE14" s="660" t="str">
        <f>IF($BI$3="暦月",IF(DAY(DATE($AJ$2,$AN$2,31))=31,31,""),"")</f>
        <v/>
      </c>
      <c r="BF14" s="1824"/>
      <c r="BG14" s="1825"/>
      <c r="BH14" s="1829"/>
      <c r="BI14" s="1825"/>
      <c r="BJ14" s="1834"/>
      <c r="BK14" s="1835"/>
      <c r="BL14" s="1835"/>
      <c r="BM14" s="1835"/>
      <c r="BN14" s="1836"/>
    </row>
    <row r="15" spans="2:71" ht="20.25" hidden="1" customHeight="1" x14ac:dyDescent="0.2">
      <c r="B15" s="1849"/>
      <c r="C15" s="1921"/>
      <c r="D15" s="1924"/>
      <c r="E15" s="1925"/>
      <c r="F15" s="1926"/>
      <c r="G15" s="1834"/>
      <c r="H15" s="1852"/>
      <c r="I15" s="654"/>
      <c r="J15" s="655"/>
      <c r="K15" s="654"/>
      <c r="L15" s="655"/>
      <c r="M15" s="1856"/>
      <c r="N15" s="1857"/>
      <c r="O15" s="1861"/>
      <c r="P15" s="1835"/>
      <c r="Q15" s="1835"/>
      <c r="R15" s="1852"/>
      <c r="S15" s="1861"/>
      <c r="T15" s="1835"/>
      <c r="U15" s="1835"/>
      <c r="V15" s="1835"/>
      <c r="W15" s="1852"/>
      <c r="X15" s="656"/>
      <c r="Y15" s="656"/>
      <c r="Z15" s="657"/>
      <c r="AA15" s="658">
        <f>WEEKDAY(DATE($AJ$2,$AN$2,1))</f>
        <v>2</v>
      </c>
      <c r="AB15" s="659">
        <f>WEEKDAY(DATE($AJ$2,$AN$2,2))</f>
        <v>3</v>
      </c>
      <c r="AC15" s="659">
        <f>WEEKDAY(DATE($AJ$2,$AN$2,3))</f>
        <v>4</v>
      </c>
      <c r="AD15" s="659">
        <f>WEEKDAY(DATE($AJ$2,$AN$2,4))</f>
        <v>5</v>
      </c>
      <c r="AE15" s="659">
        <f>WEEKDAY(DATE($AJ$2,$AN$2,5))</f>
        <v>6</v>
      </c>
      <c r="AF15" s="659">
        <f>WEEKDAY(DATE($AJ$2,$AN$2,6))</f>
        <v>7</v>
      </c>
      <c r="AG15" s="660">
        <f>WEEKDAY(DATE($AJ$2,$AN$2,7))</f>
        <v>1</v>
      </c>
      <c r="AH15" s="661">
        <f>WEEKDAY(DATE($AJ$2,$AN$2,8))</f>
        <v>2</v>
      </c>
      <c r="AI15" s="659">
        <f>WEEKDAY(DATE($AJ$2,$AN$2,9))</f>
        <v>3</v>
      </c>
      <c r="AJ15" s="659">
        <f>WEEKDAY(DATE($AJ$2,$AN$2,10))</f>
        <v>4</v>
      </c>
      <c r="AK15" s="659">
        <f>WEEKDAY(DATE($AJ$2,$AN$2,11))</f>
        <v>5</v>
      </c>
      <c r="AL15" s="659">
        <f>WEEKDAY(DATE($AJ$2,$AN$2,12))</f>
        <v>6</v>
      </c>
      <c r="AM15" s="659">
        <f>WEEKDAY(DATE($AJ$2,$AN$2,13))</f>
        <v>7</v>
      </c>
      <c r="AN15" s="660">
        <f>WEEKDAY(DATE($AJ$2,$AN$2,14))</f>
        <v>1</v>
      </c>
      <c r="AO15" s="661">
        <f>WEEKDAY(DATE($AJ$2,$AN$2,15))</f>
        <v>2</v>
      </c>
      <c r="AP15" s="659">
        <f>WEEKDAY(DATE($AJ$2,$AN$2,16))</f>
        <v>3</v>
      </c>
      <c r="AQ15" s="659">
        <f>WEEKDAY(DATE($AJ$2,$AN$2,17))</f>
        <v>4</v>
      </c>
      <c r="AR15" s="659">
        <f>WEEKDAY(DATE($AJ$2,$AN$2,18))</f>
        <v>5</v>
      </c>
      <c r="AS15" s="659">
        <f>WEEKDAY(DATE($AJ$2,$AN$2,19))</f>
        <v>6</v>
      </c>
      <c r="AT15" s="659">
        <f>WEEKDAY(DATE($AJ$2,$AN$2,20))</f>
        <v>7</v>
      </c>
      <c r="AU15" s="660">
        <f>WEEKDAY(DATE($AJ$2,$AN$2,21))</f>
        <v>1</v>
      </c>
      <c r="AV15" s="661">
        <f>WEEKDAY(DATE($AJ$2,$AN$2,22))</f>
        <v>2</v>
      </c>
      <c r="AW15" s="659">
        <f>WEEKDAY(DATE($AJ$2,$AN$2,23))</f>
        <v>3</v>
      </c>
      <c r="AX15" s="659">
        <f>WEEKDAY(DATE($AJ$2,$AN$2,24))</f>
        <v>4</v>
      </c>
      <c r="AY15" s="659">
        <f>WEEKDAY(DATE($AJ$2,$AN$2,25))</f>
        <v>5</v>
      </c>
      <c r="AZ15" s="659">
        <f>WEEKDAY(DATE($AJ$2,$AN$2,26))</f>
        <v>6</v>
      </c>
      <c r="BA15" s="659">
        <f>WEEKDAY(DATE($AJ$2,$AN$2,27))</f>
        <v>7</v>
      </c>
      <c r="BB15" s="660">
        <f>WEEKDAY(DATE($AJ$2,$AN$2,28))</f>
        <v>1</v>
      </c>
      <c r="BC15" s="661">
        <f>IF(BC14=29,WEEKDAY(DATE($AJ$2,$AN$2,29)),0)</f>
        <v>0</v>
      </c>
      <c r="BD15" s="659">
        <f>IF(BD14=30,WEEKDAY(DATE($AJ$2,$AN$2,30)),0)</f>
        <v>0</v>
      </c>
      <c r="BE15" s="660">
        <f>IF(BE14=31,WEEKDAY(DATE($AJ$2,$AN$2,31)),0)</f>
        <v>0</v>
      </c>
      <c r="BF15" s="1824"/>
      <c r="BG15" s="1825"/>
      <c r="BH15" s="1829"/>
      <c r="BI15" s="1825"/>
      <c r="BJ15" s="1834"/>
      <c r="BK15" s="1835"/>
      <c r="BL15" s="1835"/>
      <c r="BM15" s="1835"/>
      <c r="BN15" s="1836"/>
    </row>
    <row r="16" spans="2:71" ht="20.25" customHeight="1" thickBot="1" x14ac:dyDescent="0.25">
      <c r="B16" s="1850"/>
      <c r="C16" s="1922"/>
      <c r="D16" s="1927"/>
      <c r="E16" s="1928"/>
      <c r="F16" s="1929"/>
      <c r="G16" s="1837"/>
      <c r="H16" s="1853"/>
      <c r="I16" s="662"/>
      <c r="J16" s="663"/>
      <c r="K16" s="662"/>
      <c r="L16" s="663"/>
      <c r="M16" s="1858"/>
      <c r="N16" s="1859"/>
      <c r="O16" s="1862"/>
      <c r="P16" s="1838"/>
      <c r="Q16" s="1838"/>
      <c r="R16" s="1853"/>
      <c r="S16" s="1862"/>
      <c r="T16" s="1838"/>
      <c r="U16" s="1838"/>
      <c r="V16" s="1838"/>
      <c r="W16" s="1853"/>
      <c r="X16" s="664"/>
      <c r="Y16" s="664"/>
      <c r="Z16" s="665"/>
      <c r="AA16" s="666" t="str">
        <f>IF(AA15=1,"日",IF(AA15=2,"月",IF(AA15=3,"火",IF(AA15=4,"水",IF(AA15=5,"木",IF(AA15=6,"金","土"))))))</f>
        <v>月</v>
      </c>
      <c r="AB16" s="667" t="str">
        <f t="shared" ref="AB16:BB16" si="0">IF(AB15=1,"日",IF(AB15=2,"月",IF(AB15=3,"火",IF(AB15=4,"水",IF(AB15=5,"木",IF(AB15=6,"金","土"))))))</f>
        <v>火</v>
      </c>
      <c r="AC16" s="667" t="str">
        <f t="shared" si="0"/>
        <v>水</v>
      </c>
      <c r="AD16" s="667" t="str">
        <f t="shared" si="0"/>
        <v>木</v>
      </c>
      <c r="AE16" s="667" t="str">
        <f t="shared" si="0"/>
        <v>金</v>
      </c>
      <c r="AF16" s="667" t="str">
        <f t="shared" si="0"/>
        <v>土</v>
      </c>
      <c r="AG16" s="668" t="str">
        <f t="shared" si="0"/>
        <v>日</v>
      </c>
      <c r="AH16" s="669" t="str">
        <f>IF(AH15=1,"日",IF(AH15=2,"月",IF(AH15=3,"火",IF(AH15=4,"水",IF(AH15=5,"木",IF(AH15=6,"金","土"))))))</f>
        <v>月</v>
      </c>
      <c r="AI16" s="667" t="str">
        <f t="shared" si="0"/>
        <v>火</v>
      </c>
      <c r="AJ16" s="667" t="str">
        <f t="shared" si="0"/>
        <v>水</v>
      </c>
      <c r="AK16" s="667" t="str">
        <f t="shared" si="0"/>
        <v>木</v>
      </c>
      <c r="AL16" s="667" t="str">
        <f t="shared" si="0"/>
        <v>金</v>
      </c>
      <c r="AM16" s="667" t="str">
        <f t="shared" si="0"/>
        <v>土</v>
      </c>
      <c r="AN16" s="668" t="str">
        <f t="shared" si="0"/>
        <v>日</v>
      </c>
      <c r="AO16" s="669" t="str">
        <f>IF(AO15=1,"日",IF(AO15=2,"月",IF(AO15=3,"火",IF(AO15=4,"水",IF(AO15=5,"木",IF(AO15=6,"金","土"))))))</f>
        <v>月</v>
      </c>
      <c r="AP16" s="667" t="str">
        <f t="shared" si="0"/>
        <v>火</v>
      </c>
      <c r="AQ16" s="667" t="str">
        <f t="shared" si="0"/>
        <v>水</v>
      </c>
      <c r="AR16" s="667" t="str">
        <f t="shared" si="0"/>
        <v>木</v>
      </c>
      <c r="AS16" s="667" t="str">
        <f t="shared" si="0"/>
        <v>金</v>
      </c>
      <c r="AT16" s="667" t="str">
        <f t="shared" si="0"/>
        <v>土</v>
      </c>
      <c r="AU16" s="668" t="str">
        <f t="shared" si="0"/>
        <v>日</v>
      </c>
      <c r="AV16" s="669" t="str">
        <f>IF(AV15=1,"日",IF(AV15=2,"月",IF(AV15=3,"火",IF(AV15=4,"水",IF(AV15=5,"木",IF(AV15=6,"金","土"))))))</f>
        <v>月</v>
      </c>
      <c r="AW16" s="667" t="str">
        <f t="shared" si="0"/>
        <v>火</v>
      </c>
      <c r="AX16" s="667" t="str">
        <f t="shared" si="0"/>
        <v>水</v>
      </c>
      <c r="AY16" s="667" t="str">
        <f t="shared" si="0"/>
        <v>木</v>
      </c>
      <c r="AZ16" s="667" t="str">
        <f t="shared" si="0"/>
        <v>金</v>
      </c>
      <c r="BA16" s="667" t="str">
        <f t="shared" si="0"/>
        <v>土</v>
      </c>
      <c r="BB16" s="668" t="str">
        <f t="shared" si="0"/>
        <v>日</v>
      </c>
      <c r="BC16" s="667" t="str">
        <f>IF(BC15=1,"日",IF(BC15=2,"月",IF(BC15=3,"火",IF(BC15=4,"水",IF(BC15=5,"木",IF(BC15=6,"金",IF(BC15=0,"","土")))))))</f>
        <v/>
      </c>
      <c r="BD16" s="667" t="str">
        <f>IF(BD15=1,"日",IF(BD15=2,"月",IF(BD15=3,"火",IF(BD15=4,"水",IF(BD15=5,"木",IF(BD15=6,"金",IF(BD15=0,"","土")))))))</f>
        <v/>
      </c>
      <c r="BE16" s="667" t="str">
        <f>IF(BE15=1,"日",IF(BE15=2,"月",IF(BE15=3,"火",IF(BE15=4,"水",IF(BE15=5,"木",IF(BE15=6,"金",IF(BE15=0,"","土")))))))</f>
        <v/>
      </c>
      <c r="BF16" s="1826"/>
      <c r="BG16" s="1827"/>
      <c r="BH16" s="1830"/>
      <c r="BI16" s="1827"/>
      <c r="BJ16" s="1837"/>
      <c r="BK16" s="1838"/>
      <c r="BL16" s="1838"/>
      <c r="BM16" s="1838"/>
      <c r="BN16" s="1839"/>
    </row>
    <row r="17" spans="2:66" ht="20.25" customHeight="1" x14ac:dyDescent="0.2">
      <c r="B17" s="1770">
        <f>B15+1</f>
        <v>1</v>
      </c>
      <c r="C17" s="1935"/>
      <c r="D17" s="1936"/>
      <c r="E17" s="1937"/>
      <c r="F17" s="1938"/>
      <c r="G17" s="1789"/>
      <c r="H17" s="1790"/>
      <c r="I17" s="670"/>
      <c r="J17" s="671"/>
      <c r="K17" s="670"/>
      <c r="L17" s="671"/>
      <c r="M17" s="1791"/>
      <c r="N17" s="1792"/>
      <c r="O17" s="1793"/>
      <c r="P17" s="1794"/>
      <c r="Q17" s="1794"/>
      <c r="R17" s="1790"/>
      <c r="S17" s="1817"/>
      <c r="T17" s="1818"/>
      <c r="U17" s="1818"/>
      <c r="V17" s="1818"/>
      <c r="W17" s="1819"/>
      <c r="X17" s="672" t="s">
        <v>1079</v>
      </c>
      <c r="Y17" s="673"/>
      <c r="Z17" s="674"/>
      <c r="AA17" s="675"/>
      <c r="AB17" s="676"/>
      <c r="AC17" s="676"/>
      <c r="AD17" s="676"/>
      <c r="AE17" s="676"/>
      <c r="AF17" s="676"/>
      <c r="AG17" s="677"/>
      <c r="AH17" s="675"/>
      <c r="AI17" s="676"/>
      <c r="AJ17" s="676"/>
      <c r="AK17" s="676"/>
      <c r="AL17" s="676"/>
      <c r="AM17" s="676"/>
      <c r="AN17" s="677"/>
      <c r="AO17" s="675"/>
      <c r="AP17" s="676"/>
      <c r="AQ17" s="676"/>
      <c r="AR17" s="676"/>
      <c r="AS17" s="676"/>
      <c r="AT17" s="676"/>
      <c r="AU17" s="677"/>
      <c r="AV17" s="675"/>
      <c r="AW17" s="676"/>
      <c r="AX17" s="676"/>
      <c r="AY17" s="676"/>
      <c r="AZ17" s="676"/>
      <c r="BA17" s="676"/>
      <c r="BB17" s="677"/>
      <c r="BC17" s="675"/>
      <c r="BD17" s="676"/>
      <c r="BE17" s="676"/>
      <c r="BF17" s="1820"/>
      <c r="BG17" s="1821"/>
      <c r="BH17" s="1806"/>
      <c r="BI17" s="1807"/>
      <c r="BJ17" s="1808"/>
      <c r="BK17" s="1809"/>
      <c r="BL17" s="1809"/>
      <c r="BM17" s="1809"/>
      <c r="BN17" s="1810"/>
    </row>
    <row r="18" spans="2:66" ht="20.25" customHeight="1" x14ac:dyDescent="0.2">
      <c r="B18" s="1771"/>
      <c r="C18" s="1931"/>
      <c r="D18" s="1932"/>
      <c r="E18" s="1933"/>
      <c r="F18" s="1934"/>
      <c r="G18" s="1774"/>
      <c r="H18" s="1775"/>
      <c r="I18" s="678"/>
      <c r="J18" s="679">
        <f>G17</f>
        <v>0</v>
      </c>
      <c r="K18" s="678"/>
      <c r="L18" s="679">
        <f>M17</f>
        <v>0</v>
      </c>
      <c r="M18" s="1778"/>
      <c r="N18" s="1779"/>
      <c r="O18" s="1782"/>
      <c r="P18" s="1783"/>
      <c r="Q18" s="1783"/>
      <c r="R18" s="1775"/>
      <c r="S18" s="1784"/>
      <c r="T18" s="1785"/>
      <c r="U18" s="1785"/>
      <c r="V18" s="1785"/>
      <c r="W18" s="1786"/>
      <c r="X18" s="680" t="s">
        <v>1080</v>
      </c>
      <c r="Y18" s="681"/>
      <c r="Z18" s="682"/>
      <c r="AA18" s="683" t="str">
        <f>IF(AA17="","",VLOOKUP(AA17,'6-2シフト記号表（従来型・ユニット型共通）'!$C$6:$L$47,10,FALSE))</f>
        <v/>
      </c>
      <c r="AB18" s="684" t="str">
        <f>IF(AB17="","",VLOOKUP(AB17,'6-2シフト記号表（従来型・ユニット型共通）'!$C$6:$L$47,10,FALSE))</f>
        <v/>
      </c>
      <c r="AC18" s="684" t="str">
        <f>IF(AC17="","",VLOOKUP(AC17,'6-2シフト記号表（従来型・ユニット型共通）'!$C$6:$L$47,10,FALSE))</f>
        <v/>
      </c>
      <c r="AD18" s="684" t="str">
        <f>IF(AD17="","",VLOOKUP(AD17,'6-2シフト記号表（従来型・ユニット型共通）'!$C$6:$L$47,10,FALSE))</f>
        <v/>
      </c>
      <c r="AE18" s="684" t="str">
        <f>IF(AE17="","",VLOOKUP(AE17,'6-2シフト記号表（従来型・ユニット型共通）'!$C$6:$L$47,10,FALSE))</f>
        <v/>
      </c>
      <c r="AF18" s="684" t="str">
        <f>IF(AF17="","",VLOOKUP(AF17,'6-2シフト記号表（従来型・ユニット型共通）'!$C$6:$L$47,10,FALSE))</f>
        <v/>
      </c>
      <c r="AG18" s="685" t="str">
        <f>IF(AG17="","",VLOOKUP(AG17,'6-2シフト記号表（従来型・ユニット型共通）'!$C$6:$L$47,10,FALSE))</f>
        <v/>
      </c>
      <c r="AH18" s="683" t="str">
        <f>IF(AH17="","",VLOOKUP(AH17,'6-2シフト記号表（従来型・ユニット型共通）'!$C$6:$L$47,10,FALSE))</f>
        <v/>
      </c>
      <c r="AI18" s="684" t="str">
        <f>IF(AI17="","",VLOOKUP(AI17,'6-2シフト記号表（従来型・ユニット型共通）'!$C$6:$L$47,10,FALSE))</f>
        <v/>
      </c>
      <c r="AJ18" s="684" t="str">
        <f>IF(AJ17="","",VLOOKUP(AJ17,'6-2シフト記号表（従来型・ユニット型共通）'!$C$6:$L$47,10,FALSE))</f>
        <v/>
      </c>
      <c r="AK18" s="684" t="str">
        <f>IF(AK17="","",VLOOKUP(AK17,'6-2シフト記号表（従来型・ユニット型共通）'!$C$6:$L$47,10,FALSE))</f>
        <v/>
      </c>
      <c r="AL18" s="684" t="str">
        <f>IF(AL17="","",VLOOKUP(AL17,'6-2シフト記号表（従来型・ユニット型共通）'!$C$6:$L$47,10,FALSE))</f>
        <v/>
      </c>
      <c r="AM18" s="684" t="str">
        <f>IF(AM17="","",VLOOKUP(AM17,'6-2シフト記号表（従来型・ユニット型共通）'!$C$6:$L$47,10,FALSE))</f>
        <v/>
      </c>
      <c r="AN18" s="685" t="str">
        <f>IF(AN17="","",VLOOKUP(AN17,'6-2シフト記号表（従来型・ユニット型共通）'!$C$6:$L$47,10,FALSE))</f>
        <v/>
      </c>
      <c r="AO18" s="683" t="str">
        <f>IF(AO17="","",VLOOKUP(AO17,'6-2シフト記号表（従来型・ユニット型共通）'!$C$6:$L$47,10,FALSE))</f>
        <v/>
      </c>
      <c r="AP18" s="684" t="str">
        <f>IF(AP17="","",VLOOKUP(AP17,'6-2シフト記号表（従来型・ユニット型共通）'!$C$6:$L$47,10,FALSE))</f>
        <v/>
      </c>
      <c r="AQ18" s="684" t="str">
        <f>IF(AQ17="","",VLOOKUP(AQ17,'6-2シフト記号表（従来型・ユニット型共通）'!$C$6:$L$47,10,FALSE))</f>
        <v/>
      </c>
      <c r="AR18" s="684" t="str">
        <f>IF(AR17="","",VLOOKUP(AR17,'6-2シフト記号表（従来型・ユニット型共通）'!$C$6:$L$47,10,FALSE))</f>
        <v/>
      </c>
      <c r="AS18" s="684" t="str">
        <f>IF(AS17="","",VLOOKUP(AS17,'6-2シフト記号表（従来型・ユニット型共通）'!$C$6:$L$47,10,FALSE))</f>
        <v/>
      </c>
      <c r="AT18" s="684" t="str">
        <f>IF(AT17="","",VLOOKUP(AT17,'6-2シフト記号表（従来型・ユニット型共通）'!$C$6:$L$47,10,FALSE))</f>
        <v/>
      </c>
      <c r="AU18" s="685" t="str">
        <f>IF(AU17="","",VLOOKUP(AU17,'6-2シフト記号表（従来型・ユニット型共通）'!$C$6:$L$47,10,FALSE))</f>
        <v/>
      </c>
      <c r="AV18" s="683" t="str">
        <f>IF(AV17="","",VLOOKUP(AV17,'6-2シフト記号表（従来型・ユニット型共通）'!$C$6:$L$47,10,FALSE))</f>
        <v/>
      </c>
      <c r="AW18" s="684" t="str">
        <f>IF(AW17="","",VLOOKUP(AW17,'6-2シフト記号表（従来型・ユニット型共通）'!$C$6:$L$47,10,FALSE))</f>
        <v/>
      </c>
      <c r="AX18" s="684" t="str">
        <f>IF(AX17="","",VLOOKUP(AX17,'6-2シフト記号表（従来型・ユニット型共通）'!$C$6:$L$47,10,FALSE))</f>
        <v/>
      </c>
      <c r="AY18" s="684" t="str">
        <f>IF(AY17="","",VLOOKUP(AY17,'6-2シフト記号表（従来型・ユニット型共通）'!$C$6:$L$47,10,FALSE))</f>
        <v/>
      </c>
      <c r="AZ18" s="684" t="str">
        <f>IF(AZ17="","",VLOOKUP(AZ17,'6-2シフト記号表（従来型・ユニット型共通）'!$C$6:$L$47,10,FALSE))</f>
        <v/>
      </c>
      <c r="BA18" s="684" t="str">
        <f>IF(BA17="","",VLOOKUP(BA17,'6-2シフト記号表（従来型・ユニット型共通）'!$C$6:$L$47,10,FALSE))</f>
        <v/>
      </c>
      <c r="BB18" s="685" t="str">
        <f>IF(BB17="","",VLOOKUP(BB17,'6-2シフト記号表（従来型・ユニット型共通）'!$C$6:$L$47,10,FALSE))</f>
        <v/>
      </c>
      <c r="BC18" s="683" t="str">
        <f>IF(BC17="","",VLOOKUP(BC17,'6-2シフト記号表（従来型・ユニット型共通）'!$C$6:$L$47,10,FALSE))</f>
        <v/>
      </c>
      <c r="BD18" s="684" t="str">
        <f>IF(BD17="","",VLOOKUP(BD17,'6-2シフト記号表（従来型・ユニット型共通）'!$C$6:$L$47,10,FALSE))</f>
        <v/>
      </c>
      <c r="BE18" s="684" t="str">
        <f>IF(BE17="","",VLOOKUP(BE17,'6-2シフト記号表（従来型・ユニット型共通）'!$C$6:$L$47,10,FALSE))</f>
        <v/>
      </c>
      <c r="BF18" s="1814">
        <f>IF($BI$3="４週",SUM(AA18:BB18),IF($BI$3="暦月",SUM(AA18:BE18),""))</f>
        <v>0</v>
      </c>
      <c r="BG18" s="1815"/>
      <c r="BH18" s="1816">
        <f>IF($BI$3="４週",BF18/4,IF($BI$3="暦月",(BF18/($BI$8/7)),""))</f>
        <v>0</v>
      </c>
      <c r="BI18" s="1815"/>
      <c r="BJ18" s="1811"/>
      <c r="BK18" s="1812"/>
      <c r="BL18" s="1812"/>
      <c r="BM18" s="1812"/>
      <c r="BN18" s="1813"/>
    </row>
    <row r="19" spans="2:66" ht="20.25" customHeight="1" x14ac:dyDescent="0.2">
      <c r="B19" s="1770">
        <f>B17+1</f>
        <v>2</v>
      </c>
      <c r="C19" s="1930"/>
      <c r="D19" s="1932"/>
      <c r="E19" s="1933"/>
      <c r="F19" s="1934"/>
      <c r="G19" s="1772"/>
      <c r="H19" s="1773"/>
      <c r="I19" s="686"/>
      <c r="J19" s="687"/>
      <c r="K19" s="686"/>
      <c r="L19" s="687"/>
      <c r="M19" s="1776"/>
      <c r="N19" s="1777"/>
      <c r="O19" s="1780"/>
      <c r="P19" s="1781"/>
      <c r="Q19" s="1781"/>
      <c r="R19" s="1773"/>
      <c r="S19" s="1784"/>
      <c r="T19" s="1785"/>
      <c r="U19" s="1785"/>
      <c r="V19" s="1785"/>
      <c r="W19" s="1786"/>
      <c r="X19" s="688" t="s">
        <v>1079</v>
      </c>
      <c r="Y19" s="689"/>
      <c r="Z19" s="690"/>
      <c r="AA19" s="691"/>
      <c r="AB19" s="692"/>
      <c r="AC19" s="692"/>
      <c r="AD19" s="692"/>
      <c r="AE19" s="692"/>
      <c r="AF19" s="692"/>
      <c r="AG19" s="693"/>
      <c r="AH19" s="691"/>
      <c r="AI19" s="692"/>
      <c r="AJ19" s="692"/>
      <c r="AK19" s="692"/>
      <c r="AL19" s="692"/>
      <c r="AM19" s="692"/>
      <c r="AN19" s="693"/>
      <c r="AO19" s="691"/>
      <c r="AP19" s="692"/>
      <c r="AQ19" s="692"/>
      <c r="AR19" s="692"/>
      <c r="AS19" s="692"/>
      <c r="AT19" s="692"/>
      <c r="AU19" s="693"/>
      <c r="AV19" s="691"/>
      <c r="AW19" s="692"/>
      <c r="AX19" s="692"/>
      <c r="AY19" s="692"/>
      <c r="AZ19" s="692"/>
      <c r="BA19" s="692"/>
      <c r="BB19" s="693"/>
      <c r="BC19" s="691"/>
      <c r="BD19" s="692"/>
      <c r="BE19" s="694"/>
      <c r="BF19" s="1787"/>
      <c r="BG19" s="1788"/>
      <c r="BH19" s="1842"/>
      <c r="BI19" s="1843"/>
      <c r="BJ19" s="1844"/>
      <c r="BK19" s="1845"/>
      <c r="BL19" s="1845"/>
      <c r="BM19" s="1845"/>
      <c r="BN19" s="1846"/>
    </row>
    <row r="20" spans="2:66" ht="20.25" customHeight="1" x14ac:dyDescent="0.2">
      <c r="B20" s="1771"/>
      <c r="C20" s="1931"/>
      <c r="D20" s="1932"/>
      <c r="E20" s="1933"/>
      <c r="F20" s="1934"/>
      <c r="G20" s="1774"/>
      <c r="H20" s="1775"/>
      <c r="I20" s="678"/>
      <c r="J20" s="679">
        <f>G19</f>
        <v>0</v>
      </c>
      <c r="K20" s="678"/>
      <c r="L20" s="679">
        <f>M19</f>
        <v>0</v>
      </c>
      <c r="M20" s="1778"/>
      <c r="N20" s="1779"/>
      <c r="O20" s="1782"/>
      <c r="P20" s="1783"/>
      <c r="Q20" s="1783"/>
      <c r="R20" s="1775"/>
      <c r="S20" s="1784"/>
      <c r="T20" s="1785"/>
      <c r="U20" s="1785"/>
      <c r="V20" s="1785"/>
      <c r="W20" s="1786"/>
      <c r="X20" s="680" t="s">
        <v>1080</v>
      </c>
      <c r="Y20" s="681"/>
      <c r="Z20" s="682"/>
      <c r="AA20" s="683" t="str">
        <f>IF(AA19="","",VLOOKUP(AA19,'6-2シフト記号表（従来型・ユニット型共通）'!$C$6:$L$47,10,FALSE))</f>
        <v/>
      </c>
      <c r="AB20" s="684" t="str">
        <f>IF(AB19="","",VLOOKUP(AB19,'6-2シフト記号表（従来型・ユニット型共通）'!$C$6:$L$47,10,FALSE))</f>
        <v/>
      </c>
      <c r="AC20" s="684" t="str">
        <f>IF(AC19="","",VLOOKUP(AC19,'6-2シフト記号表（従来型・ユニット型共通）'!$C$6:$L$47,10,FALSE))</f>
        <v/>
      </c>
      <c r="AD20" s="684" t="str">
        <f>IF(AD19="","",VLOOKUP(AD19,'6-2シフト記号表（従来型・ユニット型共通）'!$C$6:$L$47,10,FALSE))</f>
        <v/>
      </c>
      <c r="AE20" s="684" t="str">
        <f>IF(AE19="","",VLOOKUP(AE19,'6-2シフト記号表（従来型・ユニット型共通）'!$C$6:$L$47,10,FALSE))</f>
        <v/>
      </c>
      <c r="AF20" s="684" t="str">
        <f>IF(AF19="","",VLOOKUP(AF19,'6-2シフト記号表（従来型・ユニット型共通）'!$C$6:$L$47,10,FALSE))</f>
        <v/>
      </c>
      <c r="AG20" s="685" t="str">
        <f>IF(AG19="","",VLOOKUP(AG19,'6-2シフト記号表（従来型・ユニット型共通）'!$C$6:$L$47,10,FALSE))</f>
        <v/>
      </c>
      <c r="AH20" s="683" t="str">
        <f>IF(AH19="","",VLOOKUP(AH19,'6-2シフト記号表（従来型・ユニット型共通）'!$C$6:$L$47,10,FALSE))</f>
        <v/>
      </c>
      <c r="AI20" s="684" t="str">
        <f>IF(AI19="","",VLOOKUP(AI19,'6-2シフト記号表（従来型・ユニット型共通）'!$C$6:$L$47,10,FALSE))</f>
        <v/>
      </c>
      <c r="AJ20" s="684" t="str">
        <f>IF(AJ19="","",VLOOKUP(AJ19,'6-2シフト記号表（従来型・ユニット型共通）'!$C$6:$L$47,10,FALSE))</f>
        <v/>
      </c>
      <c r="AK20" s="684" t="str">
        <f>IF(AK19="","",VLOOKUP(AK19,'6-2シフト記号表（従来型・ユニット型共通）'!$C$6:$L$47,10,FALSE))</f>
        <v/>
      </c>
      <c r="AL20" s="684" t="str">
        <f>IF(AL19="","",VLOOKUP(AL19,'6-2シフト記号表（従来型・ユニット型共通）'!$C$6:$L$47,10,FALSE))</f>
        <v/>
      </c>
      <c r="AM20" s="684" t="str">
        <f>IF(AM19="","",VLOOKUP(AM19,'6-2シフト記号表（従来型・ユニット型共通）'!$C$6:$L$47,10,FALSE))</f>
        <v/>
      </c>
      <c r="AN20" s="685" t="str">
        <f>IF(AN19="","",VLOOKUP(AN19,'6-2シフト記号表（従来型・ユニット型共通）'!$C$6:$L$47,10,FALSE))</f>
        <v/>
      </c>
      <c r="AO20" s="683" t="str">
        <f>IF(AO19="","",VLOOKUP(AO19,'6-2シフト記号表（従来型・ユニット型共通）'!$C$6:$L$47,10,FALSE))</f>
        <v/>
      </c>
      <c r="AP20" s="684" t="str">
        <f>IF(AP19="","",VLOOKUP(AP19,'6-2シフト記号表（従来型・ユニット型共通）'!$C$6:$L$47,10,FALSE))</f>
        <v/>
      </c>
      <c r="AQ20" s="684" t="str">
        <f>IF(AQ19="","",VLOOKUP(AQ19,'6-2シフト記号表（従来型・ユニット型共通）'!$C$6:$L$47,10,FALSE))</f>
        <v/>
      </c>
      <c r="AR20" s="684" t="str">
        <f>IF(AR19="","",VLOOKUP(AR19,'6-2シフト記号表（従来型・ユニット型共通）'!$C$6:$L$47,10,FALSE))</f>
        <v/>
      </c>
      <c r="AS20" s="684" t="str">
        <f>IF(AS19="","",VLOOKUP(AS19,'6-2シフト記号表（従来型・ユニット型共通）'!$C$6:$L$47,10,FALSE))</f>
        <v/>
      </c>
      <c r="AT20" s="684" t="str">
        <f>IF(AT19="","",VLOOKUP(AT19,'6-2シフト記号表（従来型・ユニット型共通）'!$C$6:$L$47,10,FALSE))</f>
        <v/>
      </c>
      <c r="AU20" s="685" t="str">
        <f>IF(AU19="","",VLOOKUP(AU19,'6-2シフト記号表（従来型・ユニット型共通）'!$C$6:$L$47,10,FALSE))</f>
        <v/>
      </c>
      <c r="AV20" s="683" t="str">
        <f>IF(AV19="","",VLOOKUP(AV19,'6-2シフト記号表（従来型・ユニット型共通）'!$C$6:$L$47,10,FALSE))</f>
        <v/>
      </c>
      <c r="AW20" s="684" t="str">
        <f>IF(AW19="","",VLOOKUP(AW19,'6-2シフト記号表（従来型・ユニット型共通）'!$C$6:$L$47,10,FALSE))</f>
        <v/>
      </c>
      <c r="AX20" s="684" t="str">
        <f>IF(AX19="","",VLOOKUP(AX19,'6-2シフト記号表（従来型・ユニット型共通）'!$C$6:$L$47,10,FALSE))</f>
        <v/>
      </c>
      <c r="AY20" s="684" t="str">
        <f>IF(AY19="","",VLOOKUP(AY19,'6-2シフト記号表（従来型・ユニット型共通）'!$C$6:$L$47,10,FALSE))</f>
        <v/>
      </c>
      <c r="AZ20" s="684" t="str">
        <f>IF(AZ19="","",VLOOKUP(AZ19,'6-2シフト記号表（従来型・ユニット型共通）'!$C$6:$L$47,10,FALSE))</f>
        <v/>
      </c>
      <c r="BA20" s="684" t="str">
        <f>IF(BA19="","",VLOOKUP(BA19,'6-2シフト記号表（従来型・ユニット型共通）'!$C$6:$L$47,10,FALSE))</f>
        <v/>
      </c>
      <c r="BB20" s="685" t="str">
        <f>IF(BB19="","",VLOOKUP(BB19,'6-2シフト記号表（従来型・ユニット型共通）'!$C$6:$L$47,10,FALSE))</f>
        <v/>
      </c>
      <c r="BC20" s="683" t="str">
        <f>IF(BC19="","",VLOOKUP(BC19,'6-2シフト記号表（従来型・ユニット型共通）'!$C$6:$L$47,10,FALSE))</f>
        <v/>
      </c>
      <c r="BD20" s="684" t="str">
        <f>IF(BD19="","",VLOOKUP(BD19,'6-2シフト記号表（従来型・ユニット型共通）'!$C$6:$L$47,10,FALSE))</f>
        <v/>
      </c>
      <c r="BE20" s="684" t="str">
        <f>IF(BE19="","",VLOOKUP(BE19,'6-2シフト記号表（従来型・ユニット型共通）'!$C$6:$L$47,10,FALSE))</f>
        <v/>
      </c>
      <c r="BF20" s="1814">
        <f>IF($BI$3="４週",SUM(AA20:BB20),IF($BI$3="暦月",SUM(AA20:BE20),""))</f>
        <v>0</v>
      </c>
      <c r="BG20" s="1815"/>
      <c r="BH20" s="1816">
        <f>IF($BI$3="４週",BF20/4,IF($BI$3="暦月",(BF20/($BI$8/7)),""))</f>
        <v>0</v>
      </c>
      <c r="BI20" s="1815"/>
      <c r="BJ20" s="1811"/>
      <c r="BK20" s="1812"/>
      <c r="BL20" s="1812"/>
      <c r="BM20" s="1812"/>
      <c r="BN20" s="1813"/>
    </row>
    <row r="21" spans="2:66" ht="20.25" customHeight="1" x14ac:dyDescent="0.2">
      <c r="B21" s="1770">
        <f>B19+1</f>
        <v>3</v>
      </c>
      <c r="C21" s="1930"/>
      <c r="D21" s="1932"/>
      <c r="E21" s="1933"/>
      <c r="F21" s="1934"/>
      <c r="G21" s="1772"/>
      <c r="H21" s="1773"/>
      <c r="I21" s="678"/>
      <c r="J21" s="679"/>
      <c r="K21" s="678"/>
      <c r="L21" s="679"/>
      <c r="M21" s="1776"/>
      <c r="N21" s="1777"/>
      <c r="O21" s="1780"/>
      <c r="P21" s="1781"/>
      <c r="Q21" s="1781"/>
      <c r="R21" s="1773"/>
      <c r="S21" s="1784"/>
      <c r="T21" s="1785"/>
      <c r="U21" s="1785"/>
      <c r="V21" s="1785"/>
      <c r="W21" s="1786"/>
      <c r="X21" s="688" t="s">
        <v>1079</v>
      </c>
      <c r="Y21" s="689"/>
      <c r="Z21" s="690"/>
      <c r="AA21" s="691"/>
      <c r="AB21" s="692"/>
      <c r="AC21" s="692"/>
      <c r="AD21" s="692"/>
      <c r="AE21" s="692"/>
      <c r="AF21" s="692"/>
      <c r="AG21" s="693"/>
      <c r="AH21" s="691"/>
      <c r="AI21" s="692"/>
      <c r="AJ21" s="692"/>
      <c r="AK21" s="692"/>
      <c r="AL21" s="692"/>
      <c r="AM21" s="692"/>
      <c r="AN21" s="693"/>
      <c r="AO21" s="691"/>
      <c r="AP21" s="692"/>
      <c r="AQ21" s="692"/>
      <c r="AR21" s="692"/>
      <c r="AS21" s="692"/>
      <c r="AT21" s="692"/>
      <c r="AU21" s="693"/>
      <c r="AV21" s="691"/>
      <c r="AW21" s="692"/>
      <c r="AX21" s="692"/>
      <c r="AY21" s="692"/>
      <c r="AZ21" s="692"/>
      <c r="BA21" s="692"/>
      <c r="BB21" s="693"/>
      <c r="BC21" s="691"/>
      <c r="BD21" s="692"/>
      <c r="BE21" s="694"/>
      <c r="BF21" s="1787"/>
      <c r="BG21" s="1788"/>
      <c r="BH21" s="1842"/>
      <c r="BI21" s="1843"/>
      <c r="BJ21" s="1844"/>
      <c r="BK21" s="1845"/>
      <c r="BL21" s="1845"/>
      <c r="BM21" s="1845"/>
      <c r="BN21" s="1846"/>
    </row>
    <row r="22" spans="2:66" ht="20.25" customHeight="1" x14ac:dyDescent="0.2">
      <c r="B22" s="1771"/>
      <c r="C22" s="1931"/>
      <c r="D22" s="1932"/>
      <c r="E22" s="1933"/>
      <c r="F22" s="1934"/>
      <c r="G22" s="1774"/>
      <c r="H22" s="1775"/>
      <c r="I22" s="678"/>
      <c r="J22" s="679">
        <f>G21</f>
        <v>0</v>
      </c>
      <c r="K22" s="678"/>
      <c r="L22" s="679">
        <f>M21</f>
        <v>0</v>
      </c>
      <c r="M22" s="1778"/>
      <c r="N22" s="1779"/>
      <c r="O22" s="1782"/>
      <c r="P22" s="1783"/>
      <c r="Q22" s="1783"/>
      <c r="R22" s="1775"/>
      <c r="S22" s="1784"/>
      <c r="T22" s="1785"/>
      <c r="U22" s="1785"/>
      <c r="V22" s="1785"/>
      <c r="W22" s="1786"/>
      <c r="X22" s="680" t="s">
        <v>1080</v>
      </c>
      <c r="Y22" s="681"/>
      <c r="Z22" s="682"/>
      <c r="AA22" s="683" t="str">
        <f>IF(AA21="","",VLOOKUP(AA21,'6-2シフト記号表（従来型・ユニット型共通）'!$C$6:$L$47,10,FALSE))</f>
        <v/>
      </c>
      <c r="AB22" s="684" t="str">
        <f>IF(AB21="","",VLOOKUP(AB21,'6-2シフト記号表（従来型・ユニット型共通）'!$C$6:$L$47,10,FALSE))</f>
        <v/>
      </c>
      <c r="AC22" s="684" t="str">
        <f>IF(AC21="","",VLOOKUP(AC21,'6-2シフト記号表（従来型・ユニット型共通）'!$C$6:$L$47,10,FALSE))</f>
        <v/>
      </c>
      <c r="AD22" s="684" t="str">
        <f>IF(AD21="","",VLOOKUP(AD21,'6-2シフト記号表（従来型・ユニット型共通）'!$C$6:$L$47,10,FALSE))</f>
        <v/>
      </c>
      <c r="AE22" s="684" t="str">
        <f>IF(AE21="","",VLOOKUP(AE21,'6-2シフト記号表（従来型・ユニット型共通）'!$C$6:$L$47,10,FALSE))</f>
        <v/>
      </c>
      <c r="AF22" s="684" t="str">
        <f>IF(AF21="","",VLOOKUP(AF21,'6-2シフト記号表（従来型・ユニット型共通）'!$C$6:$L$47,10,FALSE))</f>
        <v/>
      </c>
      <c r="AG22" s="685" t="str">
        <f>IF(AG21="","",VLOOKUP(AG21,'6-2シフト記号表（従来型・ユニット型共通）'!$C$6:$L$47,10,FALSE))</f>
        <v/>
      </c>
      <c r="AH22" s="683" t="str">
        <f>IF(AH21="","",VLOOKUP(AH21,'6-2シフト記号表（従来型・ユニット型共通）'!$C$6:$L$47,10,FALSE))</f>
        <v/>
      </c>
      <c r="AI22" s="684" t="str">
        <f>IF(AI21="","",VLOOKUP(AI21,'6-2シフト記号表（従来型・ユニット型共通）'!$C$6:$L$47,10,FALSE))</f>
        <v/>
      </c>
      <c r="AJ22" s="684" t="str">
        <f>IF(AJ21="","",VLOOKUP(AJ21,'6-2シフト記号表（従来型・ユニット型共通）'!$C$6:$L$47,10,FALSE))</f>
        <v/>
      </c>
      <c r="AK22" s="684" t="str">
        <f>IF(AK21="","",VLOOKUP(AK21,'6-2シフト記号表（従来型・ユニット型共通）'!$C$6:$L$47,10,FALSE))</f>
        <v/>
      </c>
      <c r="AL22" s="684" t="str">
        <f>IF(AL21="","",VLOOKUP(AL21,'6-2シフト記号表（従来型・ユニット型共通）'!$C$6:$L$47,10,FALSE))</f>
        <v/>
      </c>
      <c r="AM22" s="684" t="str">
        <f>IF(AM21="","",VLOOKUP(AM21,'6-2シフト記号表（従来型・ユニット型共通）'!$C$6:$L$47,10,FALSE))</f>
        <v/>
      </c>
      <c r="AN22" s="685" t="str">
        <f>IF(AN21="","",VLOOKUP(AN21,'6-2シフト記号表（従来型・ユニット型共通）'!$C$6:$L$47,10,FALSE))</f>
        <v/>
      </c>
      <c r="AO22" s="683" t="str">
        <f>IF(AO21="","",VLOOKUP(AO21,'6-2シフト記号表（従来型・ユニット型共通）'!$C$6:$L$47,10,FALSE))</f>
        <v/>
      </c>
      <c r="AP22" s="684" t="str">
        <f>IF(AP21="","",VLOOKUP(AP21,'6-2シフト記号表（従来型・ユニット型共通）'!$C$6:$L$47,10,FALSE))</f>
        <v/>
      </c>
      <c r="AQ22" s="684" t="str">
        <f>IF(AQ21="","",VLOOKUP(AQ21,'6-2シフト記号表（従来型・ユニット型共通）'!$C$6:$L$47,10,FALSE))</f>
        <v/>
      </c>
      <c r="AR22" s="684" t="str">
        <f>IF(AR21="","",VLOOKUP(AR21,'6-2シフト記号表（従来型・ユニット型共通）'!$C$6:$L$47,10,FALSE))</f>
        <v/>
      </c>
      <c r="AS22" s="684" t="str">
        <f>IF(AS21="","",VLOOKUP(AS21,'6-2シフト記号表（従来型・ユニット型共通）'!$C$6:$L$47,10,FALSE))</f>
        <v/>
      </c>
      <c r="AT22" s="684" t="str">
        <f>IF(AT21="","",VLOOKUP(AT21,'6-2シフト記号表（従来型・ユニット型共通）'!$C$6:$L$47,10,FALSE))</f>
        <v/>
      </c>
      <c r="AU22" s="685" t="str">
        <f>IF(AU21="","",VLOOKUP(AU21,'6-2シフト記号表（従来型・ユニット型共通）'!$C$6:$L$47,10,FALSE))</f>
        <v/>
      </c>
      <c r="AV22" s="683" t="str">
        <f>IF(AV21="","",VLOOKUP(AV21,'6-2シフト記号表（従来型・ユニット型共通）'!$C$6:$L$47,10,FALSE))</f>
        <v/>
      </c>
      <c r="AW22" s="684" t="str">
        <f>IF(AW21="","",VLOOKUP(AW21,'6-2シフト記号表（従来型・ユニット型共通）'!$C$6:$L$47,10,FALSE))</f>
        <v/>
      </c>
      <c r="AX22" s="684" t="str">
        <f>IF(AX21="","",VLOOKUP(AX21,'6-2シフト記号表（従来型・ユニット型共通）'!$C$6:$L$47,10,FALSE))</f>
        <v/>
      </c>
      <c r="AY22" s="684" t="str">
        <f>IF(AY21="","",VLOOKUP(AY21,'6-2シフト記号表（従来型・ユニット型共通）'!$C$6:$L$47,10,FALSE))</f>
        <v/>
      </c>
      <c r="AZ22" s="684" t="str">
        <f>IF(AZ21="","",VLOOKUP(AZ21,'6-2シフト記号表（従来型・ユニット型共通）'!$C$6:$L$47,10,FALSE))</f>
        <v/>
      </c>
      <c r="BA22" s="684" t="str">
        <f>IF(BA21="","",VLOOKUP(BA21,'6-2シフト記号表（従来型・ユニット型共通）'!$C$6:$L$47,10,FALSE))</f>
        <v/>
      </c>
      <c r="BB22" s="685" t="str">
        <f>IF(BB21="","",VLOOKUP(BB21,'6-2シフト記号表（従来型・ユニット型共通）'!$C$6:$L$47,10,FALSE))</f>
        <v/>
      </c>
      <c r="BC22" s="683" t="str">
        <f>IF(BC21="","",VLOOKUP(BC21,'6-2シフト記号表（従来型・ユニット型共通）'!$C$6:$L$47,10,FALSE))</f>
        <v/>
      </c>
      <c r="BD22" s="684" t="str">
        <f>IF(BD21="","",VLOOKUP(BD21,'6-2シフト記号表（従来型・ユニット型共通）'!$C$6:$L$47,10,FALSE))</f>
        <v/>
      </c>
      <c r="BE22" s="684" t="str">
        <f>IF(BE21="","",VLOOKUP(BE21,'6-2シフト記号表（従来型・ユニット型共通）'!$C$6:$L$47,10,FALSE))</f>
        <v/>
      </c>
      <c r="BF22" s="1814">
        <f>IF($BI$3="４週",SUM(AA22:BB22),IF($BI$3="暦月",SUM(AA22:BE22),""))</f>
        <v>0</v>
      </c>
      <c r="BG22" s="1815"/>
      <c r="BH22" s="1816">
        <f>IF($BI$3="４週",BF22/4,IF($BI$3="暦月",(BF22/($BI$8/7)),""))</f>
        <v>0</v>
      </c>
      <c r="BI22" s="1815"/>
      <c r="BJ22" s="1811"/>
      <c r="BK22" s="1812"/>
      <c r="BL22" s="1812"/>
      <c r="BM22" s="1812"/>
      <c r="BN22" s="1813"/>
    </row>
    <row r="23" spans="2:66" ht="20.25" customHeight="1" x14ac:dyDescent="0.2">
      <c r="B23" s="1770">
        <f>B21+1</f>
        <v>4</v>
      </c>
      <c r="C23" s="1930"/>
      <c r="D23" s="1932"/>
      <c r="E23" s="1933"/>
      <c r="F23" s="1934"/>
      <c r="G23" s="1772"/>
      <c r="H23" s="1773"/>
      <c r="I23" s="678"/>
      <c r="J23" s="679"/>
      <c r="K23" s="678"/>
      <c r="L23" s="679"/>
      <c r="M23" s="1776"/>
      <c r="N23" s="1777"/>
      <c r="O23" s="1780"/>
      <c r="P23" s="1781"/>
      <c r="Q23" s="1781"/>
      <c r="R23" s="1773"/>
      <c r="S23" s="1784"/>
      <c r="T23" s="1785"/>
      <c r="U23" s="1785"/>
      <c r="V23" s="1785"/>
      <c r="W23" s="1786"/>
      <c r="X23" s="688" t="s">
        <v>1079</v>
      </c>
      <c r="Y23" s="689"/>
      <c r="Z23" s="690"/>
      <c r="AA23" s="691"/>
      <c r="AB23" s="692"/>
      <c r="AC23" s="692"/>
      <c r="AD23" s="692"/>
      <c r="AE23" s="692"/>
      <c r="AF23" s="692"/>
      <c r="AG23" s="693"/>
      <c r="AH23" s="691"/>
      <c r="AI23" s="692"/>
      <c r="AJ23" s="692"/>
      <c r="AK23" s="692"/>
      <c r="AL23" s="692"/>
      <c r="AM23" s="692"/>
      <c r="AN23" s="693"/>
      <c r="AO23" s="691"/>
      <c r="AP23" s="692"/>
      <c r="AQ23" s="692"/>
      <c r="AR23" s="692"/>
      <c r="AS23" s="692"/>
      <c r="AT23" s="692"/>
      <c r="AU23" s="693"/>
      <c r="AV23" s="691"/>
      <c r="AW23" s="692"/>
      <c r="AX23" s="692"/>
      <c r="AY23" s="692"/>
      <c r="AZ23" s="692"/>
      <c r="BA23" s="692"/>
      <c r="BB23" s="693"/>
      <c r="BC23" s="691"/>
      <c r="BD23" s="692"/>
      <c r="BE23" s="694"/>
      <c r="BF23" s="1787"/>
      <c r="BG23" s="1788"/>
      <c r="BH23" s="1842"/>
      <c r="BI23" s="1843"/>
      <c r="BJ23" s="1844"/>
      <c r="BK23" s="1845"/>
      <c r="BL23" s="1845"/>
      <c r="BM23" s="1845"/>
      <c r="BN23" s="1846"/>
    </row>
    <row r="24" spans="2:66" ht="20.25" customHeight="1" x14ac:dyDescent="0.2">
      <c r="B24" s="1771"/>
      <c r="C24" s="1931"/>
      <c r="D24" s="1932"/>
      <c r="E24" s="1933"/>
      <c r="F24" s="1934"/>
      <c r="G24" s="1774"/>
      <c r="H24" s="1775"/>
      <c r="I24" s="678"/>
      <c r="J24" s="679">
        <f>G23</f>
        <v>0</v>
      </c>
      <c r="K24" s="678"/>
      <c r="L24" s="679">
        <f>M23</f>
        <v>0</v>
      </c>
      <c r="M24" s="1778"/>
      <c r="N24" s="1779"/>
      <c r="O24" s="1782"/>
      <c r="P24" s="1783"/>
      <c r="Q24" s="1783"/>
      <c r="R24" s="1775"/>
      <c r="S24" s="1784"/>
      <c r="T24" s="1785"/>
      <c r="U24" s="1785"/>
      <c r="V24" s="1785"/>
      <c r="W24" s="1786"/>
      <c r="X24" s="680" t="s">
        <v>1080</v>
      </c>
      <c r="Y24" s="681"/>
      <c r="Z24" s="682"/>
      <c r="AA24" s="683" t="str">
        <f>IF(AA23="","",VLOOKUP(AA23,'6-2シフト記号表（従来型・ユニット型共通）'!$C$6:$L$47,10,FALSE))</f>
        <v/>
      </c>
      <c r="AB24" s="684" t="str">
        <f>IF(AB23="","",VLOOKUP(AB23,'6-2シフト記号表（従来型・ユニット型共通）'!$C$6:$L$47,10,FALSE))</f>
        <v/>
      </c>
      <c r="AC24" s="684" t="str">
        <f>IF(AC23="","",VLOOKUP(AC23,'6-2シフト記号表（従来型・ユニット型共通）'!$C$6:$L$47,10,FALSE))</f>
        <v/>
      </c>
      <c r="AD24" s="684" t="str">
        <f>IF(AD23="","",VLOOKUP(AD23,'6-2シフト記号表（従来型・ユニット型共通）'!$C$6:$L$47,10,FALSE))</f>
        <v/>
      </c>
      <c r="AE24" s="684" t="str">
        <f>IF(AE23="","",VLOOKUP(AE23,'6-2シフト記号表（従来型・ユニット型共通）'!$C$6:$L$47,10,FALSE))</f>
        <v/>
      </c>
      <c r="AF24" s="684" t="str">
        <f>IF(AF23="","",VLOOKUP(AF23,'6-2シフト記号表（従来型・ユニット型共通）'!$C$6:$L$47,10,FALSE))</f>
        <v/>
      </c>
      <c r="AG24" s="685" t="str">
        <f>IF(AG23="","",VLOOKUP(AG23,'6-2シフト記号表（従来型・ユニット型共通）'!$C$6:$L$47,10,FALSE))</f>
        <v/>
      </c>
      <c r="AH24" s="683" t="str">
        <f>IF(AH23="","",VLOOKUP(AH23,'6-2シフト記号表（従来型・ユニット型共通）'!$C$6:$L$47,10,FALSE))</f>
        <v/>
      </c>
      <c r="AI24" s="684" t="str">
        <f>IF(AI23="","",VLOOKUP(AI23,'6-2シフト記号表（従来型・ユニット型共通）'!$C$6:$L$47,10,FALSE))</f>
        <v/>
      </c>
      <c r="AJ24" s="684" t="str">
        <f>IF(AJ23="","",VLOOKUP(AJ23,'6-2シフト記号表（従来型・ユニット型共通）'!$C$6:$L$47,10,FALSE))</f>
        <v/>
      </c>
      <c r="AK24" s="684" t="str">
        <f>IF(AK23="","",VLOOKUP(AK23,'6-2シフト記号表（従来型・ユニット型共通）'!$C$6:$L$47,10,FALSE))</f>
        <v/>
      </c>
      <c r="AL24" s="684" t="str">
        <f>IF(AL23="","",VLOOKUP(AL23,'6-2シフト記号表（従来型・ユニット型共通）'!$C$6:$L$47,10,FALSE))</f>
        <v/>
      </c>
      <c r="AM24" s="684" t="str">
        <f>IF(AM23="","",VLOOKUP(AM23,'6-2シフト記号表（従来型・ユニット型共通）'!$C$6:$L$47,10,FALSE))</f>
        <v/>
      </c>
      <c r="AN24" s="685" t="str">
        <f>IF(AN23="","",VLOOKUP(AN23,'6-2シフト記号表（従来型・ユニット型共通）'!$C$6:$L$47,10,FALSE))</f>
        <v/>
      </c>
      <c r="AO24" s="683" t="str">
        <f>IF(AO23="","",VLOOKUP(AO23,'6-2シフト記号表（従来型・ユニット型共通）'!$C$6:$L$47,10,FALSE))</f>
        <v/>
      </c>
      <c r="AP24" s="684" t="str">
        <f>IF(AP23="","",VLOOKUP(AP23,'6-2シフト記号表（従来型・ユニット型共通）'!$C$6:$L$47,10,FALSE))</f>
        <v/>
      </c>
      <c r="AQ24" s="684" t="str">
        <f>IF(AQ23="","",VLOOKUP(AQ23,'6-2シフト記号表（従来型・ユニット型共通）'!$C$6:$L$47,10,FALSE))</f>
        <v/>
      </c>
      <c r="AR24" s="684" t="str">
        <f>IF(AR23="","",VLOOKUP(AR23,'6-2シフト記号表（従来型・ユニット型共通）'!$C$6:$L$47,10,FALSE))</f>
        <v/>
      </c>
      <c r="AS24" s="684" t="str">
        <f>IF(AS23="","",VLOOKUP(AS23,'6-2シフト記号表（従来型・ユニット型共通）'!$C$6:$L$47,10,FALSE))</f>
        <v/>
      </c>
      <c r="AT24" s="684" t="str">
        <f>IF(AT23="","",VLOOKUP(AT23,'6-2シフト記号表（従来型・ユニット型共通）'!$C$6:$L$47,10,FALSE))</f>
        <v/>
      </c>
      <c r="AU24" s="685" t="str">
        <f>IF(AU23="","",VLOOKUP(AU23,'6-2シフト記号表（従来型・ユニット型共通）'!$C$6:$L$47,10,FALSE))</f>
        <v/>
      </c>
      <c r="AV24" s="683" t="str">
        <f>IF(AV23="","",VLOOKUP(AV23,'6-2シフト記号表（従来型・ユニット型共通）'!$C$6:$L$47,10,FALSE))</f>
        <v/>
      </c>
      <c r="AW24" s="684" t="str">
        <f>IF(AW23="","",VLOOKUP(AW23,'6-2シフト記号表（従来型・ユニット型共通）'!$C$6:$L$47,10,FALSE))</f>
        <v/>
      </c>
      <c r="AX24" s="684" t="str">
        <f>IF(AX23="","",VLOOKUP(AX23,'6-2シフト記号表（従来型・ユニット型共通）'!$C$6:$L$47,10,FALSE))</f>
        <v/>
      </c>
      <c r="AY24" s="684" t="str">
        <f>IF(AY23="","",VLOOKUP(AY23,'6-2シフト記号表（従来型・ユニット型共通）'!$C$6:$L$47,10,FALSE))</f>
        <v/>
      </c>
      <c r="AZ24" s="684" t="str">
        <f>IF(AZ23="","",VLOOKUP(AZ23,'6-2シフト記号表（従来型・ユニット型共通）'!$C$6:$L$47,10,FALSE))</f>
        <v/>
      </c>
      <c r="BA24" s="684" t="str">
        <f>IF(BA23="","",VLOOKUP(BA23,'6-2シフト記号表（従来型・ユニット型共通）'!$C$6:$L$47,10,FALSE))</f>
        <v/>
      </c>
      <c r="BB24" s="685" t="str">
        <f>IF(BB23="","",VLOOKUP(BB23,'6-2シフト記号表（従来型・ユニット型共通）'!$C$6:$L$47,10,FALSE))</f>
        <v/>
      </c>
      <c r="BC24" s="683" t="str">
        <f>IF(BC23="","",VLOOKUP(BC23,'6-2シフト記号表（従来型・ユニット型共通）'!$C$6:$L$47,10,FALSE))</f>
        <v/>
      </c>
      <c r="BD24" s="684" t="str">
        <f>IF(BD23="","",VLOOKUP(BD23,'6-2シフト記号表（従来型・ユニット型共通）'!$C$6:$L$47,10,FALSE))</f>
        <v/>
      </c>
      <c r="BE24" s="684" t="str">
        <f>IF(BE23="","",VLOOKUP(BE23,'6-2シフト記号表（従来型・ユニット型共通）'!$C$6:$L$47,10,FALSE))</f>
        <v/>
      </c>
      <c r="BF24" s="1814">
        <f>IF($BI$3="４週",SUM(AA24:BB24),IF($BI$3="暦月",SUM(AA24:BE24),""))</f>
        <v>0</v>
      </c>
      <c r="BG24" s="1815"/>
      <c r="BH24" s="1816">
        <f>IF($BI$3="４週",BF24/4,IF($BI$3="暦月",(BF24/($BI$8/7)),""))</f>
        <v>0</v>
      </c>
      <c r="BI24" s="1815"/>
      <c r="BJ24" s="1811"/>
      <c r="BK24" s="1812"/>
      <c r="BL24" s="1812"/>
      <c r="BM24" s="1812"/>
      <c r="BN24" s="1813"/>
    </row>
    <row r="25" spans="2:66" ht="20.25" customHeight="1" x14ac:dyDescent="0.2">
      <c r="B25" s="1770">
        <f>B23+1</f>
        <v>5</v>
      </c>
      <c r="C25" s="1930"/>
      <c r="D25" s="1932"/>
      <c r="E25" s="1933"/>
      <c r="F25" s="1934"/>
      <c r="G25" s="1772"/>
      <c r="H25" s="1773"/>
      <c r="I25" s="678"/>
      <c r="J25" s="679"/>
      <c r="K25" s="678"/>
      <c r="L25" s="679"/>
      <c r="M25" s="1776"/>
      <c r="N25" s="1777"/>
      <c r="O25" s="1780"/>
      <c r="P25" s="1781"/>
      <c r="Q25" s="1781"/>
      <c r="R25" s="1773"/>
      <c r="S25" s="1784"/>
      <c r="T25" s="1785"/>
      <c r="U25" s="1785"/>
      <c r="V25" s="1785"/>
      <c r="W25" s="1786"/>
      <c r="X25" s="688" t="s">
        <v>1079</v>
      </c>
      <c r="Y25" s="689"/>
      <c r="Z25" s="690"/>
      <c r="AA25" s="691"/>
      <c r="AB25" s="692"/>
      <c r="AC25" s="692"/>
      <c r="AD25" s="692"/>
      <c r="AE25" s="692"/>
      <c r="AF25" s="692"/>
      <c r="AG25" s="693"/>
      <c r="AH25" s="691"/>
      <c r="AI25" s="692"/>
      <c r="AJ25" s="692"/>
      <c r="AK25" s="692"/>
      <c r="AL25" s="692"/>
      <c r="AM25" s="692"/>
      <c r="AN25" s="693"/>
      <c r="AO25" s="691"/>
      <c r="AP25" s="692"/>
      <c r="AQ25" s="692"/>
      <c r="AR25" s="692"/>
      <c r="AS25" s="692"/>
      <c r="AT25" s="692"/>
      <c r="AU25" s="693"/>
      <c r="AV25" s="691"/>
      <c r="AW25" s="692"/>
      <c r="AX25" s="692"/>
      <c r="AY25" s="692"/>
      <c r="AZ25" s="692"/>
      <c r="BA25" s="692"/>
      <c r="BB25" s="693"/>
      <c r="BC25" s="691"/>
      <c r="BD25" s="692"/>
      <c r="BE25" s="694"/>
      <c r="BF25" s="1787"/>
      <c r="BG25" s="1788"/>
      <c r="BH25" s="1842"/>
      <c r="BI25" s="1843"/>
      <c r="BJ25" s="1844"/>
      <c r="BK25" s="1845"/>
      <c r="BL25" s="1845"/>
      <c r="BM25" s="1845"/>
      <c r="BN25" s="1846"/>
    </row>
    <row r="26" spans="2:66" ht="20.25" customHeight="1" x14ac:dyDescent="0.2">
      <c r="B26" s="1771"/>
      <c r="C26" s="1931"/>
      <c r="D26" s="1932"/>
      <c r="E26" s="1933"/>
      <c r="F26" s="1934"/>
      <c r="G26" s="1774"/>
      <c r="H26" s="1775"/>
      <c r="I26" s="678"/>
      <c r="J26" s="679">
        <f>G25</f>
        <v>0</v>
      </c>
      <c r="K26" s="678"/>
      <c r="L26" s="679">
        <f>M25</f>
        <v>0</v>
      </c>
      <c r="M26" s="1778"/>
      <c r="N26" s="1779"/>
      <c r="O26" s="1782"/>
      <c r="P26" s="1783"/>
      <c r="Q26" s="1783"/>
      <c r="R26" s="1775"/>
      <c r="S26" s="1784"/>
      <c r="T26" s="1785"/>
      <c r="U26" s="1785"/>
      <c r="V26" s="1785"/>
      <c r="W26" s="1786"/>
      <c r="X26" s="695" t="s">
        <v>1080</v>
      </c>
      <c r="Y26" s="696"/>
      <c r="Z26" s="697"/>
      <c r="AA26" s="683" t="str">
        <f>IF(AA25="","",VLOOKUP(AA25,'6-2シフト記号表（従来型・ユニット型共通）'!$C$6:$L$47,10,FALSE))</f>
        <v/>
      </c>
      <c r="AB26" s="684" t="str">
        <f>IF(AB25="","",VLOOKUP(AB25,'6-2シフト記号表（従来型・ユニット型共通）'!$C$6:$L$47,10,FALSE))</f>
        <v/>
      </c>
      <c r="AC26" s="684" t="str">
        <f>IF(AC25="","",VLOOKUP(AC25,'6-2シフト記号表（従来型・ユニット型共通）'!$C$6:$L$47,10,FALSE))</f>
        <v/>
      </c>
      <c r="AD26" s="684" t="str">
        <f>IF(AD25="","",VLOOKUP(AD25,'6-2シフト記号表（従来型・ユニット型共通）'!$C$6:$L$47,10,FALSE))</f>
        <v/>
      </c>
      <c r="AE26" s="684" t="str">
        <f>IF(AE25="","",VLOOKUP(AE25,'6-2シフト記号表（従来型・ユニット型共通）'!$C$6:$L$47,10,FALSE))</f>
        <v/>
      </c>
      <c r="AF26" s="684" t="str">
        <f>IF(AF25="","",VLOOKUP(AF25,'6-2シフト記号表（従来型・ユニット型共通）'!$C$6:$L$47,10,FALSE))</f>
        <v/>
      </c>
      <c r="AG26" s="685" t="str">
        <f>IF(AG25="","",VLOOKUP(AG25,'6-2シフト記号表（従来型・ユニット型共通）'!$C$6:$L$47,10,FALSE))</f>
        <v/>
      </c>
      <c r="AH26" s="683" t="str">
        <f>IF(AH25="","",VLOOKUP(AH25,'6-2シフト記号表（従来型・ユニット型共通）'!$C$6:$L$47,10,FALSE))</f>
        <v/>
      </c>
      <c r="AI26" s="684" t="str">
        <f>IF(AI25="","",VLOOKUP(AI25,'6-2シフト記号表（従来型・ユニット型共通）'!$C$6:$L$47,10,FALSE))</f>
        <v/>
      </c>
      <c r="AJ26" s="684" t="str">
        <f>IF(AJ25="","",VLOOKUP(AJ25,'6-2シフト記号表（従来型・ユニット型共通）'!$C$6:$L$47,10,FALSE))</f>
        <v/>
      </c>
      <c r="AK26" s="684" t="str">
        <f>IF(AK25="","",VLOOKUP(AK25,'6-2シフト記号表（従来型・ユニット型共通）'!$C$6:$L$47,10,FALSE))</f>
        <v/>
      </c>
      <c r="AL26" s="684" t="str">
        <f>IF(AL25="","",VLOOKUP(AL25,'6-2シフト記号表（従来型・ユニット型共通）'!$C$6:$L$47,10,FALSE))</f>
        <v/>
      </c>
      <c r="AM26" s="684" t="str">
        <f>IF(AM25="","",VLOOKUP(AM25,'6-2シフト記号表（従来型・ユニット型共通）'!$C$6:$L$47,10,FALSE))</f>
        <v/>
      </c>
      <c r="AN26" s="685" t="str">
        <f>IF(AN25="","",VLOOKUP(AN25,'6-2シフト記号表（従来型・ユニット型共通）'!$C$6:$L$47,10,FALSE))</f>
        <v/>
      </c>
      <c r="AO26" s="683" t="str">
        <f>IF(AO25="","",VLOOKUP(AO25,'6-2シフト記号表（従来型・ユニット型共通）'!$C$6:$L$47,10,FALSE))</f>
        <v/>
      </c>
      <c r="AP26" s="684" t="str">
        <f>IF(AP25="","",VLOOKUP(AP25,'6-2シフト記号表（従来型・ユニット型共通）'!$C$6:$L$47,10,FALSE))</f>
        <v/>
      </c>
      <c r="AQ26" s="684" t="str">
        <f>IF(AQ25="","",VLOOKUP(AQ25,'6-2シフト記号表（従来型・ユニット型共通）'!$C$6:$L$47,10,FALSE))</f>
        <v/>
      </c>
      <c r="AR26" s="684" t="str">
        <f>IF(AR25="","",VLOOKUP(AR25,'6-2シフト記号表（従来型・ユニット型共通）'!$C$6:$L$47,10,FALSE))</f>
        <v/>
      </c>
      <c r="AS26" s="684" t="str">
        <f>IF(AS25="","",VLOOKUP(AS25,'6-2シフト記号表（従来型・ユニット型共通）'!$C$6:$L$47,10,FALSE))</f>
        <v/>
      </c>
      <c r="AT26" s="684" t="str">
        <f>IF(AT25="","",VLOOKUP(AT25,'6-2シフト記号表（従来型・ユニット型共通）'!$C$6:$L$47,10,FALSE))</f>
        <v/>
      </c>
      <c r="AU26" s="685" t="str">
        <f>IF(AU25="","",VLOOKUP(AU25,'6-2シフト記号表（従来型・ユニット型共通）'!$C$6:$L$47,10,FALSE))</f>
        <v/>
      </c>
      <c r="AV26" s="683" t="str">
        <f>IF(AV25="","",VLOOKUP(AV25,'6-2シフト記号表（従来型・ユニット型共通）'!$C$6:$L$47,10,FALSE))</f>
        <v/>
      </c>
      <c r="AW26" s="684" t="str">
        <f>IF(AW25="","",VLOOKUP(AW25,'6-2シフト記号表（従来型・ユニット型共通）'!$C$6:$L$47,10,FALSE))</f>
        <v/>
      </c>
      <c r="AX26" s="684" t="str">
        <f>IF(AX25="","",VLOOKUP(AX25,'6-2シフト記号表（従来型・ユニット型共通）'!$C$6:$L$47,10,FALSE))</f>
        <v/>
      </c>
      <c r="AY26" s="684" t="str">
        <f>IF(AY25="","",VLOOKUP(AY25,'6-2シフト記号表（従来型・ユニット型共通）'!$C$6:$L$47,10,FALSE))</f>
        <v/>
      </c>
      <c r="AZ26" s="684" t="str">
        <f>IF(AZ25="","",VLOOKUP(AZ25,'6-2シフト記号表（従来型・ユニット型共通）'!$C$6:$L$47,10,FALSE))</f>
        <v/>
      </c>
      <c r="BA26" s="684" t="str">
        <f>IF(BA25="","",VLOOKUP(BA25,'6-2シフト記号表（従来型・ユニット型共通）'!$C$6:$L$47,10,FALSE))</f>
        <v/>
      </c>
      <c r="BB26" s="685" t="str">
        <f>IF(BB25="","",VLOOKUP(BB25,'6-2シフト記号表（従来型・ユニット型共通）'!$C$6:$L$47,10,FALSE))</f>
        <v/>
      </c>
      <c r="BC26" s="683" t="str">
        <f>IF(BC25="","",VLOOKUP(BC25,'6-2シフト記号表（従来型・ユニット型共通）'!$C$6:$L$47,10,FALSE))</f>
        <v/>
      </c>
      <c r="BD26" s="684" t="str">
        <f>IF(BD25="","",VLOOKUP(BD25,'6-2シフト記号表（従来型・ユニット型共通）'!$C$6:$L$47,10,FALSE))</f>
        <v/>
      </c>
      <c r="BE26" s="684" t="str">
        <f>IF(BE25="","",VLOOKUP(BE25,'6-2シフト記号表（従来型・ユニット型共通）'!$C$6:$L$47,10,FALSE))</f>
        <v/>
      </c>
      <c r="BF26" s="1814">
        <f>IF($BI$3="４週",SUM(AA26:BB26),IF($BI$3="暦月",SUM(AA26:BE26),""))</f>
        <v>0</v>
      </c>
      <c r="BG26" s="1815"/>
      <c r="BH26" s="1816">
        <f>IF($BI$3="４週",BF26/4,IF($BI$3="暦月",(BF26/($BI$8/7)),""))</f>
        <v>0</v>
      </c>
      <c r="BI26" s="1815"/>
      <c r="BJ26" s="1811"/>
      <c r="BK26" s="1812"/>
      <c r="BL26" s="1812"/>
      <c r="BM26" s="1812"/>
      <c r="BN26" s="1813"/>
    </row>
    <row r="27" spans="2:66" ht="20.25" customHeight="1" x14ac:dyDescent="0.2">
      <c r="B27" s="1770">
        <f>B25+1</f>
        <v>6</v>
      </c>
      <c r="C27" s="1930"/>
      <c r="D27" s="1932"/>
      <c r="E27" s="1933"/>
      <c r="F27" s="1934"/>
      <c r="G27" s="1772"/>
      <c r="H27" s="1773"/>
      <c r="I27" s="678"/>
      <c r="J27" s="679"/>
      <c r="K27" s="678"/>
      <c r="L27" s="679"/>
      <c r="M27" s="1776"/>
      <c r="N27" s="1777"/>
      <c r="O27" s="1780"/>
      <c r="P27" s="1781"/>
      <c r="Q27" s="1781"/>
      <c r="R27" s="1773"/>
      <c r="S27" s="1784"/>
      <c r="T27" s="1785"/>
      <c r="U27" s="1785"/>
      <c r="V27" s="1785"/>
      <c r="W27" s="1786"/>
      <c r="X27" s="698" t="s">
        <v>1079</v>
      </c>
      <c r="Z27" s="699"/>
      <c r="AA27" s="691"/>
      <c r="AB27" s="692"/>
      <c r="AC27" s="692"/>
      <c r="AD27" s="692"/>
      <c r="AE27" s="692"/>
      <c r="AF27" s="692"/>
      <c r="AG27" s="693"/>
      <c r="AH27" s="691"/>
      <c r="AI27" s="692"/>
      <c r="AJ27" s="692"/>
      <c r="AK27" s="692"/>
      <c r="AL27" s="692"/>
      <c r="AM27" s="692"/>
      <c r="AN27" s="693"/>
      <c r="AO27" s="691"/>
      <c r="AP27" s="692"/>
      <c r="AQ27" s="692"/>
      <c r="AR27" s="692"/>
      <c r="AS27" s="692"/>
      <c r="AT27" s="692"/>
      <c r="AU27" s="693"/>
      <c r="AV27" s="691"/>
      <c r="AW27" s="692"/>
      <c r="AX27" s="692"/>
      <c r="AY27" s="692"/>
      <c r="AZ27" s="692"/>
      <c r="BA27" s="692"/>
      <c r="BB27" s="693"/>
      <c r="BC27" s="691"/>
      <c r="BD27" s="692"/>
      <c r="BE27" s="694"/>
      <c r="BF27" s="1787"/>
      <c r="BG27" s="1788"/>
      <c r="BH27" s="1842"/>
      <c r="BI27" s="1843"/>
      <c r="BJ27" s="1844"/>
      <c r="BK27" s="1845"/>
      <c r="BL27" s="1845"/>
      <c r="BM27" s="1845"/>
      <c r="BN27" s="1846"/>
    </row>
    <row r="28" spans="2:66" ht="20.25" customHeight="1" x14ac:dyDescent="0.2">
      <c r="B28" s="1771"/>
      <c r="C28" s="1931"/>
      <c r="D28" s="1932"/>
      <c r="E28" s="1933"/>
      <c r="F28" s="1934"/>
      <c r="G28" s="1774"/>
      <c r="H28" s="1775"/>
      <c r="I28" s="678"/>
      <c r="J28" s="679">
        <f>G27</f>
        <v>0</v>
      </c>
      <c r="K28" s="678"/>
      <c r="L28" s="679">
        <f>M27</f>
        <v>0</v>
      </c>
      <c r="M28" s="1778"/>
      <c r="N28" s="1779"/>
      <c r="O28" s="1782"/>
      <c r="P28" s="1783"/>
      <c r="Q28" s="1783"/>
      <c r="R28" s="1775"/>
      <c r="S28" s="1784"/>
      <c r="T28" s="1785"/>
      <c r="U28" s="1785"/>
      <c r="V28" s="1785"/>
      <c r="W28" s="1786"/>
      <c r="X28" s="680" t="s">
        <v>1080</v>
      </c>
      <c r="Y28" s="681"/>
      <c r="Z28" s="682"/>
      <c r="AA28" s="683" t="str">
        <f>IF(AA27="","",VLOOKUP(AA27,'6-2シフト記号表（従来型・ユニット型共通）'!$C$6:$L$47,10,FALSE))</f>
        <v/>
      </c>
      <c r="AB28" s="684" t="str">
        <f>IF(AB27="","",VLOOKUP(AB27,'6-2シフト記号表（従来型・ユニット型共通）'!$C$6:$L$47,10,FALSE))</f>
        <v/>
      </c>
      <c r="AC28" s="684" t="str">
        <f>IF(AC27="","",VLOOKUP(AC27,'6-2シフト記号表（従来型・ユニット型共通）'!$C$6:$L$47,10,FALSE))</f>
        <v/>
      </c>
      <c r="AD28" s="684" t="str">
        <f>IF(AD27="","",VLOOKUP(AD27,'6-2シフト記号表（従来型・ユニット型共通）'!$C$6:$L$47,10,FALSE))</f>
        <v/>
      </c>
      <c r="AE28" s="684" t="str">
        <f>IF(AE27="","",VLOOKUP(AE27,'6-2シフト記号表（従来型・ユニット型共通）'!$C$6:$L$47,10,FALSE))</f>
        <v/>
      </c>
      <c r="AF28" s="684" t="str">
        <f>IF(AF27="","",VLOOKUP(AF27,'6-2シフト記号表（従来型・ユニット型共通）'!$C$6:$L$47,10,FALSE))</f>
        <v/>
      </c>
      <c r="AG28" s="685" t="str">
        <f>IF(AG27="","",VLOOKUP(AG27,'6-2シフト記号表（従来型・ユニット型共通）'!$C$6:$L$47,10,FALSE))</f>
        <v/>
      </c>
      <c r="AH28" s="683" t="str">
        <f>IF(AH27="","",VLOOKUP(AH27,'6-2シフト記号表（従来型・ユニット型共通）'!$C$6:$L$47,10,FALSE))</f>
        <v/>
      </c>
      <c r="AI28" s="684" t="str">
        <f>IF(AI27="","",VLOOKUP(AI27,'6-2シフト記号表（従来型・ユニット型共通）'!$C$6:$L$47,10,FALSE))</f>
        <v/>
      </c>
      <c r="AJ28" s="684" t="str">
        <f>IF(AJ27="","",VLOOKUP(AJ27,'6-2シフト記号表（従来型・ユニット型共通）'!$C$6:$L$47,10,FALSE))</f>
        <v/>
      </c>
      <c r="AK28" s="684" t="str">
        <f>IF(AK27="","",VLOOKUP(AK27,'6-2シフト記号表（従来型・ユニット型共通）'!$C$6:$L$47,10,FALSE))</f>
        <v/>
      </c>
      <c r="AL28" s="684" t="str">
        <f>IF(AL27="","",VLOOKUP(AL27,'6-2シフト記号表（従来型・ユニット型共通）'!$C$6:$L$47,10,FALSE))</f>
        <v/>
      </c>
      <c r="AM28" s="684" t="str">
        <f>IF(AM27="","",VLOOKUP(AM27,'6-2シフト記号表（従来型・ユニット型共通）'!$C$6:$L$47,10,FALSE))</f>
        <v/>
      </c>
      <c r="AN28" s="685" t="str">
        <f>IF(AN27="","",VLOOKUP(AN27,'6-2シフト記号表（従来型・ユニット型共通）'!$C$6:$L$47,10,FALSE))</f>
        <v/>
      </c>
      <c r="AO28" s="683" t="str">
        <f>IF(AO27="","",VLOOKUP(AO27,'6-2シフト記号表（従来型・ユニット型共通）'!$C$6:$L$47,10,FALSE))</f>
        <v/>
      </c>
      <c r="AP28" s="684" t="str">
        <f>IF(AP27="","",VLOOKUP(AP27,'6-2シフト記号表（従来型・ユニット型共通）'!$C$6:$L$47,10,FALSE))</f>
        <v/>
      </c>
      <c r="AQ28" s="684" t="str">
        <f>IF(AQ27="","",VLOOKUP(AQ27,'6-2シフト記号表（従来型・ユニット型共通）'!$C$6:$L$47,10,FALSE))</f>
        <v/>
      </c>
      <c r="AR28" s="684" t="str">
        <f>IF(AR27="","",VLOOKUP(AR27,'6-2シフト記号表（従来型・ユニット型共通）'!$C$6:$L$47,10,FALSE))</f>
        <v/>
      </c>
      <c r="AS28" s="684" t="str">
        <f>IF(AS27="","",VLOOKUP(AS27,'6-2シフト記号表（従来型・ユニット型共通）'!$C$6:$L$47,10,FALSE))</f>
        <v/>
      </c>
      <c r="AT28" s="684" t="str">
        <f>IF(AT27="","",VLOOKUP(AT27,'6-2シフト記号表（従来型・ユニット型共通）'!$C$6:$L$47,10,FALSE))</f>
        <v/>
      </c>
      <c r="AU28" s="685" t="str">
        <f>IF(AU27="","",VLOOKUP(AU27,'6-2シフト記号表（従来型・ユニット型共通）'!$C$6:$L$47,10,FALSE))</f>
        <v/>
      </c>
      <c r="AV28" s="683" t="str">
        <f>IF(AV27="","",VLOOKUP(AV27,'6-2シフト記号表（従来型・ユニット型共通）'!$C$6:$L$47,10,FALSE))</f>
        <v/>
      </c>
      <c r="AW28" s="684" t="str">
        <f>IF(AW27="","",VLOOKUP(AW27,'6-2シフト記号表（従来型・ユニット型共通）'!$C$6:$L$47,10,FALSE))</f>
        <v/>
      </c>
      <c r="AX28" s="684" t="str">
        <f>IF(AX27="","",VLOOKUP(AX27,'6-2シフト記号表（従来型・ユニット型共通）'!$C$6:$L$47,10,FALSE))</f>
        <v/>
      </c>
      <c r="AY28" s="684" t="str">
        <f>IF(AY27="","",VLOOKUP(AY27,'6-2シフト記号表（従来型・ユニット型共通）'!$C$6:$L$47,10,FALSE))</f>
        <v/>
      </c>
      <c r="AZ28" s="684" t="str">
        <f>IF(AZ27="","",VLOOKUP(AZ27,'6-2シフト記号表（従来型・ユニット型共通）'!$C$6:$L$47,10,FALSE))</f>
        <v/>
      </c>
      <c r="BA28" s="684" t="str">
        <f>IF(BA27="","",VLOOKUP(BA27,'6-2シフト記号表（従来型・ユニット型共通）'!$C$6:$L$47,10,FALSE))</f>
        <v/>
      </c>
      <c r="BB28" s="685" t="str">
        <f>IF(BB27="","",VLOOKUP(BB27,'6-2シフト記号表（従来型・ユニット型共通）'!$C$6:$L$47,10,FALSE))</f>
        <v/>
      </c>
      <c r="BC28" s="683" t="str">
        <f>IF(BC27="","",VLOOKUP(BC27,'6-2シフト記号表（従来型・ユニット型共通）'!$C$6:$L$47,10,FALSE))</f>
        <v/>
      </c>
      <c r="BD28" s="684" t="str">
        <f>IF(BD27="","",VLOOKUP(BD27,'6-2シフト記号表（従来型・ユニット型共通）'!$C$6:$L$47,10,FALSE))</f>
        <v/>
      </c>
      <c r="BE28" s="684" t="str">
        <f>IF(BE27="","",VLOOKUP(BE27,'6-2シフト記号表（従来型・ユニット型共通）'!$C$6:$L$47,10,FALSE))</f>
        <v/>
      </c>
      <c r="BF28" s="1814">
        <f>IF($BI$3="４週",SUM(AA28:BB28),IF($BI$3="暦月",SUM(AA28:BE28),""))</f>
        <v>0</v>
      </c>
      <c r="BG28" s="1815"/>
      <c r="BH28" s="1816">
        <f>IF($BI$3="４週",BF28/4,IF($BI$3="暦月",(BF28/($BI$8/7)),""))</f>
        <v>0</v>
      </c>
      <c r="BI28" s="1815"/>
      <c r="BJ28" s="1811"/>
      <c r="BK28" s="1812"/>
      <c r="BL28" s="1812"/>
      <c r="BM28" s="1812"/>
      <c r="BN28" s="1813"/>
    </row>
    <row r="29" spans="2:66" ht="20.25" customHeight="1" x14ac:dyDescent="0.2">
      <c r="B29" s="1770">
        <f>B27+1</f>
        <v>7</v>
      </c>
      <c r="C29" s="1930"/>
      <c r="D29" s="1932"/>
      <c r="E29" s="1933"/>
      <c r="F29" s="1934"/>
      <c r="G29" s="1772"/>
      <c r="H29" s="1773"/>
      <c r="I29" s="678"/>
      <c r="J29" s="679"/>
      <c r="K29" s="678"/>
      <c r="L29" s="679"/>
      <c r="M29" s="1776"/>
      <c r="N29" s="1777"/>
      <c r="O29" s="1780"/>
      <c r="P29" s="1781"/>
      <c r="Q29" s="1781"/>
      <c r="R29" s="1773"/>
      <c r="S29" s="1784"/>
      <c r="T29" s="1785"/>
      <c r="U29" s="1785"/>
      <c r="V29" s="1785"/>
      <c r="W29" s="1786"/>
      <c r="X29" s="688" t="s">
        <v>1079</v>
      </c>
      <c r="Y29" s="689"/>
      <c r="Z29" s="690"/>
      <c r="AA29" s="691"/>
      <c r="AB29" s="692"/>
      <c r="AC29" s="692"/>
      <c r="AD29" s="692"/>
      <c r="AE29" s="692"/>
      <c r="AF29" s="692"/>
      <c r="AG29" s="693"/>
      <c r="AH29" s="691"/>
      <c r="AI29" s="692"/>
      <c r="AJ29" s="692"/>
      <c r="AK29" s="692"/>
      <c r="AL29" s="692"/>
      <c r="AM29" s="692"/>
      <c r="AN29" s="693"/>
      <c r="AO29" s="691"/>
      <c r="AP29" s="692"/>
      <c r="AQ29" s="692"/>
      <c r="AR29" s="692"/>
      <c r="AS29" s="692"/>
      <c r="AT29" s="692"/>
      <c r="AU29" s="693"/>
      <c r="AV29" s="691"/>
      <c r="AW29" s="692"/>
      <c r="AX29" s="692"/>
      <c r="AY29" s="692"/>
      <c r="AZ29" s="692"/>
      <c r="BA29" s="692"/>
      <c r="BB29" s="693"/>
      <c r="BC29" s="691"/>
      <c r="BD29" s="692"/>
      <c r="BE29" s="694"/>
      <c r="BF29" s="1787"/>
      <c r="BG29" s="1788"/>
      <c r="BH29" s="1842"/>
      <c r="BI29" s="1843"/>
      <c r="BJ29" s="1844"/>
      <c r="BK29" s="1845"/>
      <c r="BL29" s="1845"/>
      <c r="BM29" s="1845"/>
      <c r="BN29" s="1846"/>
    </row>
    <row r="30" spans="2:66" ht="20.25" customHeight="1" x14ac:dyDescent="0.2">
      <c r="B30" s="1771"/>
      <c r="C30" s="1931"/>
      <c r="D30" s="1932"/>
      <c r="E30" s="1933"/>
      <c r="F30" s="1934"/>
      <c r="G30" s="1774"/>
      <c r="H30" s="1775"/>
      <c r="I30" s="678"/>
      <c r="J30" s="679">
        <f>G29</f>
        <v>0</v>
      </c>
      <c r="K30" s="678"/>
      <c r="L30" s="679">
        <f>M29</f>
        <v>0</v>
      </c>
      <c r="M30" s="1778"/>
      <c r="N30" s="1779"/>
      <c r="O30" s="1782"/>
      <c r="P30" s="1783"/>
      <c r="Q30" s="1783"/>
      <c r="R30" s="1775"/>
      <c r="S30" s="1784"/>
      <c r="T30" s="1785"/>
      <c r="U30" s="1785"/>
      <c r="V30" s="1785"/>
      <c r="W30" s="1786"/>
      <c r="X30" s="680" t="s">
        <v>1080</v>
      </c>
      <c r="Y30" s="681"/>
      <c r="Z30" s="682"/>
      <c r="AA30" s="683" t="str">
        <f>IF(AA29="","",VLOOKUP(AA29,'6-2シフト記号表（従来型・ユニット型共通）'!$C$6:$L$47,10,FALSE))</f>
        <v/>
      </c>
      <c r="AB30" s="684" t="str">
        <f>IF(AB29="","",VLOOKUP(AB29,'6-2シフト記号表（従来型・ユニット型共通）'!$C$6:$L$47,10,FALSE))</f>
        <v/>
      </c>
      <c r="AC30" s="684" t="str">
        <f>IF(AC29="","",VLOOKUP(AC29,'6-2シフト記号表（従来型・ユニット型共通）'!$C$6:$L$47,10,FALSE))</f>
        <v/>
      </c>
      <c r="AD30" s="684" t="str">
        <f>IF(AD29="","",VLOOKUP(AD29,'6-2シフト記号表（従来型・ユニット型共通）'!$C$6:$L$47,10,FALSE))</f>
        <v/>
      </c>
      <c r="AE30" s="684" t="str">
        <f>IF(AE29="","",VLOOKUP(AE29,'6-2シフト記号表（従来型・ユニット型共通）'!$C$6:$L$47,10,FALSE))</f>
        <v/>
      </c>
      <c r="AF30" s="684" t="str">
        <f>IF(AF29="","",VLOOKUP(AF29,'6-2シフト記号表（従来型・ユニット型共通）'!$C$6:$L$47,10,FALSE))</f>
        <v/>
      </c>
      <c r="AG30" s="685" t="str">
        <f>IF(AG29="","",VLOOKUP(AG29,'6-2シフト記号表（従来型・ユニット型共通）'!$C$6:$L$47,10,FALSE))</f>
        <v/>
      </c>
      <c r="AH30" s="683" t="str">
        <f>IF(AH29="","",VLOOKUP(AH29,'6-2シフト記号表（従来型・ユニット型共通）'!$C$6:$L$47,10,FALSE))</f>
        <v/>
      </c>
      <c r="AI30" s="684" t="str">
        <f>IF(AI29="","",VLOOKUP(AI29,'6-2シフト記号表（従来型・ユニット型共通）'!$C$6:$L$47,10,FALSE))</f>
        <v/>
      </c>
      <c r="AJ30" s="684" t="str">
        <f>IF(AJ29="","",VLOOKUP(AJ29,'6-2シフト記号表（従来型・ユニット型共通）'!$C$6:$L$47,10,FALSE))</f>
        <v/>
      </c>
      <c r="AK30" s="684" t="str">
        <f>IF(AK29="","",VLOOKUP(AK29,'6-2シフト記号表（従来型・ユニット型共通）'!$C$6:$L$47,10,FALSE))</f>
        <v/>
      </c>
      <c r="AL30" s="684" t="str">
        <f>IF(AL29="","",VLOOKUP(AL29,'6-2シフト記号表（従来型・ユニット型共通）'!$C$6:$L$47,10,FALSE))</f>
        <v/>
      </c>
      <c r="AM30" s="684" t="str">
        <f>IF(AM29="","",VLOOKUP(AM29,'6-2シフト記号表（従来型・ユニット型共通）'!$C$6:$L$47,10,FALSE))</f>
        <v/>
      </c>
      <c r="AN30" s="685" t="str">
        <f>IF(AN29="","",VLOOKUP(AN29,'6-2シフト記号表（従来型・ユニット型共通）'!$C$6:$L$47,10,FALSE))</f>
        <v/>
      </c>
      <c r="AO30" s="683" t="str">
        <f>IF(AO29="","",VLOOKUP(AO29,'6-2シフト記号表（従来型・ユニット型共通）'!$C$6:$L$47,10,FALSE))</f>
        <v/>
      </c>
      <c r="AP30" s="684" t="str">
        <f>IF(AP29="","",VLOOKUP(AP29,'6-2シフト記号表（従来型・ユニット型共通）'!$C$6:$L$47,10,FALSE))</f>
        <v/>
      </c>
      <c r="AQ30" s="684" t="str">
        <f>IF(AQ29="","",VLOOKUP(AQ29,'6-2シフト記号表（従来型・ユニット型共通）'!$C$6:$L$47,10,FALSE))</f>
        <v/>
      </c>
      <c r="AR30" s="684" t="str">
        <f>IF(AR29="","",VLOOKUP(AR29,'6-2シフト記号表（従来型・ユニット型共通）'!$C$6:$L$47,10,FALSE))</f>
        <v/>
      </c>
      <c r="AS30" s="684" t="str">
        <f>IF(AS29="","",VLOOKUP(AS29,'6-2シフト記号表（従来型・ユニット型共通）'!$C$6:$L$47,10,FALSE))</f>
        <v/>
      </c>
      <c r="AT30" s="684" t="str">
        <f>IF(AT29="","",VLOOKUP(AT29,'6-2シフト記号表（従来型・ユニット型共通）'!$C$6:$L$47,10,FALSE))</f>
        <v/>
      </c>
      <c r="AU30" s="685" t="str">
        <f>IF(AU29="","",VLOOKUP(AU29,'6-2シフト記号表（従来型・ユニット型共通）'!$C$6:$L$47,10,FALSE))</f>
        <v/>
      </c>
      <c r="AV30" s="683" t="str">
        <f>IF(AV29="","",VLOOKUP(AV29,'6-2シフト記号表（従来型・ユニット型共通）'!$C$6:$L$47,10,FALSE))</f>
        <v/>
      </c>
      <c r="AW30" s="684" t="str">
        <f>IF(AW29="","",VLOOKUP(AW29,'6-2シフト記号表（従来型・ユニット型共通）'!$C$6:$L$47,10,FALSE))</f>
        <v/>
      </c>
      <c r="AX30" s="684" t="str">
        <f>IF(AX29="","",VLOOKUP(AX29,'6-2シフト記号表（従来型・ユニット型共通）'!$C$6:$L$47,10,FALSE))</f>
        <v/>
      </c>
      <c r="AY30" s="684" t="str">
        <f>IF(AY29="","",VLOOKUP(AY29,'6-2シフト記号表（従来型・ユニット型共通）'!$C$6:$L$47,10,FALSE))</f>
        <v/>
      </c>
      <c r="AZ30" s="684" t="str">
        <f>IF(AZ29="","",VLOOKUP(AZ29,'6-2シフト記号表（従来型・ユニット型共通）'!$C$6:$L$47,10,FALSE))</f>
        <v/>
      </c>
      <c r="BA30" s="684" t="str">
        <f>IF(BA29="","",VLOOKUP(BA29,'6-2シフト記号表（従来型・ユニット型共通）'!$C$6:$L$47,10,FALSE))</f>
        <v/>
      </c>
      <c r="BB30" s="685" t="str">
        <f>IF(BB29="","",VLOOKUP(BB29,'6-2シフト記号表（従来型・ユニット型共通）'!$C$6:$L$47,10,FALSE))</f>
        <v/>
      </c>
      <c r="BC30" s="683" t="str">
        <f>IF(BC29="","",VLOOKUP(BC29,'6-2シフト記号表（従来型・ユニット型共通）'!$C$6:$L$47,10,FALSE))</f>
        <v/>
      </c>
      <c r="BD30" s="684" t="str">
        <f>IF(BD29="","",VLOOKUP(BD29,'6-2シフト記号表（従来型・ユニット型共通）'!$C$6:$L$47,10,FALSE))</f>
        <v/>
      </c>
      <c r="BE30" s="684" t="str">
        <f>IF(BE29="","",VLOOKUP(BE29,'6-2シフト記号表（従来型・ユニット型共通）'!$C$6:$L$47,10,FALSE))</f>
        <v/>
      </c>
      <c r="BF30" s="1814">
        <f>IF($BI$3="４週",SUM(AA30:BB30),IF($BI$3="暦月",SUM(AA30:BE30),""))</f>
        <v>0</v>
      </c>
      <c r="BG30" s="1815"/>
      <c r="BH30" s="1816">
        <f>IF($BI$3="４週",BF30/4,IF($BI$3="暦月",(BF30/($BI$8/7)),""))</f>
        <v>0</v>
      </c>
      <c r="BI30" s="1815"/>
      <c r="BJ30" s="1811"/>
      <c r="BK30" s="1812"/>
      <c r="BL30" s="1812"/>
      <c r="BM30" s="1812"/>
      <c r="BN30" s="1813"/>
    </row>
    <row r="31" spans="2:66" ht="20.25" customHeight="1" x14ac:dyDescent="0.2">
      <c r="B31" s="1770">
        <f>B29+1</f>
        <v>8</v>
      </c>
      <c r="C31" s="1930"/>
      <c r="D31" s="1932"/>
      <c r="E31" s="1933"/>
      <c r="F31" s="1934"/>
      <c r="G31" s="1772"/>
      <c r="H31" s="1773"/>
      <c r="I31" s="678"/>
      <c r="J31" s="679"/>
      <c r="K31" s="678"/>
      <c r="L31" s="679"/>
      <c r="M31" s="1776"/>
      <c r="N31" s="1777"/>
      <c r="O31" s="1780"/>
      <c r="P31" s="1781"/>
      <c r="Q31" s="1781"/>
      <c r="R31" s="1773"/>
      <c r="S31" s="1784"/>
      <c r="T31" s="1785"/>
      <c r="U31" s="1785"/>
      <c r="V31" s="1785"/>
      <c r="W31" s="1786"/>
      <c r="X31" s="688" t="s">
        <v>1079</v>
      </c>
      <c r="Y31" s="689"/>
      <c r="Z31" s="690"/>
      <c r="AA31" s="691"/>
      <c r="AB31" s="692"/>
      <c r="AC31" s="692"/>
      <c r="AD31" s="692"/>
      <c r="AE31" s="692"/>
      <c r="AF31" s="692"/>
      <c r="AG31" s="693"/>
      <c r="AH31" s="691"/>
      <c r="AI31" s="692"/>
      <c r="AJ31" s="692"/>
      <c r="AK31" s="692"/>
      <c r="AL31" s="692"/>
      <c r="AM31" s="692"/>
      <c r="AN31" s="693"/>
      <c r="AO31" s="691"/>
      <c r="AP31" s="692"/>
      <c r="AQ31" s="692"/>
      <c r="AR31" s="692"/>
      <c r="AS31" s="692"/>
      <c r="AT31" s="692"/>
      <c r="AU31" s="693"/>
      <c r="AV31" s="691"/>
      <c r="AW31" s="692"/>
      <c r="AX31" s="692"/>
      <c r="AY31" s="692"/>
      <c r="AZ31" s="692"/>
      <c r="BA31" s="692"/>
      <c r="BB31" s="693"/>
      <c r="BC31" s="691"/>
      <c r="BD31" s="692"/>
      <c r="BE31" s="694"/>
      <c r="BF31" s="1787"/>
      <c r="BG31" s="1788"/>
      <c r="BH31" s="1842"/>
      <c r="BI31" s="1843"/>
      <c r="BJ31" s="1844"/>
      <c r="BK31" s="1845"/>
      <c r="BL31" s="1845"/>
      <c r="BM31" s="1845"/>
      <c r="BN31" s="1846"/>
    </row>
    <row r="32" spans="2:66" ht="20.25" customHeight="1" x14ac:dyDescent="0.2">
      <c r="B32" s="1771"/>
      <c r="C32" s="1931"/>
      <c r="D32" s="1932"/>
      <c r="E32" s="1933"/>
      <c r="F32" s="1934"/>
      <c r="G32" s="1774"/>
      <c r="H32" s="1775"/>
      <c r="I32" s="678"/>
      <c r="J32" s="679">
        <f>G31</f>
        <v>0</v>
      </c>
      <c r="K32" s="678"/>
      <c r="L32" s="679">
        <f>M31</f>
        <v>0</v>
      </c>
      <c r="M32" s="1778"/>
      <c r="N32" s="1779"/>
      <c r="O32" s="1782"/>
      <c r="P32" s="1783"/>
      <c r="Q32" s="1783"/>
      <c r="R32" s="1775"/>
      <c r="S32" s="1784"/>
      <c r="T32" s="1785"/>
      <c r="U32" s="1785"/>
      <c r="V32" s="1785"/>
      <c r="W32" s="1786"/>
      <c r="X32" s="680" t="s">
        <v>1080</v>
      </c>
      <c r="Y32" s="681"/>
      <c r="Z32" s="682"/>
      <c r="AA32" s="683" t="str">
        <f>IF(AA31="","",VLOOKUP(AA31,'6-2シフト記号表（従来型・ユニット型共通）'!$C$6:$L$47,10,FALSE))</f>
        <v/>
      </c>
      <c r="AB32" s="684" t="str">
        <f>IF(AB31="","",VLOOKUP(AB31,'6-2シフト記号表（従来型・ユニット型共通）'!$C$6:$L$47,10,FALSE))</f>
        <v/>
      </c>
      <c r="AC32" s="684" t="str">
        <f>IF(AC31="","",VLOOKUP(AC31,'6-2シフト記号表（従来型・ユニット型共通）'!$C$6:$L$47,10,FALSE))</f>
        <v/>
      </c>
      <c r="AD32" s="684" t="str">
        <f>IF(AD31="","",VLOOKUP(AD31,'6-2シフト記号表（従来型・ユニット型共通）'!$C$6:$L$47,10,FALSE))</f>
        <v/>
      </c>
      <c r="AE32" s="684" t="str">
        <f>IF(AE31="","",VLOOKUP(AE31,'6-2シフト記号表（従来型・ユニット型共通）'!$C$6:$L$47,10,FALSE))</f>
        <v/>
      </c>
      <c r="AF32" s="684" t="str">
        <f>IF(AF31="","",VLOOKUP(AF31,'6-2シフト記号表（従来型・ユニット型共通）'!$C$6:$L$47,10,FALSE))</f>
        <v/>
      </c>
      <c r="AG32" s="685" t="str">
        <f>IF(AG31="","",VLOOKUP(AG31,'6-2シフト記号表（従来型・ユニット型共通）'!$C$6:$L$47,10,FALSE))</f>
        <v/>
      </c>
      <c r="AH32" s="683" t="str">
        <f>IF(AH31="","",VLOOKUP(AH31,'6-2シフト記号表（従来型・ユニット型共通）'!$C$6:$L$47,10,FALSE))</f>
        <v/>
      </c>
      <c r="AI32" s="684" t="str">
        <f>IF(AI31="","",VLOOKUP(AI31,'6-2シフト記号表（従来型・ユニット型共通）'!$C$6:$L$47,10,FALSE))</f>
        <v/>
      </c>
      <c r="AJ32" s="684" t="str">
        <f>IF(AJ31="","",VLOOKUP(AJ31,'6-2シフト記号表（従来型・ユニット型共通）'!$C$6:$L$47,10,FALSE))</f>
        <v/>
      </c>
      <c r="AK32" s="684" t="str">
        <f>IF(AK31="","",VLOOKUP(AK31,'6-2シフト記号表（従来型・ユニット型共通）'!$C$6:$L$47,10,FALSE))</f>
        <v/>
      </c>
      <c r="AL32" s="684" t="str">
        <f>IF(AL31="","",VLOOKUP(AL31,'6-2シフト記号表（従来型・ユニット型共通）'!$C$6:$L$47,10,FALSE))</f>
        <v/>
      </c>
      <c r="AM32" s="684" t="str">
        <f>IF(AM31="","",VLOOKUP(AM31,'6-2シフト記号表（従来型・ユニット型共通）'!$C$6:$L$47,10,FALSE))</f>
        <v/>
      </c>
      <c r="AN32" s="685" t="str">
        <f>IF(AN31="","",VLOOKUP(AN31,'6-2シフト記号表（従来型・ユニット型共通）'!$C$6:$L$47,10,FALSE))</f>
        <v/>
      </c>
      <c r="AO32" s="683" t="str">
        <f>IF(AO31="","",VLOOKUP(AO31,'6-2シフト記号表（従来型・ユニット型共通）'!$C$6:$L$47,10,FALSE))</f>
        <v/>
      </c>
      <c r="AP32" s="684" t="str">
        <f>IF(AP31="","",VLOOKUP(AP31,'6-2シフト記号表（従来型・ユニット型共通）'!$C$6:$L$47,10,FALSE))</f>
        <v/>
      </c>
      <c r="AQ32" s="684" t="str">
        <f>IF(AQ31="","",VLOOKUP(AQ31,'6-2シフト記号表（従来型・ユニット型共通）'!$C$6:$L$47,10,FALSE))</f>
        <v/>
      </c>
      <c r="AR32" s="684" t="str">
        <f>IF(AR31="","",VLOOKUP(AR31,'6-2シフト記号表（従来型・ユニット型共通）'!$C$6:$L$47,10,FALSE))</f>
        <v/>
      </c>
      <c r="AS32" s="684" t="str">
        <f>IF(AS31="","",VLOOKUP(AS31,'6-2シフト記号表（従来型・ユニット型共通）'!$C$6:$L$47,10,FALSE))</f>
        <v/>
      </c>
      <c r="AT32" s="684" t="str">
        <f>IF(AT31="","",VLOOKUP(AT31,'6-2シフト記号表（従来型・ユニット型共通）'!$C$6:$L$47,10,FALSE))</f>
        <v/>
      </c>
      <c r="AU32" s="685" t="str">
        <f>IF(AU31="","",VLOOKUP(AU31,'6-2シフト記号表（従来型・ユニット型共通）'!$C$6:$L$47,10,FALSE))</f>
        <v/>
      </c>
      <c r="AV32" s="683" t="str">
        <f>IF(AV31="","",VLOOKUP(AV31,'6-2シフト記号表（従来型・ユニット型共通）'!$C$6:$L$47,10,FALSE))</f>
        <v/>
      </c>
      <c r="AW32" s="684" t="str">
        <f>IF(AW31="","",VLOOKUP(AW31,'6-2シフト記号表（従来型・ユニット型共通）'!$C$6:$L$47,10,FALSE))</f>
        <v/>
      </c>
      <c r="AX32" s="684" t="str">
        <f>IF(AX31="","",VLOOKUP(AX31,'6-2シフト記号表（従来型・ユニット型共通）'!$C$6:$L$47,10,FALSE))</f>
        <v/>
      </c>
      <c r="AY32" s="684" t="str">
        <f>IF(AY31="","",VLOOKUP(AY31,'6-2シフト記号表（従来型・ユニット型共通）'!$C$6:$L$47,10,FALSE))</f>
        <v/>
      </c>
      <c r="AZ32" s="684" t="str">
        <f>IF(AZ31="","",VLOOKUP(AZ31,'6-2シフト記号表（従来型・ユニット型共通）'!$C$6:$L$47,10,FALSE))</f>
        <v/>
      </c>
      <c r="BA32" s="684" t="str">
        <f>IF(BA31="","",VLOOKUP(BA31,'6-2シフト記号表（従来型・ユニット型共通）'!$C$6:$L$47,10,FALSE))</f>
        <v/>
      </c>
      <c r="BB32" s="685" t="str">
        <f>IF(BB31="","",VLOOKUP(BB31,'6-2シフト記号表（従来型・ユニット型共通）'!$C$6:$L$47,10,FALSE))</f>
        <v/>
      </c>
      <c r="BC32" s="683" t="str">
        <f>IF(BC31="","",VLOOKUP(BC31,'6-2シフト記号表（従来型・ユニット型共通）'!$C$6:$L$47,10,FALSE))</f>
        <v/>
      </c>
      <c r="BD32" s="684" t="str">
        <f>IF(BD31="","",VLOOKUP(BD31,'6-2シフト記号表（従来型・ユニット型共通）'!$C$6:$L$47,10,FALSE))</f>
        <v/>
      </c>
      <c r="BE32" s="684" t="str">
        <f>IF(BE31="","",VLOOKUP(BE31,'6-2シフト記号表（従来型・ユニット型共通）'!$C$6:$L$47,10,FALSE))</f>
        <v/>
      </c>
      <c r="BF32" s="1814">
        <f>IF($BI$3="４週",SUM(AA32:BB32),IF($BI$3="暦月",SUM(AA32:BE32),""))</f>
        <v>0</v>
      </c>
      <c r="BG32" s="1815"/>
      <c r="BH32" s="1816">
        <f>IF($BI$3="４週",BF32/4,IF($BI$3="暦月",(BF32/($BI$8/7)),""))</f>
        <v>0</v>
      </c>
      <c r="BI32" s="1815"/>
      <c r="BJ32" s="1811"/>
      <c r="BK32" s="1812"/>
      <c r="BL32" s="1812"/>
      <c r="BM32" s="1812"/>
      <c r="BN32" s="1813"/>
    </row>
    <row r="33" spans="2:66" ht="20.25" customHeight="1" x14ac:dyDescent="0.2">
      <c r="B33" s="1770">
        <f>B31+1</f>
        <v>9</v>
      </c>
      <c r="C33" s="1930"/>
      <c r="D33" s="1932"/>
      <c r="E33" s="1933"/>
      <c r="F33" s="1934"/>
      <c r="G33" s="1772"/>
      <c r="H33" s="1773"/>
      <c r="I33" s="678"/>
      <c r="J33" s="679"/>
      <c r="K33" s="678"/>
      <c r="L33" s="679"/>
      <c r="M33" s="1776"/>
      <c r="N33" s="1777"/>
      <c r="O33" s="1780"/>
      <c r="P33" s="1781"/>
      <c r="Q33" s="1781"/>
      <c r="R33" s="1773"/>
      <c r="S33" s="1784"/>
      <c r="T33" s="1785"/>
      <c r="U33" s="1785"/>
      <c r="V33" s="1785"/>
      <c r="W33" s="1786"/>
      <c r="X33" s="688" t="s">
        <v>1079</v>
      </c>
      <c r="Y33" s="689"/>
      <c r="Z33" s="690"/>
      <c r="AA33" s="691"/>
      <c r="AB33" s="692"/>
      <c r="AC33" s="692"/>
      <c r="AD33" s="692"/>
      <c r="AE33" s="692"/>
      <c r="AF33" s="692"/>
      <c r="AG33" s="693"/>
      <c r="AH33" s="691"/>
      <c r="AI33" s="692"/>
      <c r="AJ33" s="692"/>
      <c r="AK33" s="692"/>
      <c r="AL33" s="692"/>
      <c r="AM33" s="692"/>
      <c r="AN33" s="693"/>
      <c r="AO33" s="691"/>
      <c r="AP33" s="692"/>
      <c r="AQ33" s="692"/>
      <c r="AR33" s="692"/>
      <c r="AS33" s="692"/>
      <c r="AT33" s="692"/>
      <c r="AU33" s="693"/>
      <c r="AV33" s="691"/>
      <c r="AW33" s="692"/>
      <c r="AX33" s="692"/>
      <c r="AY33" s="692"/>
      <c r="AZ33" s="692"/>
      <c r="BA33" s="692"/>
      <c r="BB33" s="693"/>
      <c r="BC33" s="691"/>
      <c r="BD33" s="692"/>
      <c r="BE33" s="694"/>
      <c r="BF33" s="1787"/>
      <c r="BG33" s="1788"/>
      <c r="BH33" s="1842"/>
      <c r="BI33" s="1843"/>
      <c r="BJ33" s="1844"/>
      <c r="BK33" s="1845"/>
      <c r="BL33" s="1845"/>
      <c r="BM33" s="1845"/>
      <c r="BN33" s="1846"/>
    </row>
    <row r="34" spans="2:66" ht="20.25" customHeight="1" x14ac:dyDescent="0.2">
      <c r="B34" s="1771"/>
      <c r="C34" s="1931"/>
      <c r="D34" s="1932"/>
      <c r="E34" s="1933"/>
      <c r="F34" s="1934"/>
      <c r="G34" s="1774"/>
      <c r="H34" s="1775"/>
      <c r="I34" s="678"/>
      <c r="J34" s="679">
        <f>G33</f>
        <v>0</v>
      </c>
      <c r="K34" s="678"/>
      <c r="L34" s="679">
        <f>M33</f>
        <v>0</v>
      </c>
      <c r="M34" s="1778"/>
      <c r="N34" s="1779"/>
      <c r="O34" s="1782"/>
      <c r="P34" s="1783"/>
      <c r="Q34" s="1783"/>
      <c r="R34" s="1775"/>
      <c r="S34" s="1784"/>
      <c r="T34" s="1785"/>
      <c r="U34" s="1785"/>
      <c r="V34" s="1785"/>
      <c r="W34" s="1786"/>
      <c r="X34" s="695" t="s">
        <v>1080</v>
      </c>
      <c r="Y34" s="696"/>
      <c r="Z34" s="697"/>
      <c r="AA34" s="683" t="str">
        <f>IF(AA33="","",VLOOKUP(AA33,'6-2シフト記号表（従来型・ユニット型共通）'!$C$6:$L$47,10,FALSE))</f>
        <v/>
      </c>
      <c r="AB34" s="684" t="str">
        <f>IF(AB33="","",VLOOKUP(AB33,'6-2シフト記号表（従来型・ユニット型共通）'!$C$6:$L$47,10,FALSE))</f>
        <v/>
      </c>
      <c r="AC34" s="684" t="str">
        <f>IF(AC33="","",VLOOKUP(AC33,'6-2シフト記号表（従来型・ユニット型共通）'!$C$6:$L$47,10,FALSE))</f>
        <v/>
      </c>
      <c r="AD34" s="684" t="str">
        <f>IF(AD33="","",VLOOKUP(AD33,'6-2シフト記号表（従来型・ユニット型共通）'!$C$6:$L$47,10,FALSE))</f>
        <v/>
      </c>
      <c r="AE34" s="684" t="str">
        <f>IF(AE33="","",VLOOKUP(AE33,'6-2シフト記号表（従来型・ユニット型共通）'!$C$6:$L$47,10,FALSE))</f>
        <v/>
      </c>
      <c r="AF34" s="684" t="str">
        <f>IF(AF33="","",VLOOKUP(AF33,'6-2シフト記号表（従来型・ユニット型共通）'!$C$6:$L$47,10,FALSE))</f>
        <v/>
      </c>
      <c r="AG34" s="685" t="str">
        <f>IF(AG33="","",VLOOKUP(AG33,'6-2シフト記号表（従来型・ユニット型共通）'!$C$6:$L$47,10,FALSE))</f>
        <v/>
      </c>
      <c r="AH34" s="683" t="str">
        <f>IF(AH33="","",VLOOKUP(AH33,'6-2シフト記号表（従来型・ユニット型共通）'!$C$6:$L$47,10,FALSE))</f>
        <v/>
      </c>
      <c r="AI34" s="684" t="str">
        <f>IF(AI33="","",VLOOKUP(AI33,'6-2シフト記号表（従来型・ユニット型共通）'!$C$6:$L$47,10,FALSE))</f>
        <v/>
      </c>
      <c r="AJ34" s="684" t="str">
        <f>IF(AJ33="","",VLOOKUP(AJ33,'6-2シフト記号表（従来型・ユニット型共通）'!$C$6:$L$47,10,FALSE))</f>
        <v/>
      </c>
      <c r="AK34" s="684" t="str">
        <f>IF(AK33="","",VLOOKUP(AK33,'6-2シフト記号表（従来型・ユニット型共通）'!$C$6:$L$47,10,FALSE))</f>
        <v/>
      </c>
      <c r="AL34" s="684" t="str">
        <f>IF(AL33="","",VLOOKUP(AL33,'6-2シフト記号表（従来型・ユニット型共通）'!$C$6:$L$47,10,FALSE))</f>
        <v/>
      </c>
      <c r="AM34" s="684" t="str">
        <f>IF(AM33="","",VLOOKUP(AM33,'6-2シフト記号表（従来型・ユニット型共通）'!$C$6:$L$47,10,FALSE))</f>
        <v/>
      </c>
      <c r="AN34" s="685" t="str">
        <f>IF(AN33="","",VLOOKUP(AN33,'6-2シフト記号表（従来型・ユニット型共通）'!$C$6:$L$47,10,FALSE))</f>
        <v/>
      </c>
      <c r="AO34" s="683" t="str">
        <f>IF(AO33="","",VLOOKUP(AO33,'6-2シフト記号表（従来型・ユニット型共通）'!$C$6:$L$47,10,FALSE))</f>
        <v/>
      </c>
      <c r="AP34" s="684" t="str">
        <f>IF(AP33="","",VLOOKUP(AP33,'6-2シフト記号表（従来型・ユニット型共通）'!$C$6:$L$47,10,FALSE))</f>
        <v/>
      </c>
      <c r="AQ34" s="684" t="str">
        <f>IF(AQ33="","",VLOOKUP(AQ33,'6-2シフト記号表（従来型・ユニット型共通）'!$C$6:$L$47,10,FALSE))</f>
        <v/>
      </c>
      <c r="AR34" s="684" t="str">
        <f>IF(AR33="","",VLOOKUP(AR33,'6-2シフト記号表（従来型・ユニット型共通）'!$C$6:$L$47,10,FALSE))</f>
        <v/>
      </c>
      <c r="AS34" s="684" t="str">
        <f>IF(AS33="","",VLOOKUP(AS33,'6-2シフト記号表（従来型・ユニット型共通）'!$C$6:$L$47,10,FALSE))</f>
        <v/>
      </c>
      <c r="AT34" s="684" t="str">
        <f>IF(AT33="","",VLOOKUP(AT33,'6-2シフト記号表（従来型・ユニット型共通）'!$C$6:$L$47,10,FALSE))</f>
        <v/>
      </c>
      <c r="AU34" s="685" t="str">
        <f>IF(AU33="","",VLOOKUP(AU33,'6-2シフト記号表（従来型・ユニット型共通）'!$C$6:$L$47,10,FALSE))</f>
        <v/>
      </c>
      <c r="AV34" s="683" t="str">
        <f>IF(AV33="","",VLOOKUP(AV33,'6-2シフト記号表（従来型・ユニット型共通）'!$C$6:$L$47,10,FALSE))</f>
        <v/>
      </c>
      <c r="AW34" s="684" t="str">
        <f>IF(AW33="","",VLOOKUP(AW33,'6-2シフト記号表（従来型・ユニット型共通）'!$C$6:$L$47,10,FALSE))</f>
        <v/>
      </c>
      <c r="AX34" s="684" t="str">
        <f>IF(AX33="","",VLOOKUP(AX33,'6-2シフト記号表（従来型・ユニット型共通）'!$C$6:$L$47,10,FALSE))</f>
        <v/>
      </c>
      <c r="AY34" s="684" t="str">
        <f>IF(AY33="","",VLOOKUP(AY33,'6-2シフト記号表（従来型・ユニット型共通）'!$C$6:$L$47,10,FALSE))</f>
        <v/>
      </c>
      <c r="AZ34" s="684" t="str">
        <f>IF(AZ33="","",VLOOKUP(AZ33,'6-2シフト記号表（従来型・ユニット型共通）'!$C$6:$L$47,10,FALSE))</f>
        <v/>
      </c>
      <c r="BA34" s="684" t="str">
        <f>IF(BA33="","",VLOOKUP(BA33,'6-2シフト記号表（従来型・ユニット型共通）'!$C$6:$L$47,10,FALSE))</f>
        <v/>
      </c>
      <c r="BB34" s="685" t="str">
        <f>IF(BB33="","",VLOOKUP(BB33,'6-2シフト記号表（従来型・ユニット型共通）'!$C$6:$L$47,10,FALSE))</f>
        <v/>
      </c>
      <c r="BC34" s="683" t="str">
        <f>IF(BC33="","",VLOOKUP(BC33,'6-2シフト記号表（従来型・ユニット型共通）'!$C$6:$L$47,10,FALSE))</f>
        <v/>
      </c>
      <c r="BD34" s="684" t="str">
        <f>IF(BD33="","",VLOOKUP(BD33,'6-2シフト記号表（従来型・ユニット型共通）'!$C$6:$L$47,10,FALSE))</f>
        <v/>
      </c>
      <c r="BE34" s="684" t="str">
        <f>IF(BE33="","",VLOOKUP(BE33,'6-2シフト記号表（従来型・ユニット型共通）'!$C$6:$L$47,10,FALSE))</f>
        <v/>
      </c>
      <c r="BF34" s="1814">
        <f>IF($BI$3="４週",SUM(AA34:BB34),IF($BI$3="暦月",SUM(AA34:BE34),""))</f>
        <v>0</v>
      </c>
      <c r="BG34" s="1815"/>
      <c r="BH34" s="1816">
        <f>IF($BI$3="４週",BF34/4,IF($BI$3="暦月",(BF34/($BI$8/7)),""))</f>
        <v>0</v>
      </c>
      <c r="BI34" s="1815"/>
      <c r="BJ34" s="1811"/>
      <c r="BK34" s="1812"/>
      <c r="BL34" s="1812"/>
      <c r="BM34" s="1812"/>
      <c r="BN34" s="1813"/>
    </row>
    <row r="35" spans="2:66" ht="20.25" customHeight="1" x14ac:dyDescent="0.2">
      <c r="B35" s="1770">
        <f>B33+1</f>
        <v>10</v>
      </c>
      <c r="C35" s="1930"/>
      <c r="D35" s="1932"/>
      <c r="E35" s="1933"/>
      <c r="F35" s="1934"/>
      <c r="G35" s="1772"/>
      <c r="H35" s="1773"/>
      <c r="I35" s="678"/>
      <c r="J35" s="679"/>
      <c r="K35" s="678"/>
      <c r="L35" s="679"/>
      <c r="M35" s="1776"/>
      <c r="N35" s="1777"/>
      <c r="O35" s="1780"/>
      <c r="P35" s="1781"/>
      <c r="Q35" s="1781"/>
      <c r="R35" s="1773"/>
      <c r="S35" s="1784"/>
      <c r="T35" s="1785"/>
      <c r="U35" s="1785"/>
      <c r="V35" s="1785"/>
      <c r="W35" s="1786"/>
      <c r="X35" s="698" t="s">
        <v>1079</v>
      </c>
      <c r="Z35" s="699"/>
      <c r="AA35" s="691"/>
      <c r="AB35" s="692"/>
      <c r="AC35" s="692"/>
      <c r="AD35" s="692"/>
      <c r="AE35" s="692"/>
      <c r="AF35" s="692"/>
      <c r="AG35" s="693"/>
      <c r="AH35" s="691"/>
      <c r="AI35" s="692"/>
      <c r="AJ35" s="692"/>
      <c r="AK35" s="692"/>
      <c r="AL35" s="692"/>
      <c r="AM35" s="692"/>
      <c r="AN35" s="693"/>
      <c r="AO35" s="691"/>
      <c r="AP35" s="692"/>
      <c r="AQ35" s="692"/>
      <c r="AR35" s="692"/>
      <c r="AS35" s="692"/>
      <c r="AT35" s="692"/>
      <c r="AU35" s="693"/>
      <c r="AV35" s="691"/>
      <c r="AW35" s="692"/>
      <c r="AX35" s="692"/>
      <c r="AY35" s="692"/>
      <c r="AZ35" s="692"/>
      <c r="BA35" s="692"/>
      <c r="BB35" s="693"/>
      <c r="BC35" s="691"/>
      <c r="BD35" s="692"/>
      <c r="BE35" s="694"/>
      <c r="BF35" s="1787"/>
      <c r="BG35" s="1788"/>
      <c r="BH35" s="1842"/>
      <c r="BI35" s="1843"/>
      <c r="BJ35" s="1844"/>
      <c r="BK35" s="1845"/>
      <c r="BL35" s="1845"/>
      <c r="BM35" s="1845"/>
      <c r="BN35" s="1846"/>
    </row>
    <row r="36" spans="2:66" ht="20.25" customHeight="1" x14ac:dyDescent="0.2">
      <c r="B36" s="1771"/>
      <c r="C36" s="1931"/>
      <c r="D36" s="1932"/>
      <c r="E36" s="1933"/>
      <c r="F36" s="1934"/>
      <c r="G36" s="1774"/>
      <c r="H36" s="1775"/>
      <c r="I36" s="678"/>
      <c r="J36" s="679">
        <f>G35</f>
        <v>0</v>
      </c>
      <c r="K36" s="678"/>
      <c r="L36" s="679">
        <f>M35</f>
        <v>0</v>
      </c>
      <c r="M36" s="1778"/>
      <c r="N36" s="1779"/>
      <c r="O36" s="1782"/>
      <c r="P36" s="1783"/>
      <c r="Q36" s="1783"/>
      <c r="R36" s="1775"/>
      <c r="S36" s="1784"/>
      <c r="T36" s="1785"/>
      <c r="U36" s="1785"/>
      <c r="V36" s="1785"/>
      <c r="W36" s="1786"/>
      <c r="X36" s="695" t="s">
        <v>1080</v>
      </c>
      <c r="Y36" s="696"/>
      <c r="Z36" s="697"/>
      <c r="AA36" s="683" t="str">
        <f>IF(AA35="","",VLOOKUP(AA35,'6-2シフト記号表（従来型・ユニット型共通）'!$C$6:$L$47,10,FALSE))</f>
        <v/>
      </c>
      <c r="AB36" s="684" t="str">
        <f>IF(AB35="","",VLOOKUP(AB35,'6-2シフト記号表（従来型・ユニット型共通）'!$C$6:$L$47,10,FALSE))</f>
        <v/>
      </c>
      <c r="AC36" s="684" t="str">
        <f>IF(AC35="","",VLOOKUP(AC35,'6-2シフト記号表（従来型・ユニット型共通）'!$C$6:$L$47,10,FALSE))</f>
        <v/>
      </c>
      <c r="AD36" s="684" t="str">
        <f>IF(AD35="","",VLOOKUP(AD35,'6-2シフト記号表（従来型・ユニット型共通）'!$C$6:$L$47,10,FALSE))</f>
        <v/>
      </c>
      <c r="AE36" s="684" t="str">
        <f>IF(AE35="","",VLOOKUP(AE35,'6-2シフト記号表（従来型・ユニット型共通）'!$C$6:$L$47,10,FALSE))</f>
        <v/>
      </c>
      <c r="AF36" s="684" t="str">
        <f>IF(AF35="","",VLOOKUP(AF35,'6-2シフト記号表（従来型・ユニット型共通）'!$C$6:$L$47,10,FALSE))</f>
        <v/>
      </c>
      <c r="AG36" s="685" t="str">
        <f>IF(AG35="","",VLOOKUP(AG35,'6-2シフト記号表（従来型・ユニット型共通）'!$C$6:$L$47,10,FALSE))</f>
        <v/>
      </c>
      <c r="AH36" s="683" t="str">
        <f>IF(AH35="","",VLOOKUP(AH35,'6-2シフト記号表（従来型・ユニット型共通）'!$C$6:$L$47,10,FALSE))</f>
        <v/>
      </c>
      <c r="AI36" s="684" t="str">
        <f>IF(AI35="","",VLOOKUP(AI35,'6-2シフト記号表（従来型・ユニット型共通）'!$C$6:$L$47,10,FALSE))</f>
        <v/>
      </c>
      <c r="AJ36" s="684" t="str">
        <f>IF(AJ35="","",VLOOKUP(AJ35,'6-2シフト記号表（従来型・ユニット型共通）'!$C$6:$L$47,10,FALSE))</f>
        <v/>
      </c>
      <c r="AK36" s="684" t="str">
        <f>IF(AK35="","",VLOOKUP(AK35,'6-2シフト記号表（従来型・ユニット型共通）'!$C$6:$L$47,10,FALSE))</f>
        <v/>
      </c>
      <c r="AL36" s="684" t="str">
        <f>IF(AL35="","",VLOOKUP(AL35,'6-2シフト記号表（従来型・ユニット型共通）'!$C$6:$L$47,10,FALSE))</f>
        <v/>
      </c>
      <c r="AM36" s="684" t="str">
        <f>IF(AM35="","",VLOOKUP(AM35,'6-2シフト記号表（従来型・ユニット型共通）'!$C$6:$L$47,10,FALSE))</f>
        <v/>
      </c>
      <c r="AN36" s="685" t="str">
        <f>IF(AN35="","",VLOOKUP(AN35,'6-2シフト記号表（従来型・ユニット型共通）'!$C$6:$L$47,10,FALSE))</f>
        <v/>
      </c>
      <c r="AO36" s="683" t="str">
        <f>IF(AO35="","",VLOOKUP(AO35,'6-2シフト記号表（従来型・ユニット型共通）'!$C$6:$L$47,10,FALSE))</f>
        <v/>
      </c>
      <c r="AP36" s="684" t="str">
        <f>IF(AP35="","",VLOOKUP(AP35,'6-2シフト記号表（従来型・ユニット型共通）'!$C$6:$L$47,10,FALSE))</f>
        <v/>
      </c>
      <c r="AQ36" s="684" t="str">
        <f>IF(AQ35="","",VLOOKUP(AQ35,'6-2シフト記号表（従来型・ユニット型共通）'!$C$6:$L$47,10,FALSE))</f>
        <v/>
      </c>
      <c r="AR36" s="684" t="str">
        <f>IF(AR35="","",VLOOKUP(AR35,'6-2シフト記号表（従来型・ユニット型共通）'!$C$6:$L$47,10,FALSE))</f>
        <v/>
      </c>
      <c r="AS36" s="684" t="str">
        <f>IF(AS35="","",VLOOKUP(AS35,'6-2シフト記号表（従来型・ユニット型共通）'!$C$6:$L$47,10,FALSE))</f>
        <v/>
      </c>
      <c r="AT36" s="684" t="str">
        <f>IF(AT35="","",VLOOKUP(AT35,'6-2シフト記号表（従来型・ユニット型共通）'!$C$6:$L$47,10,FALSE))</f>
        <v/>
      </c>
      <c r="AU36" s="685" t="str">
        <f>IF(AU35="","",VLOOKUP(AU35,'6-2シフト記号表（従来型・ユニット型共通）'!$C$6:$L$47,10,FALSE))</f>
        <v/>
      </c>
      <c r="AV36" s="683" t="str">
        <f>IF(AV35="","",VLOOKUP(AV35,'6-2シフト記号表（従来型・ユニット型共通）'!$C$6:$L$47,10,FALSE))</f>
        <v/>
      </c>
      <c r="AW36" s="684" t="str">
        <f>IF(AW35="","",VLOOKUP(AW35,'6-2シフト記号表（従来型・ユニット型共通）'!$C$6:$L$47,10,FALSE))</f>
        <v/>
      </c>
      <c r="AX36" s="684" t="str">
        <f>IF(AX35="","",VLOOKUP(AX35,'6-2シフト記号表（従来型・ユニット型共通）'!$C$6:$L$47,10,FALSE))</f>
        <v/>
      </c>
      <c r="AY36" s="684" t="str">
        <f>IF(AY35="","",VLOOKUP(AY35,'6-2シフト記号表（従来型・ユニット型共通）'!$C$6:$L$47,10,FALSE))</f>
        <v/>
      </c>
      <c r="AZ36" s="684" t="str">
        <f>IF(AZ35="","",VLOOKUP(AZ35,'6-2シフト記号表（従来型・ユニット型共通）'!$C$6:$L$47,10,FALSE))</f>
        <v/>
      </c>
      <c r="BA36" s="684" t="str">
        <f>IF(BA35="","",VLOOKUP(BA35,'6-2シフト記号表（従来型・ユニット型共通）'!$C$6:$L$47,10,FALSE))</f>
        <v/>
      </c>
      <c r="BB36" s="685" t="str">
        <f>IF(BB35="","",VLOOKUP(BB35,'6-2シフト記号表（従来型・ユニット型共通）'!$C$6:$L$47,10,FALSE))</f>
        <v/>
      </c>
      <c r="BC36" s="683" t="str">
        <f>IF(BC35="","",VLOOKUP(BC35,'6-2シフト記号表（従来型・ユニット型共通）'!$C$6:$L$47,10,FALSE))</f>
        <v/>
      </c>
      <c r="BD36" s="684" t="str">
        <f>IF(BD35="","",VLOOKUP(BD35,'6-2シフト記号表（従来型・ユニット型共通）'!$C$6:$L$47,10,FALSE))</f>
        <v/>
      </c>
      <c r="BE36" s="684" t="str">
        <f>IF(BE35="","",VLOOKUP(BE35,'6-2シフト記号表（従来型・ユニット型共通）'!$C$6:$L$47,10,FALSE))</f>
        <v/>
      </c>
      <c r="BF36" s="1814">
        <f>IF($BI$3="４週",SUM(AA36:BB36),IF($BI$3="暦月",SUM(AA36:BE36),""))</f>
        <v>0</v>
      </c>
      <c r="BG36" s="1815"/>
      <c r="BH36" s="1816">
        <f>IF($BI$3="４週",BF36/4,IF($BI$3="暦月",(BF36/($BI$8/7)),""))</f>
        <v>0</v>
      </c>
      <c r="BI36" s="1815"/>
      <c r="BJ36" s="1811"/>
      <c r="BK36" s="1812"/>
      <c r="BL36" s="1812"/>
      <c r="BM36" s="1812"/>
      <c r="BN36" s="1813"/>
    </row>
    <row r="37" spans="2:66" ht="20.25" customHeight="1" x14ac:dyDescent="0.2">
      <c r="B37" s="1770">
        <f>B35+1</f>
        <v>11</v>
      </c>
      <c r="C37" s="1930"/>
      <c r="D37" s="1932"/>
      <c r="E37" s="1933"/>
      <c r="F37" s="1934"/>
      <c r="G37" s="1772"/>
      <c r="H37" s="1773"/>
      <c r="I37" s="678"/>
      <c r="J37" s="679"/>
      <c r="K37" s="678"/>
      <c r="L37" s="679"/>
      <c r="M37" s="1776"/>
      <c r="N37" s="1777"/>
      <c r="O37" s="1780"/>
      <c r="P37" s="1781"/>
      <c r="Q37" s="1781"/>
      <c r="R37" s="1773"/>
      <c r="S37" s="1784"/>
      <c r="T37" s="1785"/>
      <c r="U37" s="1785"/>
      <c r="V37" s="1785"/>
      <c r="W37" s="1786"/>
      <c r="X37" s="698" t="s">
        <v>1079</v>
      </c>
      <c r="Z37" s="699"/>
      <c r="AA37" s="691"/>
      <c r="AB37" s="692"/>
      <c r="AC37" s="692"/>
      <c r="AD37" s="692"/>
      <c r="AE37" s="692"/>
      <c r="AF37" s="692"/>
      <c r="AG37" s="693"/>
      <c r="AH37" s="691"/>
      <c r="AI37" s="692"/>
      <c r="AJ37" s="692"/>
      <c r="AK37" s="692"/>
      <c r="AL37" s="692"/>
      <c r="AM37" s="692"/>
      <c r="AN37" s="693"/>
      <c r="AO37" s="691"/>
      <c r="AP37" s="692"/>
      <c r="AQ37" s="692"/>
      <c r="AR37" s="692"/>
      <c r="AS37" s="692"/>
      <c r="AT37" s="692"/>
      <c r="AU37" s="693"/>
      <c r="AV37" s="691"/>
      <c r="AW37" s="692"/>
      <c r="AX37" s="692"/>
      <c r="AY37" s="692"/>
      <c r="AZ37" s="692"/>
      <c r="BA37" s="692"/>
      <c r="BB37" s="693"/>
      <c r="BC37" s="691"/>
      <c r="BD37" s="692"/>
      <c r="BE37" s="694"/>
      <c r="BF37" s="1787"/>
      <c r="BG37" s="1788"/>
      <c r="BH37" s="1842"/>
      <c r="BI37" s="1843"/>
      <c r="BJ37" s="1844"/>
      <c r="BK37" s="1845"/>
      <c r="BL37" s="1845"/>
      <c r="BM37" s="1845"/>
      <c r="BN37" s="1846"/>
    </row>
    <row r="38" spans="2:66" ht="20.25" customHeight="1" x14ac:dyDescent="0.2">
      <c r="B38" s="1771"/>
      <c r="C38" s="1931"/>
      <c r="D38" s="1932"/>
      <c r="E38" s="1933"/>
      <c r="F38" s="1934"/>
      <c r="G38" s="1774"/>
      <c r="H38" s="1775"/>
      <c r="I38" s="678"/>
      <c r="J38" s="679">
        <f>G37</f>
        <v>0</v>
      </c>
      <c r="K38" s="678"/>
      <c r="L38" s="679">
        <f>M37</f>
        <v>0</v>
      </c>
      <c r="M38" s="1778"/>
      <c r="N38" s="1779"/>
      <c r="O38" s="1782"/>
      <c r="P38" s="1783"/>
      <c r="Q38" s="1783"/>
      <c r="R38" s="1775"/>
      <c r="S38" s="1784"/>
      <c r="T38" s="1785"/>
      <c r="U38" s="1785"/>
      <c r="V38" s="1785"/>
      <c r="W38" s="1786"/>
      <c r="X38" s="695" t="s">
        <v>1080</v>
      </c>
      <c r="Y38" s="696"/>
      <c r="Z38" s="697"/>
      <c r="AA38" s="683" t="str">
        <f>IF(AA37="","",VLOOKUP(AA37,'6-2シフト記号表（従来型・ユニット型共通）'!$C$6:$L$47,10,FALSE))</f>
        <v/>
      </c>
      <c r="AB38" s="684" t="str">
        <f>IF(AB37="","",VLOOKUP(AB37,'6-2シフト記号表（従来型・ユニット型共通）'!$C$6:$L$47,10,FALSE))</f>
        <v/>
      </c>
      <c r="AC38" s="684" t="str">
        <f>IF(AC37="","",VLOOKUP(AC37,'6-2シフト記号表（従来型・ユニット型共通）'!$C$6:$L$47,10,FALSE))</f>
        <v/>
      </c>
      <c r="AD38" s="684" t="str">
        <f>IF(AD37="","",VLOOKUP(AD37,'6-2シフト記号表（従来型・ユニット型共通）'!$C$6:$L$47,10,FALSE))</f>
        <v/>
      </c>
      <c r="AE38" s="684" t="str">
        <f>IF(AE37="","",VLOOKUP(AE37,'6-2シフト記号表（従来型・ユニット型共通）'!$C$6:$L$47,10,FALSE))</f>
        <v/>
      </c>
      <c r="AF38" s="684" t="str">
        <f>IF(AF37="","",VLOOKUP(AF37,'6-2シフト記号表（従来型・ユニット型共通）'!$C$6:$L$47,10,FALSE))</f>
        <v/>
      </c>
      <c r="AG38" s="685" t="str">
        <f>IF(AG37="","",VLOOKUP(AG37,'6-2シフト記号表（従来型・ユニット型共通）'!$C$6:$L$47,10,FALSE))</f>
        <v/>
      </c>
      <c r="AH38" s="683" t="str">
        <f>IF(AH37="","",VLOOKUP(AH37,'6-2シフト記号表（従来型・ユニット型共通）'!$C$6:$L$47,10,FALSE))</f>
        <v/>
      </c>
      <c r="AI38" s="684" t="str">
        <f>IF(AI37="","",VLOOKUP(AI37,'6-2シフト記号表（従来型・ユニット型共通）'!$C$6:$L$47,10,FALSE))</f>
        <v/>
      </c>
      <c r="AJ38" s="684" t="str">
        <f>IF(AJ37="","",VLOOKUP(AJ37,'6-2シフト記号表（従来型・ユニット型共通）'!$C$6:$L$47,10,FALSE))</f>
        <v/>
      </c>
      <c r="AK38" s="684" t="str">
        <f>IF(AK37="","",VLOOKUP(AK37,'6-2シフト記号表（従来型・ユニット型共通）'!$C$6:$L$47,10,FALSE))</f>
        <v/>
      </c>
      <c r="AL38" s="684" t="str">
        <f>IF(AL37="","",VLOOKUP(AL37,'6-2シフト記号表（従来型・ユニット型共通）'!$C$6:$L$47,10,FALSE))</f>
        <v/>
      </c>
      <c r="AM38" s="684" t="str">
        <f>IF(AM37="","",VLOOKUP(AM37,'6-2シフト記号表（従来型・ユニット型共通）'!$C$6:$L$47,10,FALSE))</f>
        <v/>
      </c>
      <c r="AN38" s="685" t="str">
        <f>IF(AN37="","",VLOOKUP(AN37,'6-2シフト記号表（従来型・ユニット型共通）'!$C$6:$L$47,10,FALSE))</f>
        <v/>
      </c>
      <c r="AO38" s="683" t="str">
        <f>IF(AO37="","",VLOOKUP(AO37,'6-2シフト記号表（従来型・ユニット型共通）'!$C$6:$L$47,10,FALSE))</f>
        <v/>
      </c>
      <c r="AP38" s="684" t="str">
        <f>IF(AP37="","",VLOOKUP(AP37,'6-2シフト記号表（従来型・ユニット型共通）'!$C$6:$L$47,10,FALSE))</f>
        <v/>
      </c>
      <c r="AQ38" s="684" t="str">
        <f>IF(AQ37="","",VLOOKUP(AQ37,'6-2シフト記号表（従来型・ユニット型共通）'!$C$6:$L$47,10,FALSE))</f>
        <v/>
      </c>
      <c r="AR38" s="684" t="str">
        <f>IF(AR37="","",VLOOKUP(AR37,'6-2シフト記号表（従来型・ユニット型共通）'!$C$6:$L$47,10,FALSE))</f>
        <v/>
      </c>
      <c r="AS38" s="684" t="str">
        <f>IF(AS37="","",VLOOKUP(AS37,'6-2シフト記号表（従来型・ユニット型共通）'!$C$6:$L$47,10,FALSE))</f>
        <v/>
      </c>
      <c r="AT38" s="684" t="str">
        <f>IF(AT37="","",VLOOKUP(AT37,'6-2シフト記号表（従来型・ユニット型共通）'!$C$6:$L$47,10,FALSE))</f>
        <v/>
      </c>
      <c r="AU38" s="685" t="str">
        <f>IF(AU37="","",VLOOKUP(AU37,'6-2シフト記号表（従来型・ユニット型共通）'!$C$6:$L$47,10,FALSE))</f>
        <v/>
      </c>
      <c r="AV38" s="683" t="str">
        <f>IF(AV37="","",VLOOKUP(AV37,'6-2シフト記号表（従来型・ユニット型共通）'!$C$6:$L$47,10,FALSE))</f>
        <v/>
      </c>
      <c r="AW38" s="684" t="str">
        <f>IF(AW37="","",VLOOKUP(AW37,'6-2シフト記号表（従来型・ユニット型共通）'!$C$6:$L$47,10,FALSE))</f>
        <v/>
      </c>
      <c r="AX38" s="684" t="str">
        <f>IF(AX37="","",VLOOKUP(AX37,'6-2シフト記号表（従来型・ユニット型共通）'!$C$6:$L$47,10,FALSE))</f>
        <v/>
      </c>
      <c r="AY38" s="684" t="str">
        <f>IF(AY37="","",VLOOKUP(AY37,'6-2シフト記号表（従来型・ユニット型共通）'!$C$6:$L$47,10,FALSE))</f>
        <v/>
      </c>
      <c r="AZ38" s="684" t="str">
        <f>IF(AZ37="","",VLOOKUP(AZ37,'6-2シフト記号表（従来型・ユニット型共通）'!$C$6:$L$47,10,FALSE))</f>
        <v/>
      </c>
      <c r="BA38" s="684" t="str">
        <f>IF(BA37="","",VLOOKUP(BA37,'6-2シフト記号表（従来型・ユニット型共通）'!$C$6:$L$47,10,FALSE))</f>
        <v/>
      </c>
      <c r="BB38" s="685" t="str">
        <f>IF(BB37="","",VLOOKUP(BB37,'6-2シフト記号表（従来型・ユニット型共通）'!$C$6:$L$47,10,FALSE))</f>
        <v/>
      </c>
      <c r="BC38" s="683" t="str">
        <f>IF(BC37="","",VLOOKUP(BC37,'6-2シフト記号表（従来型・ユニット型共通）'!$C$6:$L$47,10,FALSE))</f>
        <v/>
      </c>
      <c r="BD38" s="684" t="str">
        <f>IF(BD37="","",VLOOKUP(BD37,'6-2シフト記号表（従来型・ユニット型共通）'!$C$6:$L$47,10,FALSE))</f>
        <v/>
      </c>
      <c r="BE38" s="684" t="str">
        <f>IF(BE37="","",VLOOKUP(BE37,'6-2シフト記号表（従来型・ユニット型共通）'!$C$6:$L$47,10,FALSE))</f>
        <v/>
      </c>
      <c r="BF38" s="1814">
        <f>IF($BI$3="４週",SUM(AA38:BB38),IF($BI$3="暦月",SUM(AA38:BE38),""))</f>
        <v>0</v>
      </c>
      <c r="BG38" s="1815"/>
      <c r="BH38" s="1816">
        <f>IF($BI$3="４週",BF38/4,IF($BI$3="暦月",(BF38/($BI$8/7)),""))</f>
        <v>0</v>
      </c>
      <c r="BI38" s="1815"/>
      <c r="BJ38" s="1811"/>
      <c r="BK38" s="1812"/>
      <c r="BL38" s="1812"/>
      <c r="BM38" s="1812"/>
      <c r="BN38" s="1813"/>
    </row>
    <row r="39" spans="2:66" ht="20.25" customHeight="1" x14ac:dyDescent="0.2">
      <c r="B39" s="1770">
        <f>B37+1</f>
        <v>12</v>
      </c>
      <c r="C39" s="1930"/>
      <c r="D39" s="1932"/>
      <c r="E39" s="1933"/>
      <c r="F39" s="1934"/>
      <c r="G39" s="1772"/>
      <c r="H39" s="1773"/>
      <c r="I39" s="678"/>
      <c r="J39" s="679"/>
      <c r="K39" s="678"/>
      <c r="L39" s="679"/>
      <c r="M39" s="1776"/>
      <c r="N39" s="1777"/>
      <c r="O39" s="1780"/>
      <c r="P39" s="1781"/>
      <c r="Q39" s="1781"/>
      <c r="R39" s="1773"/>
      <c r="S39" s="1784"/>
      <c r="T39" s="1785"/>
      <c r="U39" s="1785"/>
      <c r="V39" s="1785"/>
      <c r="W39" s="1786"/>
      <c r="X39" s="698" t="s">
        <v>1079</v>
      </c>
      <c r="Z39" s="699"/>
      <c r="AA39" s="691"/>
      <c r="AB39" s="692"/>
      <c r="AC39" s="692"/>
      <c r="AD39" s="692"/>
      <c r="AE39" s="692"/>
      <c r="AF39" s="692"/>
      <c r="AG39" s="693"/>
      <c r="AH39" s="691"/>
      <c r="AI39" s="692"/>
      <c r="AJ39" s="692"/>
      <c r="AK39" s="692"/>
      <c r="AL39" s="692"/>
      <c r="AM39" s="692"/>
      <c r="AN39" s="693"/>
      <c r="AO39" s="691"/>
      <c r="AP39" s="692"/>
      <c r="AQ39" s="692"/>
      <c r="AR39" s="692"/>
      <c r="AS39" s="692"/>
      <c r="AT39" s="692"/>
      <c r="AU39" s="693"/>
      <c r="AV39" s="691"/>
      <c r="AW39" s="692"/>
      <c r="AX39" s="692"/>
      <c r="AY39" s="692"/>
      <c r="AZ39" s="692"/>
      <c r="BA39" s="692"/>
      <c r="BB39" s="693"/>
      <c r="BC39" s="691"/>
      <c r="BD39" s="692"/>
      <c r="BE39" s="694"/>
      <c r="BF39" s="1787"/>
      <c r="BG39" s="1788"/>
      <c r="BH39" s="1842"/>
      <c r="BI39" s="1843"/>
      <c r="BJ39" s="1844"/>
      <c r="BK39" s="1845"/>
      <c r="BL39" s="1845"/>
      <c r="BM39" s="1845"/>
      <c r="BN39" s="1846"/>
    </row>
    <row r="40" spans="2:66" ht="20.25" customHeight="1" x14ac:dyDescent="0.2">
      <c r="B40" s="1771"/>
      <c r="C40" s="1931"/>
      <c r="D40" s="1932"/>
      <c r="E40" s="1933"/>
      <c r="F40" s="1934"/>
      <c r="G40" s="1774"/>
      <c r="H40" s="1775"/>
      <c r="I40" s="678"/>
      <c r="J40" s="679">
        <f>G39</f>
        <v>0</v>
      </c>
      <c r="K40" s="678"/>
      <c r="L40" s="679">
        <f>M39</f>
        <v>0</v>
      </c>
      <c r="M40" s="1778"/>
      <c r="N40" s="1779"/>
      <c r="O40" s="1782"/>
      <c r="P40" s="1783"/>
      <c r="Q40" s="1783"/>
      <c r="R40" s="1775"/>
      <c r="S40" s="1784"/>
      <c r="T40" s="1785"/>
      <c r="U40" s="1785"/>
      <c r="V40" s="1785"/>
      <c r="W40" s="1786"/>
      <c r="X40" s="695" t="s">
        <v>1080</v>
      </c>
      <c r="Y40" s="696"/>
      <c r="Z40" s="697"/>
      <c r="AA40" s="683" t="str">
        <f>IF(AA39="","",VLOOKUP(AA39,'6-2シフト記号表（従来型・ユニット型共通）'!$C$6:$L$47,10,FALSE))</f>
        <v/>
      </c>
      <c r="AB40" s="684" t="str">
        <f>IF(AB39="","",VLOOKUP(AB39,'6-2シフト記号表（従来型・ユニット型共通）'!$C$6:$L$47,10,FALSE))</f>
        <v/>
      </c>
      <c r="AC40" s="684" t="str">
        <f>IF(AC39="","",VLOOKUP(AC39,'6-2シフト記号表（従来型・ユニット型共通）'!$C$6:$L$47,10,FALSE))</f>
        <v/>
      </c>
      <c r="AD40" s="684" t="str">
        <f>IF(AD39="","",VLOOKUP(AD39,'6-2シフト記号表（従来型・ユニット型共通）'!$C$6:$L$47,10,FALSE))</f>
        <v/>
      </c>
      <c r="AE40" s="684" t="str">
        <f>IF(AE39="","",VLOOKUP(AE39,'6-2シフト記号表（従来型・ユニット型共通）'!$C$6:$L$47,10,FALSE))</f>
        <v/>
      </c>
      <c r="AF40" s="684" t="str">
        <f>IF(AF39="","",VLOOKUP(AF39,'6-2シフト記号表（従来型・ユニット型共通）'!$C$6:$L$47,10,FALSE))</f>
        <v/>
      </c>
      <c r="AG40" s="685" t="str">
        <f>IF(AG39="","",VLOOKUP(AG39,'6-2シフト記号表（従来型・ユニット型共通）'!$C$6:$L$47,10,FALSE))</f>
        <v/>
      </c>
      <c r="AH40" s="683" t="str">
        <f>IF(AH39="","",VLOOKUP(AH39,'6-2シフト記号表（従来型・ユニット型共通）'!$C$6:$L$47,10,FALSE))</f>
        <v/>
      </c>
      <c r="AI40" s="684" t="str">
        <f>IF(AI39="","",VLOOKUP(AI39,'6-2シフト記号表（従来型・ユニット型共通）'!$C$6:$L$47,10,FALSE))</f>
        <v/>
      </c>
      <c r="AJ40" s="684" t="str">
        <f>IF(AJ39="","",VLOOKUP(AJ39,'6-2シフト記号表（従来型・ユニット型共通）'!$C$6:$L$47,10,FALSE))</f>
        <v/>
      </c>
      <c r="AK40" s="684" t="str">
        <f>IF(AK39="","",VLOOKUP(AK39,'6-2シフト記号表（従来型・ユニット型共通）'!$C$6:$L$47,10,FALSE))</f>
        <v/>
      </c>
      <c r="AL40" s="684" t="str">
        <f>IF(AL39="","",VLOOKUP(AL39,'6-2シフト記号表（従来型・ユニット型共通）'!$C$6:$L$47,10,FALSE))</f>
        <v/>
      </c>
      <c r="AM40" s="684" t="str">
        <f>IF(AM39="","",VLOOKUP(AM39,'6-2シフト記号表（従来型・ユニット型共通）'!$C$6:$L$47,10,FALSE))</f>
        <v/>
      </c>
      <c r="AN40" s="685" t="str">
        <f>IF(AN39="","",VLOOKUP(AN39,'6-2シフト記号表（従来型・ユニット型共通）'!$C$6:$L$47,10,FALSE))</f>
        <v/>
      </c>
      <c r="AO40" s="683" t="str">
        <f>IF(AO39="","",VLOOKUP(AO39,'6-2シフト記号表（従来型・ユニット型共通）'!$C$6:$L$47,10,FALSE))</f>
        <v/>
      </c>
      <c r="AP40" s="684" t="str">
        <f>IF(AP39="","",VLOOKUP(AP39,'6-2シフト記号表（従来型・ユニット型共通）'!$C$6:$L$47,10,FALSE))</f>
        <v/>
      </c>
      <c r="AQ40" s="684" t="str">
        <f>IF(AQ39="","",VLOOKUP(AQ39,'6-2シフト記号表（従来型・ユニット型共通）'!$C$6:$L$47,10,FALSE))</f>
        <v/>
      </c>
      <c r="AR40" s="684" t="str">
        <f>IF(AR39="","",VLOOKUP(AR39,'6-2シフト記号表（従来型・ユニット型共通）'!$C$6:$L$47,10,FALSE))</f>
        <v/>
      </c>
      <c r="AS40" s="684" t="str">
        <f>IF(AS39="","",VLOOKUP(AS39,'6-2シフト記号表（従来型・ユニット型共通）'!$C$6:$L$47,10,FALSE))</f>
        <v/>
      </c>
      <c r="AT40" s="684" t="str">
        <f>IF(AT39="","",VLOOKUP(AT39,'6-2シフト記号表（従来型・ユニット型共通）'!$C$6:$L$47,10,FALSE))</f>
        <v/>
      </c>
      <c r="AU40" s="685" t="str">
        <f>IF(AU39="","",VLOOKUP(AU39,'6-2シフト記号表（従来型・ユニット型共通）'!$C$6:$L$47,10,FALSE))</f>
        <v/>
      </c>
      <c r="AV40" s="683" t="str">
        <f>IF(AV39="","",VLOOKUP(AV39,'6-2シフト記号表（従来型・ユニット型共通）'!$C$6:$L$47,10,FALSE))</f>
        <v/>
      </c>
      <c r="AW40" s="684" t="str">
        <f>IF(AW39="","",VLOOKUP(AW39,'6-2シフト記号表（従来型・ユニット型共通）'!$C$6:$L$47,10,FALSE))</f>
        <v/>
      </c>
      <c r="AX40" s="684" t="str">
        <f>IF(AX39="","",VLOOKUP(AX39,'6-2シフト記号表（従来型・ユニット型共通）'!$C$6:$L$47,10,FALSE))</f>
        <v/>
      </c>
      <c r="AY40" s="684" t="str">
        <f>IF(AY39="","",VLOOKUP(AY39,'6-2シフト記号表（従来型・ユニット型共通）'!$C$6:$L$47,10,FALSE))</f>
        <v/>
      </c>
      <c r="AZ40" s="684" t="str">
        <f>IF(AZ39="","",VLOOKUP(AZ39,'6-2シフト記号表（従来型・ユニット型共通）'!$C$6:$L$47,10,FALSE))</f>
        <v/>
      </c>
      <c r="BA40" s="684" t="str">
        <f>IF(BA39="","",VLOOKUP(BA39,'6-2シフト記号表（従来型・ユニット型共通）'!$C$6:$L$47,10,FALSE))</f>
        <v/>
      </c>
      <c r="BB40" s="685" t="str">
        <f>IF(BB39="","",VLOOKUP(BB39,'6-2シフト記号表（従来型・ユニット型共通）'!$C$6:$L$47,10,FALSE))</f>
        <v/>
      </c>
      <c r="BC40" s="683" t="str">
        <f>IF(BC39="","",VLOOKUP(BC39,'6-2シフト記号表（従来型・ユニット型共通）'!$C$6:$L$47,10,FALSE))</f>
        <v/>
      </c>
      <c r="BD40" s="684" t="str">
        <f>IF(BD39="","",VLOOKUP(BD39,'6-2シフト記号表（従来型・ユニット型共通）'!$C$6:$L$47,10,FALSE))</f>
        <v/>
      </c>
      <c r="BE40" s="684" t="str">
        <f>IF(BE39="","",VLOOKUP(BE39,'6-2シフト記号表（従来型・ユニット型共通）'!$C$6:$L$47,10,FALSE))</f>
        <v/>
      </c>
      <c r="BF40" s="1814">
        <f>IF($BI$3="４週",SUM(AA40:BB40),IF($BI$3="暦月",SUM(AA40:BE40),""))</f>
        <v>0</v>
      </c>
      <c r="BG40" s="1815"/>
      <c r="BH40" s="1816">
        <f>IF($BI$3="４週",BF40/4,IF($BI$3="暦月",(BF40/($BI$8/7)),""))</f>
        <v>0</v>
      </c>
      <c r="BI40" s="1815"/>
      <c r="BJ40" s="1811"/>
      <c r="BK40" s="1812"/>
      <c r="BL40" s="1812"/>
      <c r="BM40" s="1812"/>
      <c r="BN40" s="1813"/>
    </row>
    <row r="41" spans="2:66" ht="20.25" customHeight="1" x14ac:dyDescent="0.2">
      <c r="B41" s="1770">
        <f>B39+1</f>
        <v>13</v>
      </c>
      <c r="C41" s="1930"/>
      <c r="D41" s="1932"/>
      <c r="E41" s="1933"/>
      <c r="F41" s="1934"/>
      <c r="G41" s="1772"/>
      <c r="H41" s="1773"/>
      <c r="I41" s="678"/>
      <c r="J41" s="679"/>
      <c r="K41" s="678"/>
      <c r="L41" s="679"/>
      <c r="M41" s="1776"/>
      <c r="N41" s="1777"/>
      <c r="O41" s="1780"/>
      <c r="P41" s="1781"/>
      <c r="Q41" s="1781"/>
      <c r="R41" s="1773"/>
      <c r="S41" s="1784"/>
      <c r="T41" s="1785"/>
      <c r="U41" s="1785"/>
      <c r="V41" s="1785"/>
      <c r="W41" s="1786"/>
      <c r="X41" s="698" t="s">
        <v>1079</v>
      </c>
      <c r="Z41" s="699"/>
      <c r="AA41" s="691"/>
      <c r="AB41" s="692"/>
      <c r="AC41" s="692"/>
      <c r="AD41" s="692"/>
      <c r="AE41" s="692"/>
      <c r="AF41" s="692"/>
      <c r="AG41" s="693"/>
      <c r="AH41" s="691"/>
      <c r="AI41" s="692"/>
      <c r="AJ41" s="692"/>
      <c r="AK41" s="692"/>
      <c r="AL41" s="692"/>
      <c r="AM41" s="692"/>
      <c r="AN41" s="693"/>
      <c r="AO41" s="691"/>
      <c r="AP41" s="692"/>
      <c r="AQ41" s="692"/>
      <c r="AR41" s="692"/>
      <c r="AS41" s="692"/>
      <c r="AT41" s="692"/>
      <c r="AU41" s="693"/>
      <c r="AV41" s="691"/>
      <c r="AW41" s="692"/>
      <c r="AX41" s="692"/>
      <c r="AY41" s="692"/>
      <c r="AZ41" s="692"/>
      <c r="BA41" s="692"/>
      <c r="BB41" s="693"/>
      <c r="BC41" s="691"/>
      <c r="BD41" s="692"/>
      <c r="BE41" s="694"/>
      <c r="BF41" s="1787"/>
      <c r="BG41" s="1788"/>
      <c r="BH41" s="1842"/>
      <c r="BI41" s="1843"/>
      <c r="BJ41" s="1844"/>
      <c r="BK41" s="1845"/>
      <c r="BL41" s="1845"/>
      <c r="BM41" s="1845"/>
      <c r="BN41" s="1846"/>
    </row>
    <row r="42" spans="2:66" ht="20.25" customHeight="1" x14ac:dyDescent="0.2">
      <c r="B42" s="1771"/>
      <c r="C42" s="1931"/>
      <c r="D42" s="1932"/>
      <c r="E42" s="1933"/>
      <c r="F42" s="1934"/>
      <c r="G42" s="1774"/>
      <c r="H42" s="1775"/>
      <c r="I42" s="678"/>
      <c r="J42" s="679">
        <f>G41</f>
        <v>0</v>
      </c>
      <c r="K42" s="678"/>
      <c r="L42" s="679">
        <f>M41</f>
        <v>0</v>
      </c>
      <c r="M42" s="1778"/>
      <c r="N42" s="1779"/>
      <c r="O42" s="1782"/>
      <c r="P42" s="1783"/>
      <c r="Q42" s="1783"/>
      <c r="R42" s="1775"/>
      <c r="S42" s="1784"/>
      <c r="T42" s="1785"/>
      <c r="U42" s="1785"/>
      <c r="V42" s="1785"/>
      <c r="W42" s="1786"/>
      <c r="X42" s="695" t="s">
        <v>1080</v>
      </c>
      <c r="Y42" s="696"/>
      <c r="Z42" s="697"/>
      <c r="AA42" s="683" t="str">
        <f>IF(AA41="","",VLOOKUP(AA41,'6-2シフト記号表（従来型・ユニット型共通）'!$C$6:$L$47,10,FALSE))</f>
        <v/>
      </c>
      <c r="AB42" s="684" t="str">
        <f>IF(AB41="","",VLOOKUP(AB41,'6-2シフト記号表（従来型・ユニット型共通）'!$C$6:$L$47,10,FALSE))</f>
        <v/>
      </c>
      <c r="AC42" s="684" t="str">
        <f>IF(AC41="","",VLOOKUP(AC41,'6-2シフト記号表（従来型・ユニット型共通）'!$C$6:$L$47,10,FALSE))</f>
        <v/>
      </c>
      <c r="AD42" s="684" t="str">
        <f>IF(AD41="","",VLOOKUP(AD41,'6-2シフト記号表（従来型・ユニット型共通）'!$C$6:$L$47,10,FALSE))</f>
        <v/>
      </c>
      <c r="AE42" s="684" t="str">
        <f>IF(AE41="","",VLOOKUP(AE41,'6-2シフト記号表（従来型・ユニット型共通）'!$C$6:$L$47,10,FALSE))</f>
        <v/>
      </c>
      <c r="AF42" s="684" t="str">
        <f>IF(AF41="","",VLOOKUP(AF41,'6-2シフト記号表（従来型・ユニット型共通）'!$C$6:$L$47,10,FALSE))</f>
        <v/>
      </c>
      <c r="AG42" s="685" t="str">
        <f>IF(AG41="","",VLOOKUP(AG41,'6-2シフト記号表（従来型・ユニット型共通）'!$C$6:$L$47,10,FALSE))</f>
        <v/>
      </c>
      <c r="AH42" s="683" t="str">
        <f>IF(AH41="","",VLOOKUP(AH41,'6-2シフト記号表（従来型・ユニット型共通）'!$C$6:$L$47,10,FALSE))</f>
        <v/>
      </c>
      <c r="AI42" s="684" t="str">
        <f>IF(AI41="","",VLOOKUP(AI41,'6-2シフト記号表（従来型・ユニット型共通）'!$C$6:$L$47,10,FALSE))</f>
        <v/>
      </c>
      <c r="AJ42" s="684" t="str">
        <f>IF(AJ41="","",VLOOKUP(AJ41,'6-2シフト記号表（従来型・ユニット型共通）'!$C$6:$L$47,10,FALSE))</f>
        <v/>
      </c>
      <c r="AK42" s="684" t="str">
        <f>IF(AK41="","",VLOOKUP(AK41,'6-2シフト記号表（従来型・ユニット型共通）'!$C$6:$L$47,10,FALSE))</f>
        <v/>
      </c>
      <c r="AL42" s="684" t="str">
        <f>IF(AL41="","",VLOOKUP(AL41,'6-2シフト記号表（従来型・ユニット型共通）'!$C$6:$L$47,10,FALSE))</f>
        <v/>
      </c>
      <c r="AM42" s="684" t="str">
        <f>IF(AM41="","",VLOOKUP(AM41,'6-2シフト記号表（従来型・ユニット型共通）'!$C$6:$L$47,10,FALSE))</f>
        <v/>
      </c>
      <c r="AN42" s="685" t="str">
        <f>IF(AN41="","",VLOOKUP(AN41,'6-2シフト記号表（従来型・ユニット型共通）'!$C$6:$L$47,10,FALSE))</f>
        <v/>
      </c>
      <c r="AO42" s="683" t="str">
        <f>IF(AO41="","",VLOOKUP(AO41,'6-2シフト記号表（従来型・ユニット型共通）'!$C$6:$L$47,10,FALSE))</f>
        <v/>
      </c>
      <c r="AP42" s="684" t="str">
        <f>IF(AP41="","",VLOOKUP(AP41,'6-2シフト記号表（従来型・ユニット型共通）'!$C$6:$L$47,10,FALSE))</f>
        <v/>
      </c>
      <c r="AQ42" s="684" t="str">
        <f>IF(AQ41="","",VLOOKUP(AQ41,'6-2シフト記号表（従来型・ユニット型共通）'!$C$6:$L$47,10,FALSE))</f>
        <v/>
      </c>
      <c r="AR42" s="684" t="str">
        <f>IF(AR41="","",VLOOKUP(AR41,'6-2シフト記号表（従来型・ユニット型共通）'!$C$6:$L$47,10,FALSE))</f>
        <v/>
      </c>
      <c r="AS42" s="684" t="str">
        <f>IF(AS41="","",VLOOKUP(AS41,'6-2シフト記号表（従来型・ユニット型共通）'!$C$6:$L$47,10,FALSE))</f>
        <v/>
      </c>
      <c r="AT42" s="684" t="str">
        <f>IF(AT41="","",VLOOKUP(AT41,'6-2シフト記号表（従来型・ユニット型共通）'!$C$6:$L$47,10,FALSE))</f>
        <v/>
      </c>
      <c r="AU42" s="685" t="str">
        <f>IF(AU41="","",VLOOKUP(AU41,'6-2シフト記号表（従来型・ユニット型共通）'!$C$6:$L$47,10,FALSE))</f>
        <v/>
      </c>
      <c r="AV42" s="683" t="str">
        <f>IF(AV41="","",VLOOKUP(AV41,'6-2シフト記号表（従来型・ユニット型共通）'!$C$6:$L$47,10,FALSE))</f>
        <v/>
      </c>
      <c r="AW42" s="684" t="str">
        <f>IF(AW41="","",VLOOKUP(AW41,'6-2シフト記号表（従来型・ユニット型共通）'!$C$6:$L$47,10,FALSE))</f>
        <v/>
      </c>
      <c r="AX42" s="684" t="str">
        <f>IF(AX41="","",VLOOKUP(AX41,'6-2シフト記号表（従来型・ユニット型共通）'!$C$6:$L$47,10,FALSE))</f>
        <v/>
      </c>
      <c r="AY42" s="684" t="str">
        <f>IF(AY41="","",VLOOKUP(AY41,'6-2シフト記号表（従来型・ユニット型共通）'!$C$6:$L$47,10,FALSE))</f>
        <v/>
      </c>
      <c r="AZ42" s="684" t="str">
        <f>IF(AZ41="","",VLOOKUP(AZ41,'6-2シフト記号表（従来型・ユニット型共通）'!$C$6:$L$47,10,FALSE))</f>
        <v/>
      </c>
      <c r="BA42" s="684" t="str">
        <f>IF(BA41="","",VLOOKUP(BA41,'6-2シフト記号表（従来型・ユニット型共通）'!$C$6:$L$47,10,FALSE))</f>
        <v/>
      </c>
      <c r="BB42" s="685" t="str">
        <f>IF(BB41="","",VLOOKUP(BB41,'6-2シフト記号表（従来型・ユニット型共通）'!$C$6:$L$47,10,FALSE))</f>
        <v/>
      </c>
      <c r="BC42" s="683" t="str">
        <f>IF(BC41="","",VLOOKUP(BC41,'6-2シフト記号表（従来型・ユニット型共通）'!$C$6:$L$47,10,FALSE))</f>
        <v/>
      </c>
      <c r="BD42" s="684" t="str">
        <f>IF(BD41="","",VLOOKUP(BD41,'6-2シフト記号表（従来型・ユニット型共通）'!$C$6:$L$47,10,FALSE))</f>
        <v/>
      </c>
      <c r="BE42" s="684" t="str">
        <f>IF(BE41="","",VLOOKUP(BE41,'6-2シフト記号表（従来型・ユニット型共通）'!$C$6:$L$47,10,FALSE))</f>
        <v/>
      </c>
      <c r="BF42" s="1814">
        <f>IF($BI$3="４週",SUM(AA42:BB42),IF($BI$3="暦月",SUM(AA42:BE42),""))</f>
        <v>0</v>
      </c>
      <c r="BG42" s="1815"/>
      <c r="BH42" s="1816">
        <f>IF($BI$3="４週",BF42/4,IF($BI$3="暦月",(BF42/($BI$8/7)),""))</f>
        <v>0</v>
      </c>
      <c r="BI42" s="1815"/>
      <c r="BJ42" s="1811"/>
      <c r="BK42" s="1812"/>
      <c r="BL42" s="1812"/>
      <c r="BM42" s="1812"/>
      <c r="BN42" s="1813"/>
    </row>
    <row r="43" spans="2:66" ht="20.25" customHeight="1" x14ac:dyDescent="0.2">
      <c r="B43" s="1770">
        <f>B41+1</f>
        <v>14</v>
      </c>
      <c r="C43" s="1930"/>
      <c r="D43" s="1932"/>
      <c r="E43" s="1933"/>
      <c r="F43" s="1934"/>
      <c r="G43" s="1772"/>
      <c r="H43" s="1773"/>
      <c r="I43" s="678"/>
      <c r="J43" s="679"/>
      <c r="K43" s="678"/>
      <c r="L43" s="679"/>
      <c r="M43" s="1776"/>
      <c r="N43" s="1777"/>
      <c r="O43" s="1780"/>
      <c r="P43" s="1781"/>
      <c r="Q43" s="1781"/>
      <c r="R43" s="1773"/>
      <c r="S43" s="1784"/>
      <c r="T43" s="1785"/>
      <c r="U43" s="1785"/>
      <c r="V43" s="1785"/>
      <c r="W43" s="1786"/>
      <c r="X43" s="698" t="s">
        <v>1079</v>
      </c>
      <c r="Z43" s="699"/>
      <c r="AA43" s="691"/>
      <c r="AB43" s="692"/>
      <c r="AC43" s="692"/>
      <c r="AD43" s="692"/>
      <c r="AE43" s="692"/>
      <c r="AF43" s="692"/>
      <c r="AG43" s="693"/>
      <c r="AH43" s="691"/>
      <c r="AI43" s="692"/>
      <c r="AJ43" s="692"/>
      <c r="AK43" s="692"/>
      <c r="AL43" s="692"/>
      <c r="AM43" s="692"/>
      <c r="AN43" s="693"/>
      <c r="AO43" s="691"/>
      <c r="AP43" s="692"/>
      <c r="AQ43" s="692"/>
      <c r="AR43" s="692"/>
      <c r="AS43" s="692"/>
      <c r="AT43" s="692"/>
      <c r="AU43" s="693"/>
      <c r="AV43" s="691"/>
      <c r="AW43" s="692"/>
      <c r="AX43" s="692"/>
      <c r="AY43" s="692"/>
      <c r="AZ43" s="692"/>
      <c r="BA43" s="692"/>
      <c r="BB43" s="693"/>
      <c r="BC43" s="691"/>
      <c r="BD43" s="692"/>
      <c r="BE43" s="694"/>
      <c r="BF43" s="1787"/>
      <c r="BG43" s="1788"/>
      <c r="BH43" s="1842"/>
      <c r="BI43" s="1843"/>
      <c r="BJ43" s="1844"/>
      <c r="BK43" s="1845"/>
      <c r="BL43" s="1845"/>
      <c r="BM43" s="1845"/>
      <c r="BN43" s="1846"/>
    </row>
    <row r="44" spans="2:66" ht="20.25" customHeight="1" x14ac:dyDescent="0.2">
      <c r="B44" s="1771"/>
      <c r="C44" s="1931"/>
      <c r="D44" s="1932"/>
      <c r="E44" s="1933"/>
      <c r="F44" s="1934"/>
      <c r="G44" s="1774"/>
      <c r="H44" s="1775"/>
      <c r="I44" s="678"/>
      <c r="J44" s="679">
        <f>G43</f>
        <v>0</v>
      </c>
      <c r="K44" s="678"/>
      <c r="L44" s="679">
        <f>M43</f>
        <v>0</v>
      </c>
      <c r="M44" s="1778"/>
      <c r="N44" s="1779"/>
      <c r="O44" s="1782"/>
      <c r="P44" s="1783"/>
      <c r="Q44" s="1783"/>
      <c r="R44" s="1775"/>
      <c r="S44" s="1784"/>
      <c r="T44" s="1785"/>
      <c r="U44" s="1785"/>
      <c r="V44" s="1785"/>
      <c r="W44" s="1786"/>
      <c r="X44" s="695" t="s">
        <v>1080</v>
      </c>
      <c r="Y44" s="696"/>
      <c r="Z44" s="697"/>
      <c r="AA44" s="683" t="str">
        <f>IF(AA43="","",VLOOKUP(AA43,'6-2シフト記号表（従来型・ユニット型共通）'!$C$6:$L$47,10,FALSE))</f>
        <v/>
      </c>
      <c r="AB44" s="684" t="str">
        <f>IF(AB43="","",VLOOKUP(AB43,'6-2シフト記号表（従来型・ユニット型共通）'!$C$6:$L$47,10,FALSE))</f>
        <v/>
      </c>
      <c r="AC44" s="684" t="str">
        <f>IF(AC43="","",VLOOKUP(AC43,'6-2シフト記号表（従来型・ユニット型共通）'!$C$6:$L$47,10,FALSE))</f>
        <v/>
      </c>
      <c r="AD44" s="684" t="str">
        <f>IF(AD43="","",VLOOKUP(AD43,'6-2シフト記号表（従来型・ユニット型共通）'!$C$6:$L$47,10,FALSE))</f>
        <v/>
      </c>
      <c r="AE44" s="684" t="str">
        <f>IF(AE43="","",VLOOKUP(AE43,'6-2シフト記号表（従来型・ユニット型共通）'!$C$6:$L$47,10,FALSE))</f>
        <v/>
      </c>
      <c r="AF44" s="684" t="str">
        <f>IF(AF43="","",VLOOKUP(AF43,'6-2シフト記号表（従来型・ユニット型共通）'!$C$6:$L$47,10,FALSE))</f>
        <v/>
      </c>
      <c r="AG44" s="685" t="str">
        <f>IF(AG43="","",VLOOKUP(AG43,'6-2シフト記号表（従来型・ユニット型共通）'!$C$6:$L$47,10,FALSE))</f>
        <v/>
      </c>
      <c r="AH44" s="683" t="str">
        <f>IF(AH43="","",VLOOKUP(AH43,'6-2シフト記号表（従来型・ユニット型共通）'!$C$6:$L$47,10,FALSE))</f>
        <v/>
      </c>
      <c r="AI44" s="684" t="str">
        <f>IF(AI43="","",VLOOKUP(AI43,'6-2シフト記号表（従来型・ユニット型共通）'!$C$6:$L$47,10,FALSE))</f>
        <v/>
      </c>
      <c r="AJ44" s="684" t="str">
        <f>IF(AJ43="","",VLOOKUP(AJ43,'6-2シフト記号表（従来型・ユニット型共通）'!$C$6:$L$47,10,FALSE))</f>
        <v/>
      </c>
      <c r="AK44" s="684" t="str">
        <f>IF(AK43="","",VLOOKUP(AK43,'6-2シフト記号表（従来型・ユニット型共通）'!$C$6:$L$47,10,FALSE))</f>
        <v/>
      </c>
      <c r="AL44" s="684" t="str">
        <f>IF(AL43="","",VLOOKUP(AL43,'6-2シフト記号表（従来型・ユニット型共通）'!$C$6:$L$47,10,FALSE))</f>
        <v/>
      </c>
      <c r="AM44" s="684" t="str">
        <f>IF(AM43="","",VLOOKUP(AM43,'6-2シフト記号表（従来型・ユニット型共通）'!$C$6:$L$47,10,FALSE))</f>
        <v/>
      </c>
      <c r="AN44" s="685" t="str">
        <f>IF(AN43="","",VLOOKUP(AN43,'6-2シフト記号表（従来型・ユニット型共通）'!$C$6:$L$47,10,FALSE))</f>
        <v/>
      </c>
      <c r="AO44" s="683" t="str">
        <f>IF(AO43="","",VLOOKUP(AO43,'6-2シフト記号表（従来型・ユニット型共通）'!$C$6:$L$47,10,FALSE))</f>
        <v/>
      </c>
      <c r="AP44" s="684" t="str">
        <f>IF(AP43="","",VLOOKUP(AP43,'6-2シフト記号表（従来型・ユニット型共通）'!$C$6:$L$47,10,FALSE))</f>
        <v/>
      </c>
      <c r="AQ44" s="684" t="str">
        <f>IF(AQ43="","",VLOOKUP(AQ43,'6-2シフト記号表（従来型・ユニット型共通）'!$C$6:$L$47,10,FALSE))</f>
        <v/>
      </c>
      <c r="AR44" s="684" t="str">
        <f>IF(AR43="","",VLOOKUP(AR43,'6-2シフト記号表（従来型・ユニット型共通）'!$C$6:$L$47,10,FALSE))</f>
        <v/>
      </c>
      <c r="AS44" s="684" t="str">
        <f>IF(AS43="","",VLOOKUP(AS43,'6-2シフト記号表（従来型・ユニット型共通）'!$C$6:$L$47,10,FALSE))</f>
        <v/>
      </c>
      <c r="AT44" s="684" t="str">
        <f>IF(AT43="","",VLOOKUP(AT43,'6-2シフト記号表（従来型・ユニット型共通）'!$C$6:$L$47,10,FALSE))</f>
        <v/>
      </c>
      <c r="AU44" s="685" t="str">
        <f>IF(AU43="","",VLOOKUP(AU43,'6-2シフト記号表（従来型・ユニット型共通）'!$C$6:$L$47,10,FALSE))</f>
        <v/>
      </c>
      <c r="AV44" s="683" t="str">
        <f>IF(AV43="","",VLOOKUP(AV43,'6-2シフト記号表（従来型・ユニット型共通）'!$C$6:$L$47,10,FALSE))</f>
        <v/>
      </c>
      <c r="AW44" s="684" t="str">
        <f>IF(AW43="","",VLOOKUP(AW43,'6-2シフト記号表（従来型・ユニット型共通）'!$C$6:$L$47,10,FALSE))</f>
        <v/>
      </c>
      <c r="AX44" s="684" t="str">
        <f>IF(AX43="","",VLOOKUP(AX43,'6-2シフト記号表（従来型・ユニット型共通）'!$C$6:$L$47,10,FALSE))</f>
        <v/>
      </c>
      <c r="AY44" s="684" t="str">
        <f>IF(AY43="","",VLOOKUP(AY43,'6-2シフト記号表（従来型・ユニット型共通）'!$C$6:$L$47,10,FALSE))</f>
        <v/>
      </c>
      <c r="AZ44" s="684" t="str">
        <f>IF(AZ43="","",VLOOKUP(AZ43,'6-2シフト記号表（従来型・ユニット型共通）'!$C$6:$L$47,10,FALSE))</f>
        <v/>
      </c>
      <c r="BA44" s="684" t="str">
        <f>IF(BA43="","",VLOOKUP(BA43,'6-2シフト記号表（従来型・ユニット型共通）'!$C$6:$L$47,10,FALSE))</f>
        <v/>
      </c>
      <c r="BB44" s="685" t="str">
        <f>IF(BB43="","",VLOOKUP(BB43,'6-2シフト記号表（従来型・ユニット型共通）'!$C$6:$L$47,10,FALSE))</f>
        <v/>
      </c>
      <c r="BC44" s="683" t="str">
        <f>IF(BC43="","",VLOOKUP(BC43,'6-2シフト記号表（従来型・ユニット型共通）'!$C$6:$L$47,10,FALSE))</f>
        <v/>
      </c>
      <c r="BD44" s="684" t="str">
        <f>IF(BD43="","",VLOOKUP(BD43,'6-2シフト記号表（従来型・ユニット型共通）'!$C$6:$L$47,10,FALSE))</f>
        <v/>
      </c>
      <c r="BE44" s="684" t="str">
        <f>IF(BE43="","",VLOOKUP(BE43,'6-2シフト記号表（従来型・ユニット型共通）'!$C$6:$L$47,10,FALSE))</f>
        <v/>
      </c>
      <c r="BF44" s="1814">
        <f>IF($BI$3="４週",SUM(AA44:BB44),IF($BI$3="暦月",SUM(AA44:BE44),""))</f>
        <v>0</v>
      </c>
      <c r="BG44" s="1815"/>
      <c r="BH44" s="1816">
        <f>IF($BI$3="４週",BF44/4,IF($BI$3="暦月",(BF44/($BI$8/7)),""))</f>
        <v>0</v>
      </c>
      <c r="BI44" s="1815"/>
      <c r="BJ44" s="1811"/>
      <c r="BK44" s="1812"/>
      <c r="BL44" s="1812"/>
      <c r="BM44" s="1812"/>
      <c r="BN44" s="1813"/>
    </row>
    <row r="45" spans="2:66" ht="20.25" customHeight="1" x14ac:dyDescent="0.2">
      <c r="B45" s="1770">
        <f>B43+1</f>
        <v>15</v>
      </c>
      <c r="C45" s="1930"/>
      <c r="D45" s="1932"/>
      <c r="E45" s="1933"/>
      <c r="F45" s="1934"/>
      <c r="G45" s="1772"/>
      <c r="H45" s="1773"/>
      <c r="I45" s="678"/>
      <c r="J45" s="679"/>
      <c r="K45" s="678"/>
      <c r="L45" s="679"/>
      <c r="M45" s="1776"/>
      <c r="N45" s="1777"/>
      <c r="O45" s="1780"/>
      <c r="P45" s="1781"/>
      <c r="Q45" s="1781"/>
      <c r="R45" s="1773"/>
      <c r="S45" s="1784"/>
      <c r="T45" s="1785"/>
      <c r="U45" s="1785"/>
      <c r="V45" s="1785"/>
      <c r="W45" s="1786"/>
      <c r="X45" s="698" t="s">
        <v>1079</v>
      </c>
      <c r="Z45" s="699"/>
      <c r="AA45" s="691"/>
      <c r="AB45" s="692"/>
      <c r="AC45" s="692"/>
      <c r="AD45" s="692"/>
      <c r="AE45" s="692"/>
      <c r="AF45" s="692"/>
      <c r="AG45" s="693"/>
      <c r="AH45" s="691"/>
      <c r="AI45" s="692"/>
      <c r="AJ45" s="692"/>
      <c r="AK45" s="692"/>
      <c r="AL45" s="692"/>
      <c r="AM45" s="692"/>
      <c r="AN45" s="693"/>
      <c r="AO45" s="691"/>
      <c r="AP45" s="692"/>
      <c r="AQ45" s="692"/>
      <c r="AR45" s="692"/>
      <c r="AS45" s="692"/>
      <c r="AT45" s="692"/>
      <c r="AU45" s="693"/>
      <c r="AV45" s="691"/>
      <c r="AW45" s="692"/>
      <c r="AX45" s="692"/>
      <c r="AY45" s="692"/>
      <c r="AZ45" s="692"/>
      <c r="BA45" s="692"/>
      <c r="BB45" s="693"/>
      <c r="BC45" s="691"/>
      <c r="BD45" s="692"/>
      <c r="BE45" s="694"/>
      <c r="BF45" s="1787"/>
      <c r="BG45" s="1788"/>
      <c r="BH45" s="1842"/>
      <c r="BI45" s="1843"/>
      <c r="BJ45" s="1844"/>
      <c r="BK45" s="1845"/>
      <c r="BL45" s="1845"/>
      <c r="BM45" s="1845"/>
      <c r="BN45" s="1846"/>
    </row>
    <row r="46" spans="2:66" ht="20.25" customHeight="1" x14ac:dyDescent="0.2">
      <c r="B46" s="1771"/>
      <c r="C46" s="1931"/>
      <c r="D46" s="1932"/>
      <c r="E46" s="1933"/>
      <c r="F46" s="1934"/>
      <c r="G46" s="1774"/>
      <c r="H46" s="1775"/>
      <c r="I46" s="678"/>
      <c r="J46" s="679">
        <f>G45</f>
        <v>0</v>
      </c>
      <c r="K46" s="678"/>
      <c r="L46" s="679">
        <f>M45</f>
        <v>0</v>
      </c>
      <c r="M46" s="1778"/>
      <c r="N46" s="1779"/>
      <c r="O46" s="1782"/>
      <c r="P46" s="1783"/>
      <c r="Q46" s="1783"/>
      <c r="R46" s="1775"/>
      <c r="S46" s="1784"/>
      <c r="T46" s="1785"/>
      <c r="U46" s="1785"/>
      <c r="V46" s="1785"/>
      <c r="W46" s="1786"/>
      <c r="X46" s="695" t="s">
        <v>1080</v>
      </c>
      <c r="Y46" s="696"/>
      <c r="Z46" s="697"/>
      <c r="AA46" s="683" t="str">
        <f>IF(AA45="","",VLOOKUP(AA45,'6-2シフト記号表（従来型・ユニット型共通）'!$C$6:$L$47,10,FALSE))</f>
        <v/>
      </c>
      <c r="AB46" s="684" t="str">
        <f>IF(AB45="","",VLOOKUP(AB45,'6-2シフト記号表（従来型・ユニット型共通）'!$C$6:$L$47,10,FALSE))</f>
        <v/>
      </c>
      <c r="AC46" s="684" t="str">
        <f>IF(AC45="","",VLOOKUP(AC45,'6-2シフト記号表（従来型・ユニット型共通）'!$C$6:$L$47,10,FALSE))</f>
        <v/>
      </c>
      <c r="AD46" s="684" t="str">
        <f>IF(AD45="","",VLOOKUP(AD45,'6-2シフト記号表（従来型・ユニット型共通）'!$C$6:$L$47,10,FALSE))</f>
        <v/>
      </c>
      <c r="AE46" s="684" t="str">
        <f>IF(AE45="","",VLOOKUP(AE45,'6-2シフト記号表（従来型・ユニット型共通）'!$C$6:$L$47,10,FALSE))</f>
        <v/>
      </c>
      <c r="AF46" s="684" t="str">
        <f>IF(AF45="","",VLOOKUP(AF45,'6-2シフト記号表（従来型・ユニット型共通）'!$C$6:$L$47,10,FALSE))</f>
        <v/>
      </c>
      <c r="AG46" s="685" t="str">
        <f>IF(AG45="","",VLOOKUP(AG45,'6-2シフト記号表（従来型・ユニット型共通）'!$C$6:$L$47,10,FALSE))</f>
        <v/>
      </c>
      <c r="AH46" s="683" t="str">
        <f>IF(AH45="","",VLOOKUP(AH45,'6-2シフト記号表（従来型・ユニット型共通）'!$C$6:$L$47,10,FALSE))</f>
        <v/>
      </c>
      <c r="AI46" s="684" t="str">
        <f>IF(AI45="","",VLOOKUP(AI45,'6-2シフト記号表（従来型・ユニット型共通）'!$C$6:$L$47,10,FALSE))</f>
        <v/>
      </c>
      <c r="AJ46" s="684" t="str">
        <f>IF(AJ45="","",VLOOKUP(AJ45,'6-2シフト記号表（従来型・ユニット型共通）'!$C$6:$L$47,10,FALSE))</f>
        <v/>
      </c>
      <c r="AK46" s="684" t="str">
        <f>IF(AK45="","",VLOOKUP(AK45,'6-2シフト記号表（従来型・ユニット型共通）'!$C$6:$L$47,10,FALSE))</f>
        <v/>
      </c>
      <c r="AL46" s="684" t="str">
        <f>IF(AL45="","",VLOOKUP(AL45,'6-2シフト記号表（従来型・ユニット型共通）'!$C$6:$L$47,10,FALSE))</f>
        <v/>
      </c>
      <c r="AM46" s="684" t="str">
        <f>IF(AM45="","",VLOOKUP(AM45,'6-2シフト記号表（従来型・ユニット型共通）'!$C$6:$L$47,10,FALSE))</f>
        <v/>
      </c>
      <c r="AN46" s="685" t="str">
        <f>IF(AN45="","",VLOOKUP(AN45,'6-2シフト記号表（従来型・ユニット型共通）'!$C$6:$L$47,10,FALSE))</f>
        <v/>
      </c>
      <c r="AO46" s="683" t="str">
        <f>IF(AO45="","",VLOOKUP(AO45,'6-2シフト記号表（従来型・ユニット型共通）'!$C$6:$L$47,10,FALSE))</f>
        <v/>
      </c>
      <c r="AP46" s="684" t="str">
        <f>IF(AP45="","",VLOOKUP(AP45,'6-2シフト記号表（従来型・ユニット型共通）'!$C$6:$L$47,10,FALSE))</f>
        <v/>
      </c>
      <c r="AQ46" s="684" t="str">
        <f>IF(AQ45="","",VLOOKUP(AQ45,'6-2シフト記号表（従来型・ユニット型共通）'!$C$6:$L$47,10,FALSE))</f>
        <v/>
      </c>
      <c r="AR46" s="684" t="str">
        <f>IF(AR45="","",VLOOKUP(AR45,'6-2シフト記号表（従来型・ユニット型共通）'!$C$6:$L$47,10,FALSE))</f>
        <v/>
      </c>
      <c r="AS46" s="684" t="str">
        <f>IF(AS45="","",VLOOKUP(AS45,'6-2シフト記号表（従来型・ユニット型共通）'!$C$6:$L$47,10,FALSE))</f>
        <v/>
      </c>
      <c r="AT46" s="684" t="str">
        <f>IF(AT45="","",VLOOKUP(AT45,'6-2シフト記号表（従来型・ユニット型共通）'!$C$6:$L$47,10,FALSE))</f>
        <v/>
      </c>
      <c r="AU46" s="685" t="str">
        <f>IF(AU45="","",VLOOKUP(AU45,'6-2シフト記号表（従来型・ユニット型共通）'!$C$6:$L$47,10,FALSE))</f>
        <v/>
      </c>
      <c r="AV46" s="683" t="str">
        <f>IF(AV45="","",VLOOKUP(AV45,'6-2シフト記号表（従来型・ユニット型共通）'!$C$6:$L$47,10,FALSE))</f>
        <v/>
      </c>
      <c r="AW46" s="684" t="str">
        <f>IF(AW45="","",VLOOKUP(AW45,'6-2シフト記号表（従来型・ユニット型共通）'!$C$6:$L$47,10,FALSE))</f>
        <v/>
      </c>
      <c r="AX46" s="684" t="str">
        <f>IF(AX45="","",VLOOKUP(AX45,'6-2シフト記号表（従来型・ユニット型共通）'!$C$6:$L$47,10,FALSE))</f>
        <v/>
      </c>
      <c r="AY46" s="684" t="str">
        <f>IF(AY45="","",VLOOKUP(AY45,'6-2シフト記号表（従来型・ユニット型共通）'!$C$6:$L$47,10,FALSE))</f>
        <v/>
      </c>
      <c r="AZ46" s="684" t="str">
        <f>IF(AZ45="","",VLOOKUP(AZ45,'6-2シフト記号表（従来型・ユニット型共通）'!$C$6:$L$47,10,FALSE))</f>
        <v/>
      </c>
      <c r="BA46" s="684" t="str">
        <f>IF(BA45="","",VLOOKUP(BA45,'6-2シフト記号表（従来型・ユニット型共通）'!$C$6:$L$47,10,FALSE))</f>
        <v/>
      </c>
      <c r="BB46" s="685" t="str">
        <f>IF(BB45="","",VLOOKUP(BB45,'6-2シフト記号表（従来型・ユニット型共通）'!$C$6:$L$47,10,FALSE))</f>
        <v/>
      </c>
      <c r="BC46" s="683" t="str">
        <f>IF(BC45="","",VLOOKUP(BC45,'6-2シフト記号表（従来型・ユニット型共通）'!$C$6:$L$47,10,FALSE))</f>
        <v/>
      </c>
      <c r="BD46" s="684" t="str">
        <f>IF(BD45="","",VLOOKUP(BD45,'6-2シフト記号表（従来型・ユニット型共通）'!$C$6:$L$47,10,FALSE))</f>
        <v/>
      </c>
      <c r="BE46" s="684" t="str">
        <f>IF(BE45="","",VLOOKUP(BE45,'6-2シフト記号表（従来型・ユニット型共通）'!$C$6:$L$47,10,FALSE))</f>
        <v/>
      </c>
      <c r="BF46" s="1814">
        <f>IF($BI$3="４週",SUM(AA46:BB46),IF($BI$3="暦月",SUM(AA46:BE46),""))</f>
        <v>0</v>
      </c>
      <c r="BG46" s="1815"/>
      <c r="BH46" s="1816">
        <f>IF($BI$3="４週",BF46/4,IF($BI$3="暦月",(BF46/($BI$8/7)),""))</f>
        <v>0</v>
      </c>
      <c r="BI46" s="1815"/>
      <c r="BJ46" s="1811"/>
      <c r="BK46" s="1812"/>
      <c r="BL46" s="1812"/>
      <c r="BM46" s="1812"/>
      <c r="BN46" s="1813"/>
    </row>
    <row r="47" spans="2:66" ht="20.25" customHeight="1" x14ac:dyDescent="0.2">
      <c r="B47" s="1770">
        <f>B45+1</f>
        <v>16</v>
      </c>
      <c r="C47" s="1930"/>
      <c r="D47" s="1932"/>
      <c r="E47" s="1933"/>
      <c r="F47" s="1934"/>
      <c r="G47" s="1772"/>
      <c r="H47" s="1773"/>
      <c r="I47" s="678"/>
      <c r="J47" s="679"/>
      <c r="K47" s="678"/>
      <c r="L47" s="679"/>
      <c r="M47" s="1776"/>
      <c r="N47" s="1777"/>
      <c r="O47" s="1780"/>
      <c r="P47" s="1781"/>
      <c r="Q47" s="1781"/>
      <c r="R47" s="1773"/>
      <c r="S47" s="1784"/>
      <c r="T47" s="1785"/>
      <c r="U47" s="1785"/>
      <c r="V47" s="1785"/>
      <c r="W47" s="1786"/>
      <c r="X47" s="698" t="s">
        <v>1079</v>
      </c>
      <c r="Z47" s="699"/>
      <c r="AA47" s="691"/>
      <c r="AB47" s="692"/>
      <c r="AC47" s="692"/>
      <c r="AD47" s="692"/>
      <c r="AE47" s="692"/>
      <c r="AF47" s="692"/>
      <c r="AG47" s="693"/>
      <c r="AH47" s="691"/>
      <c r="AI47" s="692"/>
      <c r="AJ47" s="692"/>
      <c r="AK47" s="692"/>
      <c r="AL47" s="692"/>
      <c r="AM47" s="692"/>
      <c r="AN47" s="693"/>
      <c r="AO47" s="691"/>
      <c r="AP47" s="692"/>
      <c r="AQ47" s="692"/>
      <c r="AR47" s="692"/>
      <c r="AS47" s="692"/>
      <c r="AT47" s="692"/>
      <c r="AU47" s="693"/>
      <c r="AV47" s="691"/>
      <c r="AW47" s="692"/>
      <c r="AX47" s="692"/>
      <c r="AY47" s="692"/>
      <c r="AZ47" s="692"/>
      <c r="BA47" s="692"/>
      <c r="BB47" s="693"/>
      <c r="BC47" s="691"/>
      <c r="BD47" s="692"/>
      <c r="BE47" s="694"/>
      <c r="BF47" s="1787"/>
      <c r="BG47" s="1788"/>
      <c r="BH47" s="1842"/>
      <c r="BI47" s="1843"/>
      <c r="BJ47" s="1844"/>
      <c r="BK47" s="1845"/>
      <c r="BL47" s="1845"/>
      <c r="BM47" s="1845"/>
      <c r="BN47" s="1846"/>
    </row>
    <row r="48" spans="2:66" ht="20.25" customHeight="1" x14ac:dyDescent="0.2">
      <c r="B48" s="1771"/>
      <c r="C48" s="1931"/>
      <c r="D48" s="1932"/>
      <c r="E48" s="1933"/>
      <c r="F48" s="1934"/>
      <c r="G48" s="1774"/>
      <c r="H48" s="1775"/>
      <c r="I48" s="678"/>
      <c r="J48" s="679">
        <f>G47</f>
        <v>0</v>
      </c>
      <c r="K48" s="678"/>
      <c r="L48" s="679">
        <f>M47</f>
        <v>0</v>
      </c>
      <c r="M48" s="1778"/>
      <c r="N48" s="1779"/>
      <c r="O48" s="1782"/>
      <c r="P48" s="1783"/>
      <c r="Q48" s="1783"/>
      <c r="R48" s="1775"/>
      <c r="S48" s="1784"/>
      <c r="T48" s="1785"/>
      <c r="U48" s="1785"/>
      <c r="V48" s="1785"/>
      <c r="W48" s="1786"/>
      <c r="X48" s="695" t="s">
        <v>1080</v>
      </c>
      <c r="Y48" s="696"/>
      <c r="Z48" s="697"/>
      <c r="AA48" s="683" t="str">
        <f>IF(AA47="","",VLOOKUP(AA47,'6-2シフト記号表（従来型・ユニット型共通）'!$C$6:$L$47,10,FALSE))</f>
        <v/>
      </c>
      <c r="AB48" s="684" t="str">
        <f>IF(AB47="","",VLOOKUP(AB47,'6-2シフト記号表（従来型・ユニット型共通）'!$C$6:$L$47,10,FALSE))</f>
        <v/>
      </c>
      <c r="AC48" s="684" t="str">
        <f>IF(AC47="","",VLOOKUP(AC47,'6-2シフト記号表（従来型・ユニット型共通）'!$C$6:$L$47,10,FALSE))</f>
        <v/>
      </c>
      <c r="AD48" s="684" t="str">
        <f>IF(AD47="","",VLOOKUP(AD47,'6-2シフト記号表（従来型・ユニット型共通）'!$C$6:$L$47,10,FALSE))</f>
        <v/>
      </c>
      <c r="AE48" s="684" t="str">
        <f>IF(AE47="","",VLOOKUP(AE47,'6-2シフト記号表（従来型・ユニット型共通）'!$C$6:$L$47,10,FALSE))</f>
        <v/>
      </c>
      <c r="AF48" s="684" t="str">
        <f>IF(AF47="","",VLOOKUP(AF47,'6-2シフト記号表（従来型・ユニット型共通）'!$C$6:$L$47,10,FALSE))</f>
        <v/>
      </c>
      <c r="AG48" s="685" t="str">
        <f>IF(AG47="","",VLOOKUP(AG47,'6-2シフト記号表（従来型・ユニット型共通）'!$C$6:$L$47,10,FALSE))</f>
        <v/>
      </c>
      <c r="AH48" s="683" t="str">
        <f>IF(AH47="","",VLOOKUP(AH47,'6-2シフト記号表（従来型・ユニット型共通）'!$C$6:$L$47,10,FALSE))</f>
        <v/>
      </c>
      <c r="AI48" s="684" t="str">
        <f>IF(AI47="","",VLOOKUP(AI47,'6-2シフト記号表（従来型・ユニット型共通）'!$C$6:$L$47,10,FALSE))</f>
        <v/>
      </c>
      <c r="AJ48" s="684" t="str">
        <f>IF(AJ47="","",VLOOKUP(AJ47,'6-2シフト記号表（従来型・ユニット型共通）'!$C$6:$L$47,10,FALSE))</f>
        <v/>
      </c>
      <c r="AK48" s="684" t="str">
        <f>IF(AK47="","",VLOOKUP(AK47,'6-2シフト記号表（従来型・ユニット型共通）'!$C$6:$L$47,10,FALSE))</f>
        <v/>
      </c>
      <c r="AL48" s="684" t="str">
        <f>IF(AL47="","",VLOOKUP(AL47,'6-2シフト記号表（従来型・ユニット型共通）'!$C$6:$L$47,10,FALSE))</f>
        <v/>
      </c>
      <c r="AM48" s="684" t="str">
        <f>IF(AM47="","",VLOOKUP(AM47,'6-2シフト記号表（従来型・ユニット型共通）'!$C$6:$L$47,10,FALSE))</f>
        <v/>
      </c>
      <c r="AN48" s="685" t="str">
        <f>IF(AN47="","",VLOOKUP(AN47,'6-2シフト記号表（従来型・ユニット型共通）'!$C$6:$L$47,10,FALSE))</f>
        <v/>
      </c>
      <c r="AO48" s="683" t="str">
        <f>IF(AO47="","",VLOOKUP(AO47,'6-2シフト記号表（従来型・ユニット型共通）'!$C$6:$L$47,10,FALSE))</f>
        <v/>
      </c>
      <c r="AP48" s="684" t="str">
        <f>IF(AP47="","",VLOOKUP(AP47,'6-2シフト記号表（従来型・ユニット型共通）'!$C$6:$L$47,10,FALSE))</f>
        <v/>
      </c>
      <c r="AQ48" s="684" t="str">
        <f>IF(AQ47="","",VLOOKUP(AQ47,'6-2シフト記号表（従来型・ユニット型共通）'!$C$6:$L$47,10,FALSE))</f>
        <v/>
      </c>
      <c r="AR48" s="684" t="str">
        <f>IF(AR47="","",VLOOKUP(AR47,'6-2シフト記号表（従来型・ユニット型共通）'!$C$6:$L$47,10,FALSE))</f>
        <v/>
      </c>
      <c r="AS48" s="684" t="str">
        <f>IF(AS47="","",VLOOKUP(AS47,'6-2シフト記号表（従来型・ユニット型共通）'!$C$6:$L$47,10,FALSE))</f>
        <v/>
      </c>
      <c r="AT48" s="684" t="str">
        <f>IF(AT47="","",VLOOKUP(AT47,'6-2シフト記号表（従来型・ユニット型共通）'!$C$6:$L$47,10,FALSE))</f>
        <v/>
      </c>
      <c r="AU48" s="685" t="str">
        <f>IF(AU47="","",VLOOKUP(AU47,'6-2シフト記号表（従来型・ユニット型共通）'!$C$6:$L$47,10,FALSE))</f>
        <v/>
      </c>
      <c r="AV48" s="683" t="str">
        <f>IF(AV47="","",VLOOKUP(AV47,'6-2シフト記号表（従来型・ユニット型共通）'!$C$6:$L$47,10,FALSE))</f>
        <v/>
      </c>
      <c r="AW48" s="684" t="str">
        <f>IF(AW47="","",VLOOKUP(AW47,'6-2シフト記号表（従来型・ユニット型共通）'!$C$6:$L$47,10,FALSE))</f>
        <v/>
      </c>
      <c r="AX48" s="684" t="str">
        <f>IF(AX47="","",VLOOKUP(AX47,'6-2シフト記号表（従来型・ユニット型共通）'!$C$6:$L$47,10,FALSE))</f>
        <v/>
      </c>
      <c r="AY48" s="684" t="str">
        <f>IF(AY47="","",VLOOKUP(AY47,'6-2シフト記号表（従来型・ユニット型共通）'!$C$6:$L$47,10,FALSE))</f>
        <v/>
      </c>
      <c r="AZ48" s="684" t="str">
        <f>IF(AZ47="","",VLOOKUP(AZ47,'6-2シフト記号表（従来型・ユニット型共通）'!$C$6:$L$47,10,FALSE))</f>
        <v/>
      </c>
      <c r="BA48" s="684" t="str">
        <f>IF(BA47="","",VLOOKUP(BA47,'6-2シフト記号表（従来型・ユニット型共通）'!$C$6:$L$47,10,FALSE))</f>
        <v/>
      </c>
      <c r="BB48" s="685" t="str">
        <f>IF(BB47="","",VLOOKUP(BB47,'6-2シフト記号表（従来型・ユニット型共通）'!$C$6:$L$47,10,FALSE))</f>
        <v/>
      </c>
      <c r="BC48" s="683" t="str">
        <f>IF(BC47="","",VLOOKUP(BC47,'6-2シフト記号表（従来型・ユニット型共通）'!$C$6:$L$47,10,FALSE))</f>
        <v/>
      </c>
      <c r="BD48" s="684" t="str">
        <f>IF(BD47="","",VLOOKUP(BD47,'6-2シフト記号表（従来型・ユニット型共通）'!$C$6:$L$47,10,FALSE))</f>
        <v/>
      </c>
      <c r="BE48" s="684" t="str">
        <f>IF(BE47="","",VLOOKUP(BE47,'6-2シフト記号表（従来型・ユニット型共通）'!$C$6:$L$47,10,FALSE))</f>
        <v/>
      </c>
      <c r="BF48" s="1814">
        <f>IF($BI$3="４週",SUM(AA48:BB48),IF($BI$3="暦月",SUM(AA48:BE48),""))</f>
        <v>0</v>
      </c>
      <c r="BG48" s="1815"/>
      <c r="BH48" s="1816">
        <f>IF($BI$3="４週",BF48/4,IF($BI$3="暦月",(BF48/($BI$8/7)),""))</f>
        <v>0</v>
      </c>
      <c r="BI48" s="1815"/>
      <c r="BJ48" s="1811"/>
      <c r="BK48" s="1812"/>
      <c r="BL48" s="1812"/>
      <c r="BM48" s="1812"/>
      <c r="BN48" s="1813"/>
    </row>
    <row r="49" spans="2:66" ht="20.25" customHeight="1" x14ac:dyDescent="0.2">
      <c r="B49" s="1770">
        <f>B47+1</f>
        <v>17</v>
      </c>
      <c r="C49" s="1930"/>
      <c r="D49" s="1932"/>
      <c r="E49" s="1933"/>
      <c r="F49" s="1934"/>
      <c r="G49" s="1772"/>
      <c r="H49" s="1773"/>
      <c r="I49" s="678"/>
      <c r="J49" s="679"/>
      <c r="K49" s="678"/>
      <c r="L49" s="679"/>
      <c r="M49" s="1776"/>
      <c r="N49" s="1777"/>
      <c r="O49" s="1780"/>
      <c r="P49" s="1781"/>
      <c r="Q49" s="1781"/>
      <c r="R49" s="1773"/>
      <c r="S49" s="1784"/>
      <c r="T49" s="1785"/>
      <c r="U49" s="1785"/>
      <c r="V49" s="1785"/>
      <c r="W49" s="1786"/>
      <c r="X49" s="698" t="s">
        <v>1079</v>
      </c>
      <c r="Z49" s="699"/>
      <c r="AA49" s="691"/>
      <c r="AB49" s="692"/>
      <c r="AC49" s="692"/>
      <c r="AD49" s="692"/>
      <c r="AE49" s="692"/>
      <c r="AF49" s="692"/>
      <c r="AG49" s="693"/>
      <c r="AH49" s="691"/>
      <c r="AI49" s="692"/>
      <c r="AJ49" s="692"/>
      <c r="AK49" s="692"/>
      <c r="AL49" s="692"/>
      <c r="AM49" s="692"/>
      <c r="AN49" s="693"/>
      <c r="AO49" s="691"/>
      <c r="AP49" s="692"/>
      <c r="AQ49" s="692"/>
      <c r="AR49" s="692"/>
      <c r="AS49" s="692"/>
      <c r="AT49" s="692"/>
      <c r="AU49" s="693"/>
      <c r="AV49" s="691"/>
      <c r="AW49" s="692"/>
      <c r="AX49" s="692"/>
      <c r="AY49" s="692"/>
      <c r="AZ49" s="692"/>
      <c r="BA49" s="692"/>
      <c r="BB49" s="693"/>
      <c r="BC49" s="691"/>
      <c r="BD49" s="692"/>
      <c r="BE49" s="694"/>
      <c r="BF49" s="1787"/>
      <c r="BG49" s="1788"/>
      <c r="BH49" s="1842"/>
      <c r="BI49" s="1843"/>
      <c r="BJ49" s="1844"/>
      <c r="BK49" s="1845"/>
      <c r="BL49" s="1845"/>
      <c r="BM49" s="1845"/>
      <c r="BN49" s="1846"/>
    </row>
    <row r="50" spans="2:66" ht="20.25" customHeight="1" x14ac:dyDescent="0.2">
      <c r="B50" s="1771"/>
      <c r="C50" s="1931"/>
      <c r="D50" s="1932"/>
      <c r="E50" s="1933"/>
      <c r="F50" s="1934"/>
      <c r="G50" s="1774"/>
      <c r="H50" s="1775"/>
      <c r="I50" s="678"/>
      <c r="J50" s="679">
        <f>G49</f>
        <v>0</v>
      </c>
      <c r="K50" s="678"/>
      <c r="L50" s="679">
        <f>M49</f>
        <v>0</v>
      </c>
      <c r="M50" s="1778"/>
      <c r="N50" s="1779"/>
      <c r="O50" s="1782"/>
      <c r="P50" s="1783"/>
      <c r="Q50" s="1783"/>
      <c r="R50" s="1775"/>
      <c r="S50" s="1784"/>
      <c r="T50" s="1785"/>
      <c r="U50" s="1785"/>
      <c r="V50" s="1785"/>
      <c r="W50" s="1786"/>
      <c r="X50" s="695" t="s">
        <v>1080</v>
      </c>
      <c r="Y50" s="696"/>
      <c r="Z50" s="697"/>
      <c r="AA50" s="683" t="str">
        <f>IF(AA49="","",VLOOKUP(AA49,'6-2シフト記号表（従来型・ユニット型共通）'!$C$6:$L$47,10,FALSE))</f>
        <v/>
      </c>
      <c r="AB50" s="684" t="str">
        <f>IF(AB49="","",VLOOKUP(AB49,'6-2シフト記号表（従来型・ユニット型共通）'!$C$6:$L$47,10,FALSE))</f>
        <v/>
      </c>
      <c r="AC50" s="684" t="str">
        <f>IF(AC49="","",VLOOKUP(AC49,'6-2シフト記号表（従来型・ユニット型共通）'!$C$6:$L$47,10,FALSE))</f>
        <v/>
      </c>
      <c r="AD50" s="684" t="str">
        <f>IF(AD49="","",VLOOKUP(AD49,'6-2シフト記号表（従来型・ユニット型共通）'!$C$6:$L$47,10,FALSE))</f>
        <v/>
      </c>
      <c r="AE50" s="684" t="str">
        <f>IF(AE49="","",VLOOKUP(AE49,'6-2シフト記号表（従来型・ユニット型共通）'!$C$6:$L$47,10,FALSE))</f>
        <v/>
      </c>
      <c r="AF50" s="684" t="str">
        <f>IF(AF49="","",VLOOKUP(AF49,'6-2シフト記号表（従来型・ユニット型共通）'!$C$6:$L$47,10,FALSE))</f>
        <v/>
      </c>
      <c r="AG50" s="685" t="str">
        <f>IF(AG49="","",VLOOKUP(AG49,'6-2シフト記号表（従来型・ユニット型共通）'!$C$6:$L$47,10,FALSE))</f>
        <v/>
      </c>
      <c r="AH50" s="683" t="str">
        <f>IF(AH49="","",VLOOKUP(AH49,'6-2シフト記号表（従来型・ユニット型共通）'!$C$6:$L$47,10,FALSE))</f>
        <v/>
      </c>
      <c r="AI50" s="684" t="str">
        <f>IF(AI49="","",VLOOKUP(AI49,'6-2シフト記号表（従来型・ユニット型共通）'!$C$6:$L$47,10,FALSE))</f>
        <v/>
      </c>
      <c r="AJ50" s="684" t="str">
        <f>IF(AJ49="","",VLOOKUP(AJ49,'6-2シフト記号表（従来型・ユニット型共通）'!$C$6:$L$47,10,FALSE))</f>
        <v/>
      </c>
      <c r="AK50" s="684" t="str">
        <f>IF(AK49="","",VLOOKUP(AK49,'6-2シフト記号表（従来型・ユニット型共通）'!$C$6:$L$47,10,FALSE))</f>
        <v/>
      </c>
      <c r="AL50" s="684" t="str">
        <f>IF(AL49="","",VLOOKUP(AL49,'6-2シフト記号表（従来型・ユニット型共通）'!$C$6:$L$47,10,FALSE))</f>
        <v/>
      </c>
      <c r="AM50" s="684" t="str">
        <f>IF(AM49="","",VLOOKUP(AM49,'6-2シフト記号表（従来型・ユニット型共通）'!$C$6:$L$47,10,FALSE))</f>
        <v/>
      </c>
      <c r="AN50" s="685" t="str">
        <f>IF(AN49="","",VLOOKUP(AN49,'6-2シフト記号表（従来型・ユニット型共通）'!$C$6:$L$47,10,FALSE))</f>
        <v/>
      </c>
      <c r="AO50" s="683" t="str">
        <f>IF(AO49="","",VLOOKUP(AO49,'6-2シフト記号表（従来型・ユニット型共通）'!$C$6:$L$47,10,FALSE))</f>
        <v/>
      </c>
      <c r="AP50" s="684" t="str">
        <f>IF(AP49="","",VLOOKUP(AP49,'6-2シフト記号表（従来型・ユニット型共通）'!$C$6:$L$47,10,FALSE))</f>
        <v/>
      </c>
      <c r="AQ50" s="684" t="str">
        <f>IF(AQ49="","",VLOOKUP(AQ49,'6-2シフト記号表（従来型・ユニット型共通）'!$C$6:$L$47,10,FALSE))</f>
        <v/>
      </c>
      <c r="AR50" s="684" t="str">
        <f>IF(AR49="","",VLOOKUP(AR49,'6-2シフト記号表（従来型・ユニット型共通）'!$C$6:$L$47,10,FALSE))</f>
        <v/>
      </c>
      <c r="AS50" s="684" t="str">
        <f>IF(AS49="","",VLOOKUP(AS49,'6-2シフト記号表（従来型・ユニット型共通）'!$C$6:$L$47,10,FALSE))</f>
        <v/>
      </c>
      <c r="AT50" s="684" t="str">
        <f>IF(AT49="","",VLOOKUP(AT49,'6-2シフト記号表（従来型・ユニット型共通）'!$C$6:$L$47,10,FALSE))</f>
        <v/>
      </c>
      <c r="AU50" s="685" t="str">
        <f>IF(AU49="","",VLOOKUP(AU49,'6-2シフト記号表（従来型・ユニット型共通）'!$C$6:$L$47,10,FALSE))</f>
        <v/>
      </c>
      <c r="AV50" s="683" t="str">
        <f>IF(AV49="","",VLOOKUP(AV49,'6-2シフト記号表（従来型・ユニット型共通）'!$C$6:$L$47,10,FALSE))</f>
        <v/>
      </c>
      <c r="AW50" s="684" t="str">
        <f>IF(AW49="","",VLOOKUP(AW49,'6-2シフト記号表（従来型・ユニット型共通）'!$C$6:$L$47,10,FALSE))</f>
        <v/>
      </c>
      <c r="AX50" s="684" t="str">
        <f>IF(AX49="","",VLOOKUP(AX49,'6-2シフト記号表（従来型・ユニット型共通）'!$C$6:$L$47,10,FALSE))</f>
        <v/>
      </c>
      <c r="AY50" s="684" t="str">
        <f>IF(AY49="","",VLOOKUP(AY49,'6-2シフト記号表（従来型・ユニット型共通）'!$C$6:$L$47,10,FALSE))</f>
        <v/>
      </c>
      <c r="AZ50" s="684" t="str">
        <f>IF(AZ49="","",VLOOKUP(AZ49,'6-2シフト記号表（従来型・ユニット型共通）'!$C$6:$L$47,10,FALSE))</f>
        <v/>
      </c>
      <c r="BA50" s="684" t="str">
        <f>IF(BA49="","",VLOOKUP(BA49,'6-2シフト記号表（従来型・ユニット型共通）'!$C$6:$L$47,10,FALSE))</f>
        <v/>
      </c>
      <c r="BB50" s="685" t="str">
        <f>IF(BB49="","",VLOOKUP(BB49,'6-2シフト記号表（従来型・ユニット型共通）'!$C$6:$L$47,10,FALSE))</f>
        <v/>
      </c>
      <c r="BC50" s="683" t="str">
        <f>IF(BC49="","",VLOOKUP(BC49,'6-2シフト記号表（従来型・ユニット型共通）'!$C$6:$L$47,10,FALSE))</f>
        <v/>
      </c>
      <c r="BD50" s="684" t="str">
        <f>IF(BD49="","",VLOOKUP(BD49,'6-2シフト記号表（従来型・ユニット型共通）'!$C$6:$L$47,10,FALSE))</f>
        <v/>
      </c>
      <c r="BE50" s="684" t="str">
        <f>IF(BE49="","",VLOOKUP(BE49,'6-2シフト記号表（従来型・ユニット型共通）'!$C$6:$L$47,10,FALSE))</f>
        <v/>
      </c>
      <c r="BF50" s="1814">
        <f>IF($BI$3="４週",SUM(AA50:BB50),IF($BI$3="暦月",SUM(AA50:BE50),""))</f>
        <v>0</v>
      </c>
      <c r="BG50" s="1815"/>
      <c r="BH50" s="1816">
        <f>IF($BI$3="４週",BF50/4,IF($BI$3="暦月",(BF50/($BI$8/7)),""))</f>
        <v>0</v>
      </c>
      <c r="BI50" s="1815"/>
      <c r="BJ50" s="1811"/>
      <c r="BK50" s="1812"/>
      <c r="BL50" s="1812"/>
      <c r="BM50" s="1812"/>
      <c r="BN50" s="1813"/>
    </row>
    <row r="51" spans="2:66" ht="20.25" customHeight="1" x14ac:dyDescent="0.2">
      <c r="B51" s="1770">
        <f>B49+1</f>
        <v>18</v>
      </c>
      <c r="C51" s="1930"/>
      <c r="D51" s="1932"/>
      <c r="E51" s="1933"/>
      <c r="F51" s="1934"/>
      <c r="G51" s="1772"/>
      <c r="H51" s="1773"/>
      <c r="I51" s="678"/>
      <c r="J51" s="679"/>
      <c r="K51" s="678"/>
      <c r="L51" s="679"/>
      <c r="M51" s="1776"/>
      <c r="N51" s="1777"/>
      <c r="O51" s="1780"/>
      <c r="P51" s="1781"/>
      <c r="Q51" s="1781"/>
      <c r="R51" s="1773"/>
      <c r="S51" s="1784"/>
      <c r="T51" s="1785"/>
      <c r="U51" s="1785"/>
      <c r="V51" s="1785"/>
      <c r="W51" s="1786"/>
      <c r="X51" s="698" t="s">
        <v>1079</v>
      </c>
      <c r="Z51" s="699"/>
      <c r="AA51" s="691"/>
      <c r="AB51" s="692"/>
      <c r="AC51" s="692"/>
      <c r="AD51" s="692"/>
      <c r="AE51" s="692"/>
      <c r="AF51" s="692"/>
      <c r="AG51" s="693"/>
      <c r="AH51" s="691"/>
      <c r="AI51" s="692"/>
      <c r="AJ51" s="692"/>
      <c r="AK51" s="692"/>
      <c r="AL51" s="692"/>
      <c r="AM51" s="692"/>
      <c r="AN51" s="693"/>
      <c r="AO51" s="691"/>
      <c r="AP51" s="692"/>
      <c r="AQ51" s="692"/>
      <c r="AR51" s="692"/>
      <c r="AS51" s="692"/>
      <c r="AT51" s="692"/>
      <c r="AU51" s="693"/>
      <c r="AV51" s="691"/>
      <c r="AW51" s="692"/>
      <c r="AX51" s="692"/>
      <c r="AY51" s="692"/>
      <c r="AZ51" s="692"/>
      <c r="BA51" s="692"/>
      <c r="BB51" s="693"/>
      <c r="BC51" s="691"/>
      <c r="BD51" s="692"/>
      <c r="BE51" s="694"/>
      <c r="BF51" s="1787"/>
      <c r="BG51" s="1788"/>
      <c r="BH51" s="1842"/>
      <c r="BI51" s="1843"/>
      <c r="BJ51" s="1844"/>
      <c r="BK51" s="1845"/>
      <c r="BL51" s="1845"/>
      <c r="BM51" s="1845"/>
      <c r="BN51" s="1846"/>
    </row>
    <row r="52" spans="2:66" ht="20.25" customHeight="1" x14ac:dyDescent="0.2">
      <c r="B52" s="1771"/>
      <c r="C52" s="1931"/>
      <c r="D52" s="1932"/>
      <c r="E52" s="1933"/>
      <c r="F52" s="1934"/>
      <c r="G52" s="1774"/>
      <c r="H52" s="1775"/>
      <c r="I52" s="678"/>
      <c r="J52" s="679">
        <f>G51</f>
        <v>0</v>
      </c>
      <c r="K52" s="678"/>
      <c r="L52" s="679">
        <f>M51</f>
        <v>0</v>
      </c>
      <c r="M52" s="1778"/>
      <c r="N52" s="1779"/>
      <c r="O52" s="1782"/>
      <c r="P52" s="1783"/>
      <c r="Q52" s="1783"/>
      <c r="R52" s="1775"/>
      <c r="S52" s="1784"/>
      <c r="T52" s="1785"/>
      <c r="U52" s="1785"/>
      <c r="V52" s="1785"/>
      <c r="W52" s="1786"/>
      <c r="X52" s="695" t="s">
        <v>1080</v>
      </c>
      <c r="Y52" s="696"/>
      <c r="Z52" s="697"/>
      <c r="AA52" s="683" t="str">
        <f>IF(AA51="","",VLOOKUP(AA51,'6-2シフト記号表（従来型・ユニット型共通）'!$C$6:$L$47,10,FALSE))</f>
        <v/>
      </c>
      <c r="AB52" s="684" t="str">
        <f>IF(AB51="","",VLOOKUP(AB51,'6-2シフト記号表（従来型・ユニット型共通）'!$C$6:$L$47,10,FALSE))</f>
        <v/>
      </c>
      <c r="AC52" s="684" t="str">
        <f>IF(AC51="","",VLOOKUP(AC51,'6-2シフト記号表（従来型・ユニット型共通）'!$C$6:$L$47,10,FALSE))</f>
        <v/>
      </c>
      <c r="AD52" s="684" t="str">
        <f>IF(AD51="","",VLOOKUP(AD51,'6-2シフト記号表（従来型・ユニット型共通）'!$C$6:$L$47,10,FALSE))</f>
        <v/>
      </c>
      <c r="AE52" s="684" t="str">
        <f>IF(AE51="","",VLOOKUP(AE51,'6-2シフト記号表（従来型・ユニット型共通）'!$C$6:$L$47,10,FALSE))</f>
        <v/>
      </c>
      <c r="AF52" s="684" t="str">
        <f>IF(AF51="","",VLOOKUP(AF51,'6-2シフト記号表（従来型・ユニット型共通）'!$C$6:$L$47,10,FALSE))</f>
        <v/>
      </c>
      <c r="AG52" s="685" t="str">
        <f>IF(AG51="","",VLOOKUP(AG51,'6-2シフト記号表（従来型・ユニット型共通）'!$C$6:$L$47,10,FALSE))</f>
        <v/>
      </c>
      <c r="AH52" s="683" t="str">
        <f>IF(AH51="","",VLOOKUP(AH51,'6-2シフト記号表（従来型・ユニット型共通）'!$C$6:$L$47,10,FALSE))</f>
        <v/>
      </c>
      <c r="AI52" s="684" t="str">
        <f>IF(AI51="","",VLOOKUP(AI51,'6-2シフト記号表（従来型・ユニット型共通）'!$C$6:$L$47,10,FALSE))</f>
        <v/>
      </c>
      <c r="AJ52" s="684" t="str">
        <f>IF(AJ51="","",VLOOKUP(AJ51,'6-2シフト記号表（従来型・ユニット型共通）'!$C$6:$L$47,10,FALSE))</f>
        <v/>
      </c>
      <c r="AK52" s="684" t="str">
        <f>IF(AK51="","",VLOOKUP(AK51,'6-2シフト記号表（従来型・ユニット型共通）'!$C$6:$L$47,10,FALSE))</f>
        <v/>
      </c>
      <c r="AL52" s="684" t="str">
        <f>IF(AL51="","",VLOOKUP(AL51,'6-2シフト記号表（従来型・ユニット型共通）'!$C$6:$L$47,10,FALSE))</f>
        <v/>
      </c>
      <c r="AM52" s="684" t="str">
        <f>IF(AM51="","",VLOOKUP(AM51,'6-2シフト記号表（従来型・ユニット型共通）'!$C$6:$L$47,10,FALSE))</f>
        <v/>
      </c>
      <c r="AN52" s="685" t="str">
        <f>IF(AN51="","",VLOOKUP(AN51,'6-2シフト記号表（従来型・ユニット型共通）'!$C$6:$L$47,10,FALSE))</f>
        <v/>
      </c>
      <c r="AO52" s="683" t="str">
        <f>IF(AO51="","",VLOOKUP(AO51,'6-2シフト記号表（従来型・ユニット型共通）'!$C$6:$L$47,10,FALSE))</f>
        <v/>
      </c>
      <c r="AP52" s="684" t="str">
        <f>IF(AP51="","",VLOOKUP(AP51,'6-2シフト記号表（従来型・ユニット型共通）'!$C$6:$L$47,10,FALSE))</f>
        <v/>
      </c>
      <c r="AQ52" s="684" t="str">
        <f>IF(AQ51="","",VLOOKUP(AQ51,'6-2シフト記号表（従来型・ユニット型共通）'!$C$6:$L$47,10,FALSE))</f>
        <v/>
      </c>
      <c r="AR52" s="684" t="str">
        <f>IF(AR51="","",VLOOKUP(AR51,'6-2シフト記号表（従来型・ユニット型共通）'!$C$6:$L$47,10,FALSE))</f>
        <v/>
      </c>
      <c r="AS52" s="684" t="str">
        <f>IF(AS51="","",VLOOKUP(AS51,'6-2シフト記号表（従来型・ユニット型共通）'!$C$6:$L$47,10,FALSE))</f>
        <v/>
      </c>
      <c r="AT52" s="684" t="str">
        <f>IF(AT51="","",VLOOKUP(AT51,'6-2シフト記号表（従来型・ユニット型共通）'!$C$6:$L$47,10,FALSE))</f>
        <v/>
      </c>
      <c r="AU52" s="685" t="str">
        <f>IF(AU51="","",VLOOKUP(AU51,'6-2シフト記号表（従来型・ユニット型共通）'!$C$6:$L$47,10,FALSE))</f>
        <v/>
      </c>
      <c r="AV52" s="683" t="str">
        <f>IF(AV51="","",VLOOKUP(AV51,'6-2シフト記号表（従来型・ユニット型共通）'!$C$6:$L$47,10,FALSE))</f>
        <v/>
      </c>
      <c r="AW52" s="684" t="str">
        <f>IF(AW51="","",VLOOKUP(AW51,'6-2シフト記号表（従来型・ユニット型共通）'!$C$6:$L$47,10,FALSE))</f>
        <v/>
      </c>
      <c r="AX52" s="684" t="str">
        <f>IF(AX51="","",VLOOKUP(AX51,'6-2シフト記号表（従来型・ユニット型共通）'!$C$6:$L$47,10,FALSE))</f>
        <v/>
      </c>
      <c r="AY52" s="684" t="str">
        <f>IF(AY51="","",VLOOKUP(AY51,'6-2シフト記号表（従来型・ユニット型共通）'!$C$6:$L$47,10,FALSE))</f>
        <v/>
      </c>
      <c r="AZ52" s="684" t="str">
        <f>IF(AZ51="","",VLOOKUP(AZ51,'6-2シフト記号表（従来型・ユニット型共通）'!$C$6:$L$47,10,FALSE))</f>
        <v/>
      </c>
      <c r="BA52" s="684" t="str">
        <f>IF(BA51="","",VLOOKUP(BA51,'6-2シフト記号表（従来型・ユニット型共通）'!$C$6:$L$47,10,FALSE))</f>
        <v/>
      </c>
      <c r="BB52" s="685" t="str">
        <f>IF(BB51="","",VLOOKUP(BB51,'6-2シフト記号表（従来型・ユニット型共通）'!$C$6:$L$47,10,FALSE))</f>
        <v/>
      </c>
      <c r="BC52" s="683" t="str">
        <f>IF(BC51="","",VLOOKUP(BC51,'6-2シフト記号表（従来型・ユニット型共通）'!$C$6:$L$47,10,FALSE))</f>
        <v/>
      </c>
      <c r="BD52" s="684" t="str">
        <f>IF(BD51="","",VLOOKUP(BD51,'6-2シフト記号表（従来型・ユニット型共通）'!$C$6:$L$47,10,FALSE))</f>
        <v/>
      </c>
      <c r="BE52" s="684" t="str">
        <f>IF(BE51="","",VLOOKUP(BE51,'6-2シフト記号表（従来型・ユニット型共通）'!$C$6:$L$47,10,FALSE))</f>
        <v/>
      </c>
      <c r="BF52" s="1814">
        <f>IF($BI$3="４週",SUM(AA52:BB52),IF($BI$3="暦月",SUM(AA52:BE52),""))</f>
        <v>0</v>
      </c>
      <c r="BG52" s="1815"/>
      <c r="BH52" s="1816">
        <f>IF($BI$3="４週",BF52/4,IF($BI$3="暦月",(BF52/($BI$8/7)),""))</f>
        <v>0</v>
      </c>
      <c r="BI52" s="1815"/>
      <c r="BJ52" s="1811"/>
      <c r="BK52" s="1812"/>
      <c r="BL52" s="1812"/>
      <c r="BM52" s="1812"/>
      <c r="BN52" s="1813"/>
    </row>
    <row r="53" spans="2:66" ht="20.25" customHeight="1" x14ac:dyDescent="0.2">
      <c r="B53" s="1770">
        <f>B51+1</f>
        <v>19</v>
      </c>
      <c r="C53" s="1930"/>
      <c r="D53" s="1932"/>
      <c r="E53" s="1933"/>
      <c r="F53" s="1934"/>
      <c r="G53" s="1772"/>
      <c r="H53" s="1773"/>
      <c r="I53" s="686"/>
      <c r="J53" s="687"/>
      <c r="K53" s="686"/>
      <c r="L53" s="687"/>
      <c r="M53" s="1776"/>
      <c r="N53" s="1777"/>
      <c r="O53" s="1780"/>
      <c r="P53" s="1781"/>
      <c r="Q53" s="1781"/>
      <c r="R53" s="1773"/>
      <c r="S53" s="1784"/>
      <c r="T53" s="1785"/>
      <c r="U53" s="1785"/>
      <c r="V53" s="1785"/>
      <c r="W53" s="1786"/>
      <c r="X53" s="688" t="s">
        <v>1079</v>
      </c>
      <c r="Y53" s="689"/>
      <c r="Z53" s="690"/>
      <c r="AA53" s="691"/>
      <c r="AB53" s="692"/>
      <c r="AC53" s="692"/>
      <c r="AD53" s="692"/>
      <c r="AE53" s="692"/>
      <c r="AF53" s="692"/>
      <c r="AG53" s="693"/>
      <c r="AH53" s="691"/>
      <c r="AI53" s="692"/>
      <c r="AJ53" s="692"/>
      <c r="AK53" s="692"/>
      <c r="AL53" s="692"/>
      <c r="AM53" s="692"/>
      <c r="AN53" s="693"/>
      <c r="AO53" s="691"/>
      <c r="AP53" s="692"/>
      <c r="AQ53" s="692"/>
      <c r="AR53" s="692"/>
      <c r="AS53" s="692"/>
      <c r="AT53" s="692"/>
      <c r="AU53" s="693"/>
      <c r="AV53" s="691"/>
      <c r="AW53" s="692"/>
      <c r="AX53" s="692"/>
      <c r="AY53" s="692"/>
      <c r="AZ53" s="692"/>
      <c r="BA53" s="692"/>
      <c r="BB53" s="693"/>
      <c r="BC53" s="691"/>
      <c r="BD53" s="692"/>
      <c r="BE53" s="694"/>
      <c r="BF53" s="1787"/>
      <c r="BG53" s="1788"/>
      <c r="BH53" s="1842"/>
      <c r="BI53" s="1843"/>
      <c r="BJ53" s="1844"/>
      <c r="BK53" s="1845"/>
      <c r="BL53" s="1845"/>
      <c r="BM53" s="1845"/>
      <c r="BN53" s="1846"/>
    </row>
    <row r="54" spans="2:66" ht="20.25" customHeight="1" x14ac:dyDescent="0.2">
      <c r="B54" s="1771"/>
      <c r="C54" s="1931"/>
      <c r="D54" s="1932"/>
      <c r="E54" s="1933"/>
      <c r="F54" s="1934"/>
      <c r="G54" s="1774"/>
      <c r="H54" s="1775"/>
      <c r="I54" s="678"/>
      <c r="J54" s="679">
        <f>G53</f>
        <v>0</v>
      </c>
      <c r="K54" s="678"/>
      <c r="L54" s="679">
        <f>M53</f>
        <v>0</v>
      </c>
      <c r="M54" s="1778"/>
      <c r="N54" s="1779"/>
      <c r="O54" s="1782"/>
      <c r="P54" s="1783"/>
      <c r="Q54" s="1783"/>
      <c r="R54" s="1775"/>
      <c r="S54" s="1784"/>
      <c r="T54" s="1785"/>
      <c r="U54" s="1785"/>
      <c r="V54" s="1785"/>
      <c r="W54" s="1786"/>
      <c r="X54" s="695" t="s">
        <v>1080</v>
      </c>
      <c r="Y54" s="681"/>
      <c r="Z54" s="682"/>
      <c r="AA54" s="683" t="str">
        <f>IF(AA53="","",VLOOKUP(AA53,'6-2シフト記号表（従来型・ユニット型共通）'!$C$6:$L$47,10,FALSE))</f>
        <v/>
      </c>
      <c r="AB54" s="684" t="str">
        <f>IF(AB53="","",VLOOKUP(AB53,'6-2シフト記号表（従来型・ユニット型共通）'!$C$6:$L$47,10,FALSE))</f>
        <v/>
      </c>
      <c r="AC54" s="684" t="str">
        <f>IF(AC53="","",VLOOKUP(AC53,'6-2シフト記号表（従来型・ユニット型共通）'!$C$6:$L$47,10,FALSE))</f>
        <v/>
      </c>
      <c r="AD54" s="684" t="str">
        <f>IF(AD53="","",VLOOKUP(AD53,'6-2シフト記号表（従来型・ユニット型共通）'!$C$6:$L$47,10,FALSE))</f>
        <v/>
      </c>
      <c r="AE54" s="684" t="str">
        <f>IF(AE53="","",VLOOKUP(AE53,'6-2シフト記号表（従来型・ユニット型共通）'!$C$6:$L$47,10,FALSE))</f>
        <v/>
      </c>
      <c r="AF54" s="684" t="str">
        <f>IF(AF53="","",VLOOKUP(AF53,'6-2シフト記号表（従来型・ユニット型共通）'!$C$6:$L$47,10,FALSE))</f>
        <v/>
      </c>
      <c r="AG54" s="685" t="str">
        <f>IF(AG53="","",VLOOKUP(AG53,'6-2シフト記号表（従来型・ユニット型共通）'!$C$6:$L$47,10,FALSE))</f>
        <v/>
      </c>
      <c r="AH54" s="683" t="str">
        <f>IF(AH53="","",VLOOKUP(AH53,'6-2シフト記号表（従来型・ユニット型共通）'!$C$6:$L$47,10,FALSE))</f>
        <v/>
      </c>
      <c r="AI54" s="684" t="str">
        <f>IF(AI53="","",VLOOKUP(AI53,'6-2シフト記号表（従来型・ユニット型共通）'!$C$6:$L$47,10,FALSE))</f>
        <v/>
      </c>
      <c r="AJ54" s="684" t="str">
        <f>IF(AJ53="","",VLOOKUP(AJ53,'6-2シフト記号表（従来型・ユニット型共通）'!$C$6:$L$47,10,FALSE))</f>
        <v/>
      </c>
      <c r="AK54" s="684" t="str">
        <f>IF(AK53="","",VLOOKUP(AK53,'6-2シフト記号表（従来型・ユニット型共通）'!$C$6:$L$47,10,FALSE))</f>
        <v/>
      </c>
      <c r="AL54" s="684" t="str">
        <f>IF(AL53="","",VLOOKUP(AL53,'6-2シフト記号表（従来型・ユニット型共通）'!$C$6:$L$47,10,FALSE))</f>
        <v/>
      </c>
      <c r="AM54" s="684" t="str">
        <f>IF(AM53="","",VLOOKUP(AM53,'6-2シフト記号表（従来型・ユニット型共通）'!$C$6:$L$47,10,FALSE))</f>
        <v/>
      </c>
      <c r="AN54" s="685" t="str">
        <f>IF(AN53="","",VLOOKUP(AN53,'6-2シフト記号表（従来型・ユニット型共通）'!$C$6:$L$47,10,FALSE))</f>
        <v/>
      </c>
      <c r="AO54" s="683" t="str">
        <f>IF(AO53="","",VLOOKUP(AO53,'6-2シフト記号表（従来型・ユニット型共通）'!$C$6:$L$47,10,FALSE))</f>
        <v/>
      </c>
      <c r="AP54" s="684" t="str">
        <f>IF(AP53="","",VLOOKUP(AP53,'6-2シフト記号表（従来型・ユニット型共通）'!$C$6:$L$47,10,FALSE))</f>
        <v/>
      </c>
      <c r="AQ54" s="684" t="str">
        <f>IF(AQ53="","",VLOOKUP(AQ53,'6-2シフト記号表（従来型・ユニット型共通）'!$C$6:$L$47,10,FALSE))</f>
        <v/>
      </c>
      <c r="AR54" s="684" t="str">
        <f>IF(AR53="","",VLOOKUP(AR53,'6-2シフト記号表（従来型・ユニット型共通）'!$C$6:$L$47,10,FALSE))</f>
        <v/>
      </c>
      <c r="AS54" s="684" t="str">
        <f>IF(AS53="","",VLOOKUP(AS53,'6-2シフト記号表（従来型・ユニット型共通）'!$C$6:$L$47,10,FALSE))</f>
        <v/>
      </c>
      <c r="AT54" s="684" t="str">
        <f>IF(AT53="","",VLOOKUP(AT53,'6-2シフト記号表（従来型・ユニット型共通）'!$C$6:$L$47,10,FALSE))</f>
        <v/>
      </c>
      <c r="AU54" s="685" t="str">
        <f>IF(AU53="","",VLOOKUP(AU53,'6-2シフト記号表（従来型・ユニット型共通）'!$C$6:$L$47,10,FALSE))</f>
        <v/>
      </c>
      <c r="AV54" s="683" t="str">
        <f>IF(AV53="","",VLOOKUP(AV53,'6-2シフト記号表（従来型・ユニット型共通）'!$C$6:$L$47,10,FALSE))</f>
        <v/>
      </c>
      <c r="AW54" s="684" t="str">
        <f>IF(AW53="","",VLOOKUP(AW53,'6-2シフト記号表（従来型・ユニット型共通）'!$C$6:$L$47,10,FALSE))</f>
        <v/>
      </c>
      <c r="AX54" s="684" t="str">
        <f>IF(AX53="","",VLOOKUP(AX53,'6-2シフト記号表（従来型・ユニット型共通）'!$C$6:$L$47,10,FALSE))</f>
        <v/>
      </c>
      <c r="AY54" s="684" t="str">
        <f>IF(AY53="","",VLOOKUP(AY53,'6-2シフト記号表（従来型・ユニット型共通）'!$C$6:$L$47,10,FALSE))</f>
        <v/>
      </c>
      <c r="AZ54" s="684" t="str">
        <f>IF(AZ53="","",VLOOKUP(AZ53,'6-2シフト記号表（従来型・ユニット型共通）'!$C$6:$L$47,10,FALSE))</f>
        <v/>
      </c>
      <c r="BA54" s="684" t="str">
        <f>IF(BA53="","",VLOOKUP(BA53,'6-2シフト記号表（従来型・ユニット型共通）'!$C$6:$L$47,10,FALSE))</f>
        <v/>
      </c>
      <c r="BB54" s="685" t="str">
        <f>IF(BB53="","",VLOOKUP(BB53,'6-2シフト記号表（従来型・ユニット型共通）'!$C$6:$L$47,10,FALSE))</f>
        <v/>
      </c>
      <c r="BC54" s="683" t="str">
        <f>IF(BC53="","",VLOOKUP(BC53,'6-2シフト記号表（従来型・ユニット型共通）'!$C$6:$L$47,10,FALSE))</f>
        <v/>
      </c>
      <c r="BD54" s="684" t="str">
        <f>IF(BD53="","",VLOOKUP(BD53,'6-2シフト記号表（従来型・ユニット型共通）'!$C$6:$L$47,10,FALSE))</f>
        <v/>
      </c>
      <c r="BE54" s="684" t="str">
        <f>IF(BE53="","",VLOOKUP(BE53,'6-2シフト記号表（従来型・ユニット型共通）'!$C$6:$L$47,10,FALSE))</f>
        <v/>
      </c>
      <c r="BF54" s="1814">
        <f>IF($BI$3="４週",SUM(AA54:BB54),IF($BI$3="暦月",SUM(AA54:BE54),""))</f>
        <v>0</v>
      </c>
      <c r="BG54" s="1815"/>
      <c r="BH54" s="1816">
        <f>IF($BI$3="４週",BF54/4,IF($BI$3="暦月",(BF54/($BI$8/7)),""))</f>
        <v>0</v>
      </c>
      <c r="BI54" s="1815"/>
      <c r="BJ54" s="1811"/>
      <c r="BK54" s="1812"/>
      <c r="BL54" s="1812"/>
      <c r="BM54" s="1812"/>
      <c r="BN54" s="1813"/>
    </row>
    <row r="55" spans="2:66" ht="20.25" customHeight="1" x14ac:dyDescent="0.2">
      <c r="B55" s="1770">
        <f>B53+1</f>
        <v>20</v>
      </c>
      <c r="C55" s="1930"/>
      <c r="D55" s="1932"/>
      <c r="E55" s="1933"/>
      <c r="F55" s="1934"/>
      <c r="G55" s="1772"/>
      <c r="H55" s="1773"/>
      <c r="I55" s="686"/>
      <c r="J55" s="687"/>
      <c r="K55" s="686"/>
      <c r="L55" s="687"/>
      <c r="M55" s="1776"/>
      <c r="N55" s="1777"/>
      <c r="O55" s="1780"/>
      <c r="P55" s="1781"/>
      <c r="Q55" s="1781"/>
      <c r="R55" s="1773"/>
      <c r="S55" s="1784"/>
      <c r="T55" s="1785"/>
      <c r="U55" s="1785"/>
      <c r="V55" s="1785"/>
      <c r="W55" s="1786"/>
      <c r="X55" s="688" t="s">
        <v>1079</v>
      </c>
      <c r="Y55" s="689"/>
      <c r="Z55" s="690"/>
      <c r="AA55" s="691"/>
      <c r="AB55" s="692"/>
      <c r="AC55" s="692"/>
      <c r="AD55" s="692"/>
      <c r="AE55" s="692"/>
      <c r="AF55" s="692"/>
      <c r="AG55" s="693"/>
      <c r="AH55" s="691"/>
      <c r="AI55" s="692"/>
      <c r="AJ55" s="692"/>
      <c r="AK55" s="692"/>
      <c r="AL55" s="692"/>
      <c r="AM55" s="692"/>
      <c r="AN55" s="693"/>
      <c r="AO55" s="691"/>
      <c r="AP55" s="692"/>
      <c r="AQ55" s="692"/>
      <c r="AR55" s="692"/>
      <c r="AS55" s="692"/>
      <c r="AT55" s="692"/>
      <c r="AU55" s="693"/>
      <c r="AV55" s="691"/>
      <c r="AW55" s="692"/>
      <c r="AX55" s="692"/>
      <c r="AY55" s="692"/>
      <c r="AZ55" s="692"/>
      <c r="BA55" s="692"/>
      <c r="BB55" s="693"/>
      <c r="BC55" s="691"/>
      <c r="BD55" s="692"/>
      <c r="BE55" s="694"/>
      <c r="BF55" s="1787"/>
      <c r="BG55" s="1788"/>
      <c r="BH55" s="1842"/>
      <c r="BI55" s="1843"/>
      <c r="BJ55" s="1844"/>
      <c r="BK55" s="1845"/>
      <c r="BL55" s="1845"/>
      <c r="BM55" s="1845"/>
      <c r="BN55" s="1846"/>
    </row>
    <row r="56" spans="2:66" ht="20.25" customHeight="1" x14ac:dyDescent="0.2">
      <c r="B56" s="1771"/>
      <c r="C56" s="1931"/>
      <c r="D56" s="1932"/>
      <c r="E56" s="1933"/>
      <c r="F56" s="1934"/>
      <c r="G56" s="1774"/>
      <c r="H56" s="1775"/>
      <c r="I56" s="678"/>
      <c r="J56" s="679">
        <f>G55</f>
        <v>0</v>
      </c>
      <c r="K56" s="678"/>
      <c r="L56" s="679">
        <f>M55</f>
        <v>0</v>
      </c>
      <c r="M56" s="1778"/>
      <c r="N56" s="1779"/>
      <c r="O56" s="1782"/>
      <c r="P56" s="1783"/>
      <c r="Q56" s="1783"/>
      <c r="R56" s="1775"/>
      <c r="S56" s="1784"/>
      <c r="T56" s="1785"/>
      <c r="U56" s="1785"/>
      <c r="V56" s="1785"/>
      <c r="W56" s="1786"/>
      <c r="X56" s="695" t="s">
        <v>1080</v>
      </c>
      <c r="Y56" s="696"/>
      <c r="Z56" s="697"/>
      <c r="AA56" s="683" t="str">
        <f>IF(AA55="","",VLOOKUP(AA55,'6-2シフト記号表（従来型・ユニット型共通）'!$C$6:$L$47,10,FALSE))</f>
        <v/>
      </c>
      <c r="AB56" s="684" t="str">
        <f>IF(AB55="","",VLOOKUP(AB55,'6-2シフト記号表（従来型・ユニット型共通）'!$C$6:$L$47,10,FALSE))</f>
        <v/>
      </c>
      <c r="AC56" s="684" t="str">
        <f>IF(AC55="","",VLOOKUP(AC55,'6-2シフト記号表（従来型・ユニット型共通）'!$C$6:$L$47,10,FALSE))</f>
        <v/>
      </c>
      <c r="AD56" s="684" t="str">
        <f>IF(AD55="","",VLOOKUP(AD55,'6-2シフト記号表（従来型・ユニット型共通）'!$C$6:$L$47,10,FALSE))</f>
        <v/>
      </c>
      <c r="AE56" s="684" t="str">
        <f>IF(AE55="","",VLOOKUP(AE55,'6-2シフト記号表（従来型・ユニット型共通）'!$C$6:$L$47,10,FALSE))</f>
        <v/>
      </c>
      <c r="AF56" s="684" t="str">
        <f>IF(AF55="","",VLOOKUP(AF55,'6-2シフト記号表（従来型・ユニット型共通）'!$C$6:$L$47,10,FALSE))</f>
        <v/>
      </c>
      <c r="AG56" s="685" t="str">
        <f>IF(AG55="","",VLOOKUP(AG55,'6-2シフト記号表（従来型・ユニット型共通）'!$C$6:$L$47,10,FALSE))</f>
        <v/>
      </c>
      <c r="AH56" s="683" t="str">
        <f>IF(AH55="","",VLOOKUP(AH55,'6-2シフト記号表（従来型・ユニット型共通）'!$C$6:$L$47,10,FALSE))</f>
        <v/>
      </c>
      <c r="AI56" s="684" t="str">
        <f>IF(AI55="","",VLOOKUP(AI55,'6-2シフト記号表（従来型・ユニット型共通）'!$C$6:$L$47,10,FALSE))</f>
        <v/>
      </c>
      <c r="AJ56" s="684" t="str">
        <f>IF(AJ55="","",VLOOKUP(AJ55,'6-2シフト記号表（従来型・ユニット型共通）'!$C$6:$L$47,10,FALSE))</f>
        <v/>
      </c>
      <c r="AK56" s="684" t="str">
        <f>IF(AK55="","",VLOOKUP(AK55,'6-2シフト記号表（従来型・ユニット型共通）'!$C$6:$L$47,10,FALSE))</f>
        <v/>
      </c>
      <c r="AL56" s="684" t="str">
        <f>IF(AL55="","",VLOOKUP(AL55,'6-2シフト記号表（従来型・ユニット型共通）'!$C$6:$L$47,10,FALSE))</f>
        <v/>
      </c>
      <c r="AM56" s="684" t="str">
        <f>IF(AM55="","",VLOOKUP(AM55,'6-2シフト記号表（従来型・ユニット型共通）'!$C$6:$L$47,10,FALSE))</f>
        <v/>
      </c>
      <c r="AN56" s="685" t="str">
        <f>IF(AN55="","",VLOOKUP(AN55,'6-2シフト記号表（従来型・ユニット型共通）'!$C$6:$L$47,10,FALSE))</f>
        <v/>
      </c>
      <c r="AO56" s="683" t="str">
        <f>IF(AO55="","",VLOOKUP(AO55,'6-2シフト記号表（従来型・ユニット型共通）'!$C$6:$L$47,10,FALSE))</f>
        <v/>
      </c>
      <c r="AP56" s="684" t="str">
        <f>IF(AP55="","",VLOOKUP(AP55,'6-2シフト記号表（従来型・ユニット型共通）'!$C$6:$L$47,10,FALSE))</f>
        <v/>
      </c>
      <c r="AQ56" s="684" t="str">
        <f>IF(AQ55="","",VLOOKUP(AQ55,'6-2シフト記号表（従来型・ユニット型共通）'!$C$6:$L$47,10,FALSE))</f>
        <v/>
      </c>
      <c r="AR56" s="684" t="str">
        <f>IF(AR55="","",VLOOKUP(AR55,'6-2シフト記号表（従来型・ユニット型共通）'!$C$6:$L$47,10,FALSE))</f>
        <v/>
      </c>
      <c r="AS56" s="684" t="str">
        <f>IF(AS55="","",VLOOKUP(AS55,'6-2シフト記号表（従来型・ユニット型共通）'!$C$6:$L$47,10,FALSE))</f>
        <v/>
      </c>
      <c r="AT56" s="684" t="str">
        <f>IF(AT55="","",VLOOKUP(AT55,'6-2シフト記号表（従来型・ユニット型共通）'!$C$6:$L$47,10,FALSE))</f>
        <v/>
      </c>
      <c r="AU56" s="685" t="str">
        <f>IF(AU55="","",VLOOKUP(AU55,'6-2シフト記号表（従来型・ユニット型共通）'!$C$6:$L$47,10,FALSE))</f>
        <v/>
      </c>
      <c r="AV56" s="683" t="str">
        <f>IF(AV55="","",VLOOKUP(AV55,'6-2シフト記号表（従来型・ユニット型共通）'!$C$6:$L$47,10,FALSE))</f>
        <v/>
      </c>
      <c r="AW56" s="684" t="str">
        <f>IF(AW55="","",VLOOKUP(AW55,'6-2シフト記号表（従来型・ユニット型共通）'!$C$6:$L$47,10,FALSE))</f>
        <v/>
      </c>
      <c r="AX56" s="684" t="str">
        <f>IF(AX55="","",VLOOKUP(AX55,'6-2シフト記号表（従来型・ユニット型共通）'!$C$6:$L$47,10,FALSE))</f>
        <v/>
      </c>
      <c r="AY56" s="684" t="str">
        <f>IF(AY55="","",VLOOKUP(AY55,'6-2シフト記号表（従来型・ユニット型共通）'!$C$6:$L$47,10,FALSE))</f>
        <v/>
      </c>
      <c r="AZ56" s="684" t="str">
        <f>IF(AZ55="","",VLOOKUP(AZ55,'6-2シフト記号表（従来型・ユニット型共通）'!$C$6:$L$47,10,FALSE))</f>
        <v/>
      </c>
      <c r="BA56" s="684" t="str">
        <f>IF(BA55="","",VLOOKUP(BA55,'6-2シフト記号表（従来型・ユニット型共通）'!$C$6:$L$47,10,FALSE))</f>
        <v/>
      </c>
      <c r="BB56" s="685" t="str">
        <f>IF(BB55="","",VLOOKUP(BB55,'6-2シフト記号表（従来型・ユニット型共通）'!$C$6:$L$47,10,FALSE))</f>
        <v/>
      </c>
      <c r="BC56" s="683" t="str">
        <f>IF(BC55="","",VLOOKUP(BC55,'6-2シフト記号表（従来型・ユニット型共通）'!$C$6:$L$47,10,FALSE))</f>
        <v/>
      </c>
      <c r="BD56" s="684" t="str">
        <f>IF(BD55="","",VLOOKUP(BD55,'6-2シフト記号表（従来型・ユニット型共通）'!$C$6:$L$47,10,FALSE))</f>
        <v/>
      </c>
      <c r="BE56" s="684" t="str">
        <f>IF(BE55="","",VLOOKUP(BE55,'6-2シフト記号表（従来型・ユニット型共通）'!$C$6:$L$47,10,FALSE))</f>
        <v/>
      </c>
      <c r="BF56" s="1814">
        <f>IF($BI$3="４週",SUM(AA56:BB56),IF($BI$3="暦月",SUM(AA56:BE56),""))</f>
        <v>0</v>
      </c>
      <c r="BG56" s="1815"/>
      <c r="BH56" s="1816">
        <f>IF($BI$3="４週",BF56/4,IF($BI$3="暦月",(BF56/($BI$8/7)),""))</f>
        <v>0</v>
      </c>
      <c r="BI56" s="1815"/>
      <c r="BJ56" s="1811"/>
      <c r="BK56" s="1812"/>
      <c r="BL56" s="1812"/>
      <c r="BM56" s="1812"/>
      <c r="BN56" s="1813"/>
    </row>
    <row r="57" spans="2:66" ht="20.25" customHeight="1" x14ac:dyDescent="0.2">
      <c r="B57" s="1770">
        <f>B55+1</f>
        <v>21</v>
      </c>
      <c r="C57" s="1930"/>
      <c r="D57" s="1932"/>
      <c r="E57" s="1933"/>
      <c r="F57" s="1934"/>
      <c r="G57" s="1772"/>
      <c r="H57" s="1773"/>
      <c r="I57" s="678"/>
      <c r="J57" s="679"/>
      <c r="K57" s="678"/>
      <c r="L57" s="679"/>
      <c r="M57" s="1776"/>
      <c r="N57" s="1777"/>
      <c r="O57" s="1780"/>
      <c r="P57" s="1781"/>
      <c r="Q57" s="1781"/>
      <c r="R57" s="1773"/>
      <c r="S57" s="1784"/>
      <c r="T57" s="1785"/>
      <c r="U57" s="1785"/>
      <c r="V57" s="1785"/>
      <c r="W57" s="1786"/>
      <c r="X57" s="698" t="s">
        <v>1079</v>
      </c>
      <c r="Z57" s="699"/>
      <c r="AA57" s="691"/>
      <c r="AB57" s="692"/>
      <c r="AC57" s="692"/>
      <c r="AD57" s="692"/>
      <c r="AE57" s="692"/>
      <c r="AF57" s="692"/>
      <c r="AG57" s="693"/>
      <c r="AH57" s="691"/>
      <c r="AI57" s="692"/>
      <c r="AJ57" s="692"/>
      <c r="AK57" s="692"/>
      <c r="AL57" s="692"/>
      <c r="AM57" s="692"/>
      <c r="AN57" s="693"/>
      <c r="AO57" s="691"/>
      <c r="AP57" s="692"/>
      <c r="AQ57" s="692"/>
      <c r="AR57" s="692"/>
      <c r="AS57" s="692"/>
      <c r="AT57" s="692"/>
      <c r="AU57" s="693"/>
      <c r="AV57" s="691"/>
      <c r="AW57" s="692"/>
      <c r="AX57" s="692"/>
      <c r="AY57" s="692"/>
      <c r="AZ57" s="692"/>
      <c r="BA57" s="692"/>
      <c r="BB57" s="693"/>
      <c r="BC57" s="691"/>
      <c r="BD57" s="692"/>
      <c r="BE57" s="694"/>
      <c r="BF57" s="1787"/>
      <c r="BG57" s="1788"/>
      <c r="BH57" s="1842"/>
      <c r="BI57" s="1843"/>
      <c r="BJ57" s="1844"/>
      <c r="BK57" s="1845"/>
      <c r="BL57" s="1845"/>
      <c r="BM57" s="1845"/>
      <c r="BN57" s="1846"/>
    </row>
    <row r="58" spans="2:66" ht="20.25" customHeight="1" x14ac:dyDescent="0.2">
      <c r="B58" s="1771"/>
      <c r="C58" s="1931"/>
      <c r="D58" s="1932"/>
      <c r="E58" s="1933"/>
      <c r="F58" s="1934"/>
      <c r="G58" s="1774"/>
      <c r="H58" s="1775"/>
      <c r="I58" s="678"/>
      <c r="J58" s="679">
        <f>G57</f>
        <v>0</v>
      </c>
      <c r="K58" s="678"/>
      <c r="L58" s="679">
        <f>M57</f>
        <v>0</v>
      </c>
      <c r="M58" s="1778"/>
      <c r="N58" s="1779"/>
      <c r="O58" s="1782"/>
      <c r="P58" s="1783"/>
      <c r="Q58" s="1783"/>
      <c r="R58" s="1775"/>
      <c r="S58" s="1784"/>
      <c r="T58" s="1785"/>
      <c r="U58" s="1785"/>
      <c r="V58" s="1785"/>
      <c r="W58" s="1786"/>
      <c r="X58" s="695" t="s">
        <v>1080</v>
      </c>
      <c r="Y58" s="696"/>
      <c r="Z58" s="697"/>
      <c r="AA58" s="683" t="str">
        <f>IF(AA57="","",VLOOKUP(AA57,'6-2シフト記号表（従来型・ユニット型共通）'!$C$6:$L$47,10,FALSE))</f>
        <v/>
      </c>
      <c r="AB58" s="684" t="str">
        <f>IF(AB57="","",VLOOKUP(AB57,'6-2シフト記号表（従来型・ユニット型共通）'!$C$6:$L$47,10,FALSE))</f>
        <v/>
      </c>
      <c r="AC58" s="684" t="str">
        <f>IF(AC57="","",VLOOKUP(AC57,'6-2シフト記号表（従来型・ユニット型共通）'!$C$6:$L$47,10,FALSE))</f>
        <v/>
      </c>
      <c r="AD58" s="684" t="str">
        <f>IF(AD57="","",VLOOKUP(AD57,'6-2シフト記号表（従来型・ユニット型共通）'!$C$6:$L$47,10,FALSE))</f>
        <v/>
      </c>
      <c r="AE58" s="684" t="str">
        <f>IF(AE57="","",VLOOKUP(AE57,'6-2シフト記号表（従来型・ユニット型共通）'!$C$6:$L$47,10,FALSE))</f>
        <v/>
      </c>
      <c r="AF58" s="684" t="str">
        <f>IF(AF57="","",VLOOKUP(AF57,'6-2シフト記号表（従来型・ユニット型共通）'!$C$6:$L$47,10,FALSE))</f>
        <v/>
      </c>
      <c r="AG58" s="685" t="str">
        <f>IF(AG57="","",VLOOKUP(AG57,'6-2シフト記号表（従来型・ユニット型共通）'!$C$6:$L$47,10,FALSE))</f>
        <v/>
      </c>
      <c r="AH58" s="683" t="str">
        <f>IF(AH57="","",VLOOKUP(AH57,'6-2シフト記号表（従来型・ユニット型共通）'!$C$6:$L$47,10,FALSE))</f>
        <v/>
      </c>
      <c r="AI58" s="684" t="str">
        <f>IF(AI57="","",VLOOKUP(AI57,'6-2シフト記号表（従来型・ユニット型共通）'!$C$6:$L$47,10,FALSE))</f>
        <v/>
      </c>
      <c r="AJ58" s="684" t="str">
        <f>IF(AJ57="","",VLOOKUP(AJ57,'6-2シフト記号表（従来型・ユニット型共通）'!$C$6:$L$47,10,FALSE))</f>
        <v/>
      </c>
      <c r="AK58" s="684" t="str">
        <f>IF(AK57="","",VLOOKUP(AK57,'6-2シフト記号表（従来型・ユニット型共通）'!$C$6:$L$47,10,FALSE))</f>
        <v/>
      </c>
      <c r="AL58" s="684" t="str">
        <f>IF(AL57="","",VLOOKUP(AL57,'6-2シフト記号表（従来型・ユニット型共通）'!$C$6:$L$47,10,FALSE))</f>
        <v/>
      </c>
      <c r="AM58" s="684" t="str">
        <f>IF(AM57="","",VLOOKUP(AM57,'6-2シフト記号表（従来型・ユニット型共通）'!$C$6:$L$47,10,FALSE))</f>
        <v/>
      </c>
      <c r="AN58" s="685" t="str">
        <f>IF(AN57="","",VLOOKUP(AN57,'6-2シフト記号表（従来型・ユニット型共通）'!$C$6:$L$47,10,FALSE))</f>
        <v/>
      </c>
      <c r="AO58" s="683" t="str">
        <f>IF(AO57="","",VLOOKUP(AO57,'6-2シフト記号表（従来型・ユニット型共通）'!$C$6:$L$47,10,FALSE))</f>
        <v/>
      </c>
      <c r="AP58" s="684" t="str">
        <f>IF(AP57="","",VLOOKUP(AP57,'6-2シフト記号表（従来型・ユニット型共通）'!$C$6:$L$47,10,FALSE))</f>
        <v/>
      </c>
      <c r="AQ58" s="684" t="str">
        <f>IF(AQ57="","",VLOOKUP(AQ57,'6-2シフト記号表（従来型・ユニット型共通）'!$C$6:$L$47,10,FALSE))</f>
        <v/>
      </c>
      <c r="AR58" s="684" t="str">
        <f>IF(AR57="","",VLOOKUP(AR57,'6-2シフト記号表（従来型・ユニット型共通）'!$C$6:$L$47,10,FALSE))</f>
        <v/>
      </c>
      <c r="AS58" s="684" t="str">
        <f>IF(AS57="","",VLOOKUP(AS57,'6-2シフト記号表（従来型・ユニット型共通）'!$C$6:$L$47,10,FALSE))</f>
        <v/>
      </c>
      <c r="AT58" s="684" t="str">
        <f>IF(AT57="","",VLOOKUP(AT57,'6-2シフト記号表（従来型・ユニット型共通）'!$C$6:$L$47,10,FALSE))</f>
        <v/>
      </c>
      <c r="AU58" s="685" t="str">
        <f>IF(AU57="","",VLOOKUP(AU57,'6-2シフト記号表（従来型・ユニット型共通）'!$C$6:$L$47,10,FALSE))</f>
        <v/>
      </c>
      <c r="AV58" s="683" t="str">
        <f>IF(AV57="","",VLOOKUP(AV57,'6-2シフト記号表（従来型・ユニット型共通）'!$C$6:$L$47,10,FALSE))</f>
        <v/>
      </c>
      <c r="AW58" s="684" t="str">
        <f>IF(AW57="","",VLOOKUP(AW57,'6-2シフト記号表（従来型・ユニット型共通）'!$C$6:$L$47,10,FALSE))</f>
        <v/>
      </c>
      <c r="AX58" s="684" t="str">
        <f>IF(AX57="","",VLOOKUP(AX57,'6-2シフト記号表（従来型・ユニット型共通）'!$C$6:$L$47,10,FALSE))</f>
        <v/>
      </c>
      <c r="AY58" s="684" t="str">
        <f>IF(AY57="","",VLOOKUP(AY57,'6-2シフト記号表（従来型・ユニット型共通）'!$C$6:$L$47,10,FALSE))</f>
        <v/>
      </c>
      <c r="AZ58" s="684" t="str">
        <f>IF(AZ57="","",VLOOKUP(AZ57,'6-2シフト記号表（従来型・ユニット型共通）'!$C$6:$L$47,10,FALSE))</f>
        <v/>
      </c>
      <c r="BA58" s="684" t="str">
        <f>IF(BA57="","",VLOOKUP(BA57,'6-2シフト記号表（従来型・ユニット型共通）'!$C$6:$L$47,10,FALSE))</f>
        <v/>
      </c>
      <c r="BB58" s="685" t="str">
        <f>IF(BB57="","",VLOOKUP(BB57,'6-2シフト記号表（従来型・ユニット型共通）'!$C$6:$L$47,10,FALSE))</f>
        <v/>
      </c>
      <c r="BC58" s="683" t="str">
        <f>IF(BC57="","",VLOOKUP(BC57,'6-2シフト記号表（従来型・ユニット型共通）'!$C$6:$L$47,10,FALSE))</f>
        <v/>
      </c>
      <c r="BD58" s="684" t="str">
        <f>IF(BD57="","",VLOOKUP(BD57,'6-2シフト記号表（従来型・ユニット型共通）'!$C$6:$L$47,10,FALSE))</f>
        <v/>
      </c>
      <c r="BE58" s="684" t="str">
        <f>IF(BE57="","",VLOOKUP(BE57,'6-2シフト記号表（従来型・ユニット型共通）'!$C$6:$L$47,10,FALSE))</f>
        <v/>
      </c>
      <c r="BF58" s="1814">
        <f>IF($BI$3="４週",SUM(AA58:BB58),IF($BI$3="暦月",SUM(AA58:BE58),""))</f>
        <v>0</v>
      </c>
      <c r="BG58" s="1815"/>
      <c r="BH58" s="1816">
        <f>IF($BI$3="４週",BF58/4,IF($BI$3="暦月",(BF58/($BI$8/7)),""))</f>
        <v>0</v>
      </c>
      <c r="BI58" s="1815"/>
      <c r="BJ58" s="1811"/>
      <c r="BK58" s="1812"/>
      <c r="BL58" s="1812"/>
      <c r="BM58" s="1812"/>
      <c r="BN58" s="1813"/>
    </row>
    <row r="59" spans="2:66" ht="20.25" customHeight="1" x14ac:dyDescent="0.2">
      <c r="B59" s="1770">
        <f>B57+1</f>
        <v>22</v>
      </c>
      <c r="C59" s="1930"/>
      <c r="D59" s="1932"/>
      <c r="E59" s="1933"/>
      <c r="F59" s="1934"/>
      <c r="G59" s="1772"/>
      <c r="H59" s="1773"/>
      <c r="I59" s="678"/>
      <c r="J59" s="679"/>
      <c r="K59" s="678"/>
      <c r="L59" s="679"/>
      <c r="M59" s="1776"/>
      <c r="N59" s="1777"/>
      <c r="O59" s="1780"/>
      <c r="P59" s="1781"/>
      <c r="Q59" s="1781"/>
      <c r="R59" s="1773"/>
      <c r="S59" s="1784"/>
      <c r="T59" s="1785"/>
      <c r="U59" s="1785"/>
      <c r="V59" s="1785"/>
      <c r="W59" s="1786"/>
      <c r="X59" s="698" t="s">
        <v>1079</v>
      </c>
      <c r="Z59" s="699"/>
      <c r="AA59" s="691"/>
      <c r="AB59" s="692"/>
      <c r="AC59" s="692"/>
      <c r="AD59" s="692"/>
      <c r="AE59" s="692"/>
      <c r="AF59" s="692"/>
      <c r="AG59" s="693"/>
      <c r="AH59" s="691"/>
      <c r="AI59" s="692"/>
      <c r="AJ59" s="692"/>
      <c r="AK59" s="692"/>
      <c r="AL59" s="692"/>
      <c r="AM59" s="692"/>
      <c r="AN59" s="693"/>
      <c r="AO59" s="691"/>
      <c r="AP59" s="692"/>
      <c r="AQ59" s="692"/>
      <c r="AR59" s="692"/>
      <c r="AS59" s="692"/>
      <c r="AT59" s="692"/>
      <c r="AU59" s="693"/>
      <c r="AV59" s="691"/>
      <c r="AW59" s="692"/>
      <c r="AX59" s="692"/>
      <c r="AY59" s="692"/>
      <c r="AZ59" s="692"/>
      <c r="BA59" s="692"/>
      <c r="BB59" s="693"/>
      <c r="BC59" s="691"/>
      <c r="BD59" s="692"/>
      <c r="BE59" s="694"/>
      <c r="BF59" s="1787"/>
      <c r="BG59" s="1788"/>
      <c r="BH59" s="1842"/>
      <c r="BI59" s="1843"/>
      <c r="BJ59" s="1844"/>
      <c r="BK59" s="1845"/>
      <c r="BL59" s="1845"/>
      <c r="BM59" s="1845"/>
      <c r="BN59" s="1846"/>
    </row>
    <row r="60" spans="2:66" ht="20.25" customHeight="1" x14ac:dyDescent="0.2">
      <c r="B60" s="1771"/>
      <c r="C60" s="1931"/>
      <c r="D60" s="1932"/>
      <c r="E60" s="1933"/>
      <c r="F60" s="1934"/>
      <c r="G60" s="1774"/>
      <c r="H60" s="1775"/>
      <c r="I60" s="678"/>
      <c r="J60" s="679">
        <f>G59</f>
        <v>0</v>
      </c>
      <c r="K60" s="678"/>
      <c r="L60" s="679">
        <f>M59</f>
        <v>0</v>
      </c>
      <c r="M60" s="1778"/>
      <c r="N60" s="1779"/>
      <c r="O60" s="1782"/>
      <c r="P60" s="1783"/>
      <c r="Q60" s="1783"/>
      <c r="R60" s="1775"/>
      <c r="S60" s="1784"/>
      <c r="T60" s="1785"/>
      <c r="U60" s="1785"/>
      <c r="V60" s="1785"/>
      <c r="W60" s="1786"/>
      <c r="X60" s="695" t="s">
        <v>1080</v>
      </c>
      <c r="Y60" s="696"/>
      <c r="Z60" s="697"/>
      <c r="AA60" s="683" t="str">
        <f>IF(AA59="","",VLOOKUP(AA59,'6-2シフト記号表（従来型・ユニット型共通）'!$C$6:$L$47,10,FALSE))</f>
        <v/>
      </c>
      <c r="AB60" s="684" t="str">
        <f>IF(AB59="","",VLOOKUP(AB59,'6-2シフト記号表（従来型・ユニット型共通）'!$C$6:$L$47,10,FALSE))</f>
        <v/>
      </c>
      <c r="AC60" s="684" t="str">
        <f>IF(AC59="","",VLOOKUP(AC59,'6-2シフト記号表（従来型・ユニット型共通）'!$C$6:$L$47,10,FALSE))</f>
        <v/>
      </c>
      <c r="AD60" s="684" t="str">
        <f>IF(AD59="","",VLOOKUP(AD59,'6-2シフト記号表（従来型・ユニット型共通）'!$C$6:$L$47,10,FALSE))</f>
        <v/>
      </c>
      <c r="AE60" s="684" t="str">
        <f>IF(AE59="","",VLOOKUP(AE59,'6-2シフト記号表（従来型・ユニット型共通）'!$C$6:$L$47,10,FALSE))</f>
        <v/>
      </c>
      <c r="AF60" s="684" t="str">
        <f>IF(AF59="","",VLOOKUP(AF59,'6-2シフト記号表（従来型・ユニット型共通）'!$C$6:$L$47,10,FALSE))</f>
        <v/>
      </c>
      <c r="AG60" s="685" t="str">
        <f>IF(AG59="","",VLOOKUP(AG59,'6-2シフト記号表（従来型・ユニット型共通）'!$C$6:$L$47,10,FALSE))</f>
        <v/>
      </c>
      <c r="AH60" s="683" t="str">
        <f>IF(AH59="","",VLOOKUP(AH59,'6-2シフト記号表（従来型・ユニット型共通）'!$C$6:$L$47,10,FALSE))</f>
        <v/>
      </c>
      <c r="AI60" s="684" t="str">
        <f>IF(AI59="","",VLOOKUP(AI59,'6-2シフト記号表（従来型・ユニット型共通）'!$C$6:$L$47,10,FALSE))</f>
        <v/>
      </c>
      <c r="AJ60" s="684" t="str">
        <f>IF(AJ59="","",VLOOKUP(AJ59,'6-2シフト記号表（従来型・ユニット型共通）'!$C$6:$L$47,10,FALSE))</f>
        <v/>
      </c>
      <c r="AK60" s="684" t="str">
        <f>IF(AK59="","",VLOOKUP(AK59,'6-2シフト記号表（従来型・ユニット型共通）'!$C$6:$L$47,10,FALSE))</f>
        <v/>
      </c>
      <c r="AL60" s="684" t="str">
        <f>IF(AL59="","",VLOOKUP(AL59,'6-2シフト記号表（従来型・ユニット型共通）'!$C$6:$L$47,10,FALSE))</f>
        <v/>
      </c>
      <c r="AM60" s="684" t="str">
        <f>IF(AM59="","",VLOOKUP(AM59,'6-2シフト記号表（従来型・ユニット型共通）'!$C$6:$L$47,10,FALSE))</f>
        <v/>
      </c>
      <c r="AN60" s="685" t="str">
        <f>IF(AN59="","",VLOOKUP(AN59,'6-2シフト記号表（従来型・ユニット型共通）'!$C$6:$L$47,10,FALSE))</f>
        <v/>
      </c>
      <c r="AO60" s="683" t="str">
        <f>IF(AO59="","",VLOOKUP(AO59,'6-2シフト記号表（従来型・ユニット型共通）'!$C$6:$L$47,10,FALSE))</f>
        <v/>
      </c>
      <c r="AP60" s="684" t="str">
        <f>IF(AP59="","",VLOOKUP(AP59,'6-2シフト記号表（従来型・ユニット型共通）'!$C$6:$L$47,10,FALSE))</f>
        <v/>
      </c>
      <c r="AQ60" s="684" t="str">
        <f>IF(AQ59="","",VLOOKUP(AQ59,'6-2シフト記号表（従来型・ユニット型共通）'!$C$6:$L$47,10,FALSE))</f>
        <v/>
      </c>
      <c r="AR60" s="684" t="str">
        <f>IF(AR59="","",VLOOKUP(AR59,'6-2シフト記号表（従来型・ユニット型共通）'!$C$6:$L$47,10,FALSE))</f>
        <v/>
      </c>
      <c r="AS60" s="684" t="str">
        <f>IF(AS59="","",VLOOKUP(AS59,'6-2シフト記号表（従来型・ユニット型共通）'!$C$6:$L$47,10,FALSE))</f>
        <v/>
      </c>
      <c r="AT60" s="684" t="str">
        <f>IF(AT59="","",VLOOKUP(AT59,'6-2シフト記号表（従来型・ユニット型共通）'!$C$6:$L$47,10,FALSE))</f>
        <v/>
      </c>
      <c r="AU60" s="685" t="str">
        <f>IF(AU59="","",VLOOKUP(AU59,'6-2シフト記号表（従来型・ユニット型共通）'!$C$6:$L$47,10,FALSE))</f>
        <v/>
      </c>
      <c r="AV60" s="683" t="str">
        <f>IF(AV59="","",VLOOKUP(AV59,'6-2シフト記号表（従来型・ユニット型共通）'!$C$6:$L$47,10,FALSE))</f>
        <v/>
      </c>
      <c r="AW60" s="684" t="str">
        <f>IF(AW59="","",VLOOKUP(AW59,'6-2シフト記号表（従来型・ユニット型共通）'!$C$6:$L$47,10,FALSE))</f>
        <v/>
      </c>
      <c r="AX60" s="684" t="str">
        <f>IF(AX59="","",VLOOKUP(AX59,'6-2シフト記号表（従来型・ユニット型共通）'!$C$6:$L$47,10,FALSE))</f>
        <v/>
      </c>
      <c r="AY60" s="684" t="str">
        <f>IF(AY59="","",VLOOKUP(AY59,'6-2シフト記号表（従来型・ユニット型共通）'!$C$6:$L$47,10,FALSE))</f>
        <v/>
      </c>
      <c r="AZ60" s="684" t="str">
        <f>IF(AZ59="","",VLOOKUP(AZ59,'6-2シフト記号表（従来型・ユニット型共通）'!$C$6:$L$47,10,FALSE))</f>
        <v/>
      </c>
      <c r="BA60" s="684" t="str">
        <f>IF(BA59="","",VLOOKUP(BA59,'6-2シフト記号表（従来型・ユニット型共通）'!$C$6:$L$47,10,FALSE))</f>
        <v/>
      </c>
      <c r="BB60" s="685" t="str">
        <f>IF(BB59="","",VLOOKUP(BB59,'6-2シフト記号表（従来型・ユニット型共通）'!$C$6:$L$47,10,FALSE))</f>
        <v/>
      </c>
      <c r="BC60" s="683" t="str">
        <f>IF(BC59="","",VLOOKUP(BC59,'6-2シフト記号表（従来型・ユニット型共通）'!$C$6:$L$47,10,FALSE))</f>
        <v/>
      </c>
      <c r="BD60" s="684" t="str">
        <f>IF(BD59="","",VLOOKUP(BD59,'6-2シフト記号表（従来型・ユニット型共通）'!$C$6:$L$47,10,FALSE))</f>
        <v/>
      </c>
      <c r="BE60" s="684" t="str">
        <f>IF(BE59="","",VLOOKUP(BE59,'6-2シフト記号表（従来型・ユニット型共通）'!$C$6:$L$47,10,FALSE))</f>
        <v/>
      </c>
      <c r="BF60" s="1814">
        <f>IF($BI$3="４週",SUM(AA60:BB60),IF($BI$3="暦月",SUM(AA60:BE60),""))</f>
        <v>0</v>
      </c>
      <c r="BG60" s="1815"/>
      <c r="BH60" s="1816">
        <f>IF($BI$3="４週",BF60/4,IF($BI$3="暦月",(BF60/($BI$8/7)),""))</f>
        <v>0</v>
      </c>
      <c r="BI60" s="1815"/>
      <c r="BJ60" s="1811"/>
      <c r="BK60" s="1812"/>
      <c r="BL60" s="1812"/>
      <c r="BM60" s="1812"/>
      <c r="BN60" s="1813"/>
    </row>
    <row r="61" spans="2:66" ht="20.25" customHeight="1" x14ac:dyDescent="0.2">
      <c r="B61" s="1770">
        <f>B59+1</f>
        <v>23</v>
      </c>
      <c r="C61" s="1930"/>
      <c r="D61" s="1932"/>
      <c r="E61" s="1933"/>
      <c r="F61" s="1934"/>
      <c r="G61" s="1772"/>
      <c r="H61" s="1773"/>
      <c r="I61" s="678"/>
      <c r="J61" s="679"/>
      <c r="K61" s="678"/>
      <c r="L61" s="679"/>
      <c r="M61" s="1776"/>
      <c r="N61" s="1777"/>
      <c r="O61" s="1780"/>
      <c r="P61" s="1781"/>
      <c r="Q61" s="1781"/>
      <c r="R61" s="1773"/>
      <c r="S61" s="1784"/>
      <c r="T61" s="1785"/>
      <c r="U61" s="1785"/>
      <c r="V61" s="1785"/>
      <c r="W61" s="1786"/>
      <c r="X61" s="698" t="s">
        <v>1079</v>
      </c>
      <c r="Z61" s="699"/>
      <c r="AA61" s="691"/>
      <c r="AB61" s="692"/>
      <c r="AC61" s="692"/>
      <c r="AD61" s="692"/>
      <c r="AE61" s="692"/>
      <c r="AF61" s="692"/>
      <c r="AG61" s="693"/>
      <c r="AH61" s="691"/>
      <c r="AI61" s="692"/>
      <c r="AJ61" s="692"/>
      <c r="AK61" s="692"/>
      <c r="AL61" s="692"/>
      <c r="AM61" s="692"/>
      <c r="AN61" s="693"/>
      <c r="AO61" s="691"/>
      <c r="AP61" s="692"/>
      <c r="AQ61" s="692"/>
      <c r="AR61" s="692"/>
      <c r="AS61" s="692"/>
      <c r="AT61" s="692"/>
      <c r="AU61" s="693"/>
      <c r="AV61" s="691"/>
      <c r="AW61" s="692"/>
      <c r="AX61" s="692"/>
      <c r="AY61" s="692"/>
      <c r="AZ61" s="692"/>
      <c r="BA61" s="692"/>
      <c r="BB61" s="693"/>
      <c r="BC61" s="691"/>
      <c r="BD61" s="692"/>
      <c r="BE61" s="694"/>
      <c r="BF61" s="1787"/>
      <c r="BG61" s="1788"/>
      <c r="BH61" s="1842"/>
      <c r="BI61" s="1843"/>
      <c r="BJ61" s="1844"/>
      <c r="BK61" s="1845"/>
      <c r="BL61" s="1845"/>
      <c r="BM61" s="1845"/>
      <c r="BN61" s="1846"/>
    </row>
    <row r="62" spans="2:66" ht="20.25" customHeight="1" x14ac:dyDescent="0.2">
      <c r="B62" s="1771"/>
      <c r="C62" s="1931"/>
      <c r="D62" s="1932"/>
      <c r="E62" s="1933"/>
      <c r="F62" s="1934"/>
      <c r="G62" s="1774"/>
      <c r="H62" s="1775"/>
      <c r="I62" s="678"/>
      <c r="J62" s="679">
        <f>G61</f>
        <v>0</v>
      </c>
      <c r="K62" s="678"/>
      <c r="L62" s="679">
        <f>M61</f>
        <v>0</v>
      </c>
      <c r="M62" s="1778"/>
      <c r="N62" s="1779"/>
      <c r="O62" s="1782"/>
      <c r="P62" s="1783"/>
      <c r="Q62" s="1783"/>
      <c r="R62" s="1775"/>
      <c r="S62" s="1784"/>
      <c r="T62" s="1785"/>
      <c r="U62" s="1785"/>
      <c r="V62" s="1785"/>
      <c r="W62" s="1786"/>
      <c r="X62" s="695" t="s">
        <v>1080</v>
      </c>
      <c r="Y62" s="696"/>
      <c r="Z62" s="697"/>
      <c r="AA62" s="683" t="str">
        <f>IF(AA61="","",VLOOKUP(AA61,'6-2シフト記号表（従来型・ユニット型共通）'!$C$6:$L$47,10,FALSE))</f>
        <v/>
      </c>
      <c r="AB62" s="684" t="str">
        <f>IF(AB61="","",VLOOKUP(AB61,'6-2シフト記号表（従来型・ユニット型共通）'!$C$6:$L$47,10,FALSE))</f>
        <v/>
      </c>
      <c r="AC62" s="684" t="str">
        <f>IF(AC61="","",VLOOKUP(AC61,'6-2シフト記号表（従来型・ユニット型共通）'!$C$6:$L$47,10,FALSE))</f>
        <v/>
      </c>
      <c r="AD62" s="684" t="str">
        <f>IF(AD61="","",VLOOKUP(AD61,'6-2シフト記号表（従来型・ユニット型共通）'!$C$6:$L$47,10,FALSE))</f>
        <v/>
      </c>
      <c r="AE62" s="684" t="str">
        <f>IF(AE61="","",VLOOKUP(AE61,'6-2シフト記号表（従来型・ユニット型共通）'!$C$6:$L$47,10,FALSE))</f>
        <v/>
      </c>
      <c r="AF62" s="684" t="str">
        <f>IF(AF61="","",VLOOKUP(AF61,'6-2シフト記号表（従来型・ユニット型共通）'!$C$6:$L$47,10,FALSE))</f>
        <v/>
      </c>
      <c r="AG62" s="685" t="str">
        <f>IF(AG61="","",VLOOKUP(AG61,'6-2シフト記号表（従来型・ユニット型共通）'!$C$6:$L$47,10,FALSE))</f>
        <v/>
      </c>
      <c r="AH62" s="683" t="str">
        <f>IF(AH61="","",VLOOKUP(AH61,'6-2シフト記号表（従来型・ユニット型共通）'!$C$6:$L$47,10,FALSE))</f>
        <v/>
      </c>
      <c r="AI62" s="684" t="str">
        <f>IF(AI61="","",VLOOKUP(AI61,'6-2シフト記号表（従来型・ユニット型共通）'!$C$6:$L$47,10,FALSE))</f>
        <v/>
      </c>
      <c r="AJ62" s="684" t="str">
        <f>IF(AJ61="","",VLOOKUP(AJ61,'6-2シフト記号表（従来型・ユニット型共通）'!$C$6:$L$47,10,FALSE))</f>
        <v/>
      </c>
      <c r="AK62" s="684" t="str">
        <f>IF(AK61="","",VLOOKUP(AK61,'6-2シフト記号表（従来型・ユニット型共通）'!$C$6:$L$47,10,FALSE))</f>
        <v/>
      </c>
      <c r="AL62" s="684" t="str">
        <f>IF(AL61="","",VLOOKUP(AL61,'6-2シフト記号表（従来型・ユニット型共通）'!$C$6:$L$47,10,FALSE))</f>
        <v/>
      </c>
      <c r="AM62" s="684" t="str">
        <f>IF(AM61="","",VLOOKUP(AM61,'6-2シフト記号表（従来型・ユニット型共通）'!$C$6:$L$47,10,FALSE))</f>
        <v/>
      </c>
      <c r="AN62" s="685" t="str">
        <f>IF(AN61="","",VLOOKUP(AN61,'6-2シフト記号表（従来型・ユニット型共通）'!$C$6:$L$47,10,FALSE))</f>
        <v/>
      </c>
      <c r="AO62" s="683" t="str">
        <f>IF(AO61="","",VLOOKUP(AO61,'6-2シフト記号表（従来型・ユニット型共通）'!$C$6:$L$47,10,FALSE))</f>
        <v/>
      </c>
      <c r="AP62" s="684" t="str">
        <f>IF(AP61="","",VLOOKUP(AP61,'6-2シフト記号表（従来型・ユニット型共通）'!$C$6:$L$47,10,FALSE))</f>
        <v/>
      </c>
      <c r="AQ62" s="684" t="str">
        <f>IF(AQ61="","",VLOOKUP(AQ61,'6-2シフト記号表（従来型・ユニット型共通）'!$C$6:$L$47,10,FALSE))</f>
        <v/>
      </c>
      <c r="AR62" s="684" t="str">
        <f>IF(AR61="","",VLOOKUP(AR61,'6-2シフト記号表（従来型・ユニット型共通）'!$C$6:$L$47,10,FALSE))</f>
        <v/>
      </c>
      <c r="AS62" s="684" t="str">
        <f>IF(AS61="","",VLOOKUP(AS61,'6-2シフト記号表（従来型・ユニット型共通）'!$C$6:$L$47,10,FALSE))</f>
        <v/>
      </c>
      <c r="AT62" s="684" t="str">
        <f>IF(AT61="","",VLOOKUP(AT61,'6-2シフト記号表（従来型・ユニット型共通）'!$C$6:$L$47,10,FALSE))</f>
        <v/>
      </c>
      <c r="AU62" s="685" t="str">
        <f>IF(AU61="","",VLOOKUP(AU61,'6-2シフト記号表（従来型・ユニット型共通）'!$C$6:$L$47,10,FALSE))</f>
        <v/>
      </c>
      <c r="AV62" s="683" t="str">
        <f>IF(AV61="","",VLOOKUP(AV61,'6-2シフト記号表（従来型・ユニット型共通）'!$C$6:$L$47,10,FALSE))</f>
        <v/>
      </c>
      <c r="AW62" s="684" t="str">
        <f>IF(AW61="","",VLOOKUP(AW61,'6-2シフト記号表（従来型・ユニット型共通）'!$C$6:$L$47,10,FALSE))</f>
        <v/>
      </c>
      <c r="AX62" s="684" t="str">
        <f>IF(AX61="","",VLOOKUP(AX61,'6-2シフト記号表（従来型・ユニット型共通）'!$C$6:$L$47,10,FALSE))</f>
        <v/>
      </c>
      <c r="AY62" s="684" t="str">
        <f>IF(AY61="","",VLOOKUP(AY61,'6-2シフト記号表（従来型・ユニット型共通）'!$C$6:$L$47,10,FALSE))</f>
        <v/>
      </c>
      <c r="AZ62" s="684" t="str">
        <f>IF(AZ61="","",VLOOKUP(AZ61,'6-2シフト記号表（従来型・ユニット型共通）'!$C$6:$L$47,10,FALSE))</f>
        <v/>
      </c>
      <c r="BA62" s="684" t="str">
        <f>IF(BA61="","",VLOOKUP(BA61,'6-2シフト記号表（従来型・ユニット型共通）'!$C$6:$L$47,10,FALSE))</f>
        <v/>
      </c>
      <c r="BB62" s="685" t="str">
        <f>IF(BB61="","",VLOOKUP(BB61,'6-2シフト記号表（従来型・ユニット型共通）'!$C$6:$L$47,10,FALSE))</f>
        <v/>
      </c>
      <c r="BC62" s="683" t="str">
        <f>IF(BC61="","",VLOOKUP(BC61,'6-2シフト記号表（従来型・ユニット型共通）'!$C$6:$L$47,10,FALSE))</f>
        <v/>
      </c>
      <c r="BD62" s="684" t="str">
        <f>IF(BD61="","",VLOOKUP(BD61,'6-2シフト記号表（従来型・ユニット型共通）'!$C$6:$L$47,10,FALSE))</f>
        <v/>
      </c>
      <c r="BE62" s="684" t="str">
        <f>IF(BE61="","",VLOOKUP(BE61,'6-2シフト記号表（従来型・ユニット型共通）'!$C$6:$L$47,10,FALSE))</f>
        <v/>
      </c>
      <c r="BF62" s="1814">
        <f>IF($BI$3="４週",SUM(AA62:BB62),IF($BI$3="暦月",SUM(AA62:BE62),""))</f>
        <v>0</v>
      </c>
      <c r="BG62" s="1815"/>
      <c r="BH62" s="1816">
        <f>IF($BI$3="４週",BF62/4,IF($BI$3="暦月",(BF62/($BI$8/7)),""))</f>
        <v>0</v>
      </c>
      <c r="BI62" s="1815"/>
      <c r="BJ62" s="1811"/>
      <c r="BK62" s="1812"/>
      <c r="BL62" s="1812"/>
      <c r="BM62" s="1812"/>
      <c r="BN62" s="1813"/>
    </row>
    <row r="63" spans="2:66" ht="20.25" customHeight="1" x14ac:dyDescent="0.2">
      <c r="B63" s="1770">
        <f>B61+1</f>
        <v>24</v>
      </c>
      <c r="C63" s="1930"/>
      <c r="D63" s="1932"/>
      <c r="E63" s="1933"/>
      <c r="F63" s="1934"/>
      <c r="G63" s="1772"/>
      <c r="H63" s="1773"/>
      <c r="I63" s="678"/>
      <c r="J63" s="679"/>
      <c r="K63" s="678"/>
      <c r="L63" s="679"/>
      <c r="M63" s="1776"/>
      <c r="N63" s="1777"/>
      <c r="O63" s="1780"/>
      <c r="P63" s="1781"/>
      <c r="Q63" s="1781"/>
      <c r="R63" s="1773"/>
      <c r="S63" s="1784"/>
      <c r="T63" s="1785"/>
      <c r="U63" s="1785"/>
      <c r="V63" s="1785"/>
      <c r="W63" s="1786"/>
      <c r="X63" s="698" t="s">
        <v>1079</v>
      </c>
      <c r="Z63" s="699"/>
      <c r="AA63" s="691"/>
      <c r="AB63" s="692"/>
      <c r="AC63" s="692"/>
      <c r="AD63" s="692"/>
      <c r="AE63" s="692"/>
      <c r="AF63" s="692"/>
      <c r="AG63" s="693"/>
      <c r="AH63" s="691"/>
      <c r="AI63" s="692"/>
      <c r="AJ63" s="692"/>
      <c r="AK63" s="692"/>
      <c r="AL63" s="692"/>
      <c r="AM63" s="692"/>
      <c r="AN63" s="693"/>
      <c r="AO63" s="691"/>
      <c r="AP63" s="692"/>
      <c r="AQ63" s="692"/>
      <c r="AR63" s="692"/>
      <c r="AS63" s="692"/>
      <c r="AT63" s="692"/>
      <c r="AU63" s="693"/>
      <c r="AV63" s="691"/>
      <c r="AW63" s="692"/>
      <c r="AX63" s="692"/>
      <c r="AY63" s="692"/>
      <c r="AZ63" s="692"/>
      <c r="BA63" s="692"/>
      <c r="BB63" s="693"/>
      <c r="BC63" s="691"/>
      <c r="BD63" s="692"/>
      <c r="BE63" s="694"/>
      <c r="BF63" s="1787"/>
      <c r="BG63" s="1788"/>
      <c r="BH63" s="1842"/>
      <c r="BI63" s="1843"/>
      <c r="BJ63" s="1844"/>
      <c r="BK63" s="1845"/>
      <c r="BL63" s="1845"/>
      <c r="BM63" s="1845"/>
      <c r="BN63" s="1846"/>
    </row>
    <row r="64" spans="2:66" ht="20.25" customHeight="1" x14ac:dyDescent="0.2">
      <c r="B64" s="1771"/>
      <c r="C64" s="1931"/>
      <c r="D64" s="1932"/>
      <c r="E64" s="1933"/>
      <c r="F64" s="1934"/>
      <c r="G64" s="1774"/>
      <c r="H64" s="1775"/>
      <c r="I64" s="678"/>
      <c r="J64" s="679">
        <f>G63</f>
        <v>0</v>
      </c>
      <c r="K64" s="678"/>
      <c r="L64" s="679">
        <f>M63</f>
        <v>0</v>
      </c>
      <c r="M64" s="1778"/>
      <c r="N64" s="1779"/>
      <c r="O64" s="1782"/>
      <c r="P64" s="1783"/>
      <c r="Q64" s="1783"/>
      <c r="R64" s="1775"/>
      <c r="S64" s="1784"/>
      <c r="T64" s="1785"/>
      <c r="U64" s="1785"/>
      <c r="V64" s="1785"/>
      <c r="W64" s="1786"/>
      <c r="X64" s="695" t="s">
        <v>1080</v>
      </c>
      <c r="Y64" s="696"/>
      <c r="Z64" s="697"/>
      <c r="AA64" s="683" t="str">
        <f>IF(AA63="","",VLOOKUP(AA63,'6-2シフト記号表（従来型・ユニット型共通）'!$C$6:$L$47,10,FALSE))</f>
        <v/>
      </c>
      <c r="AB64" s="684" t="str">
        <f>IF(AB63="","",VLOOKUP(AB63,'6-2シフト記号表（従来型・ユニット型共通）'!$C$6:$L$47,10,FALSE))</f>
        <v/>
      </c>
      <c r="AC64" s="684" t="str">
        <f>IF(AC63="","",VLOOKUP(AC63,'6-2シフト記号表（従来型・ユニット型共通）'!$C$6:$L$47,10,FALSE))</f>
        <v/>
      </c>
      <c r="AD64" s="684" t="str">
        <f>IF(AD63="","",VLOOKUP(AD63,'6-2シフト記号表（従来型・ユニット型共通）'!$C$6:$L$47,10,FALSE))</f>
        <v/>
      </c>
      <c r="AE64" s="684" t="str">
        <f>IF(AE63="","",VLOOKUP(AE63,'6-2シフト記号表（従来型・ユニット型共通）'!$C$6:$L$47,10,FALSE))</f>
        <v/>
      </c>
      <c r="AF64" s="684" t="str">
        <f>IF(AF63="","",VLOOKUP(AF63,'6-2シフト記号表（従来型・ユニット型共通）'!$C$6:$L$47,10,FALSE))</f>
        <v/>
      </c>
      <c r="AG64" s="685" t="str">
        <f>IF(AG63="","",VLOOKUP(AG63,'6-2シフト記号表（従来型・ユニット型共通）'!$C$6:$L$47,10,FALSE))</f>
        <v/>
      </c>
      <c r="AH64" s="683" t="str">
        <f>IF(AH63="","",VLOOKUP(AH63,'6-2シフト記号表（従来型・ユニット型共通）'!$C$6:$L$47,10,FALSE))</f>
        <v/>
      </c>
      <c r="AI64" s="684" t="str">
        <f>IF(AI63="","",VLOOKUP(AI63,'6-2シフト記号表（従来型・ユニット型共通）'!$C$6:$L$47,10,FALSE))</f>
        <v/>
      </c>
      <c r="AJ64" s="684" t="str">
        <f>IF(AJ63="","",VLOOKUP(AJ63,'6-2シフト記号表（従来型・ユニット型共通）'!$C$6:$L$47,10,FALSE))</f>
        <v/>
      </c>
      <c r="AK64" s="684" t="str">
        <f>IF(AK63="","",VLOOKUP(AK63,'6-2シフト記号表（従来型・ユニット型共通）'!$C$6:$L$47,10,FALSE))</f>
        <v/>
      </c>
      <c r="AL64" s="684" t="str">
        <f>IF(AL63="","",VLOOKUP(AL63,'6-2シフト記号表（従来型・ユニット型共通）'!$C$6:$L$47,10,FALSE))</f>
        <v/>
      </c>
      <c r="AM64" s="684" t="str">
        <f>IF(AM63="","",VLOOKUP(AM63,'6-2シフト記号表（従来型・ユニット型共通）'!$C$6:$L$47,10,FALSE))</f>
        <v/>
      </c>
      <c r="AN64" s="685" t="str">
        <f>IF(AN63="","",VLOOKUP(AN63,'6-2シフト記号表（従来型・ユニット型共通）'!$C$6:$L$47,10,FALSE))</f>
        <v/>
      </c>
      <c r="AO64" s="683" t="str">
        <f>IF(AO63="","",VLOOKUP(AO63,'6-2シフト記号表（従来型・ユニット型共通）'!$C$6:$L$47,10,FALSE))</f>
        <v/>
      </c>
      <c r="AP64" s="684" t="str">
        <f>IF(AP63="","",VLOOKUP(AP63,'6-2シフト記号表（従来型・ユニット型共通）'!$C$6:$L$47,10,FALSE))</f>
        <v/>
      </c>
      <c r="AQ64" s="684" t="str">
        <f>IF(AQ63="","",VLOOKUP(AQ63,'6-2シフト記号表（従来型・ユニット型共通）'!$C$6:$L$47,10,FALSE))</f>
        <v/>
      </c>
      <c r="AR64" s="684" t="str">
        <f>IF(AR63="","",VLOOKUP(AR63,'6-2シフト記号表（従来型・ユニット型共通）'!$C$6:$L$47,10,FALSE))</f>
        <v/>
      </c>
      <c r="AS64" s="684" t="str">
        <f>IF(AS63="","",VLOOKUP(AS63,'6-2シフト記号表（従来型・ユニット型共通）'!$C$6:$L$47,10,FALSE))</f>
        <v/>
      </c>
      <c r="AT64" s="684" t="str">
        <f>IF(AT63="","",VLOOKUP(AT63,'6-2シフト記号表（従来型・ユニット型共通）'!$C$6:$L$47,10,FALSE))</f>
        <v/>
      </c>
      <c r="AU64" s="685" t="str">
        <f>IF(AU63="","",VLOOKUP(AU63,'6-2シフト記号表（従来型・ユニット型共通）'!$C$6:$L$47,10,FALSE))</f>
        <v/>
      </c>
      <c r="AV64" s="683" t="str">
        <f>IF(AV63="","",VLOOKUP(AV63,'6-2シフト記号表（従来型・ユニット型共通）'!$C$6:$L$47,10,FALSE))</f>
        <v/>
      </c>
      <c r="AW64" s="684" t="str">
        <f>IF(AW63="","",VLOOKUP(AW63,'6-2シフト記号表（従来型・ユニット型共通）'!$C$6:$L$47,10,FALSE))</f>
        <v/>
      </c>
      <c r="AX64" s="684" t="str">
        <f>IF(AX63="","",VLOOKUP(AX63,'6-2シフト記号表（従来型・ユニット型共通）'!$C$6:$L$47,10,FALSE))</f>
        <v/>
      </c>
      <c r="AY64" s="684" t="str">
        <f>IF(AY63="","",VLOOKUP(AY63,'6-2シフト記号表（従来型・ユニット型共通）'!$C$6:$L$47,10,FALSE))</f>
        <v/>
      </c>
      <c r="AZ64" s="684" t="str">
        <f>IF(AZ63="","",VLOOKUP(AZ63,'6-2シフト記号表（従来型・ユニット型共通）'!$C$6:$L$47,10,FALSE))</f>
        <v/>
      </c>
      <c r="BA64" s="684" t="str">
        <f>IF(BA63="","",VLOOKUP(BA63,'6-2シフト記号表（従来型・ユニット型共通）'!$C$6:$L$47,10,FALSE))</f>
        <v/>
      </c>
      <c r="BB64" s="685" t="str">
        <f>IF(BB63="","",VLOOKUP(BB63,'6-2シフト記号表（従来型・ユニット型共通）'!$C$6:$L$47,10,FALSE))</f>
        <v/>
      </c>
      <c r="BC64" s="683" t="str">
        <f>IF(BC63="","",VLOOKUP(BC63,'6-2シフト記号表（従来型・ユニット型共通）'!$C$6:$L$47,10,FALSE))</f>
        <v/>
      </c>
      <c r="BD64" s="684" t="str">
        <f>IF(BD63="","",VLOOKUP(BD63,'6-2シフト記号表（従来型・ユニット型共通）'!$C$6:$L$47,10,FALSE))</f>
        <v/>
      </c>
      <c r="BE64" s="684" t="str">
        <f>IF(BE63="","",VLOOKUP(BE63,'6-2シフト記号表（従来型・ユニット型共通）'!$C$6:$L$47,10,FALSE))</f>
        <v/>
      </c>
      <c r="BF64" s="1814">
        <f>IF($BI$3="４週",SUM(AA64:BB64),IF($BI$3="暦月",SUM(AA64:BE64),""))</f>
        <v>0</v>
      </c>
      <c r="BG64" s="1815"/>
      <c r="BH64" s="1816">
        <f>IF($BI$3="４週",BF64/4,IF($BI$3="暦月",(BF64/($BI$8/7)),""))</f>
        <v>0</v>
      </c>
      <c r="BI64" s="1815"/>
      <c r="BJ64" s="1811"/>
      <c r="BK64" s="1812"/>
      <c r="BL64" s="1812"/>
      <c r="BM64" s="1812"/>
      <c r="BN64" s="1813"/>
    </row>
    <row r="65" spans="2:66" ht="20.25" customHeight="1" x14ac:dyDescent="0.2">
      <c r="B65" s="1770">
        <f>B63+1</f>
        <v>25</v>
      </c>
      <c r="C65" s="1930"/>
      <c r="D65" s="1932"/>
      <c r="E65" s="1933"/>
      <c r="F65" s="1934"/>
      <c r="G65" s="1772"/>
      <c r="H65" s="1773"/>
      <c r="I65" s="678"/>
      <c r="J65" s="679"/>
      <c r="K65" s="678"/>
      <c r="L65" s="679"/>
      <c r="M65" s="1776"/>
      <c r="N65" s="1777"/>
      <c r="O65" s="1780"/>
      <c r="P65" s="1781"/>
      <c r="Q65" s="1781"/>
      <c r="R65" s="1773"/>
      <c r="S65" s="1784"/>
      <c r="T65" s="1785"/>
      <c r="U65" s="1785"/>
      <c r="V65" s="1785"/>
      <c r="W65" s="1786"/>
      <c r="X65" s="698" t="s">
        <v>1079</v>
      </c>
      <c r="Z65" s="699"/>
      <c r="AA65" s="691"/>
      <c r="AB65" s="692"/>
      <c r="AC65" s="692"/>
      <c r="AD65" s="692"/>
      <c r="AE65" s="692"/>
      <c r="AF65" s="692"/>
      <c r="AG65" s="693"/>
      <c r="AH65" s="691"/>
      <c r="AI65" s="692"/>
      <c r="AJ65" s="692"/>
      <c r="AK65" s="692"/>
      <c r="AL65" s="692"/>
      <c r="AM65" s="692"/>
      <c r="AN65" s="693"/>
      <c r="AO65" s="691"/>
      <c r="AP65" s="692"/>
      <c r="AQ65" s="692"/>
      <c r="AR65" s="692"/>
      <c r="AS65" s="692"/>
      <c r="AT65" s="692"/>
      <c r="AU65" s="693"/>
      <c r="AV65" s="691"/>
      <c r="AW65" s="692"/>
      <c r="AX65" s="692"/>
      <c r="AY65" s="692"/>
      <c r="AZ65" s="692"/>
      <c r="BA65" s="692"/>
      <c r="BB65" s="693"/>
      <c r="BC65" s="691"/>
      <c r="BD65" s="692"/>
      <c r="BE65" s="694"/>
      <c r="BF65" s="1787"/>
      <c r="BG65" s="1788"/>
      <c r="BH65" s="1842"/>
      <c r="BI65" s="1843"/>
      <c r="BJ65" s="1844"/>
      <c r="BK65" s="1845"/>
      <c r="BL65" s="1845"/>
      <c r="BM65" s="1845"/>
      <c r="BN65" s="1846"/>
    </row>
    <row r="66" spans="2:66" ht="20.25" customHeight="1" x14ac:dyDescent="0.2">
      <c r="B66" s="1771"/>
      <c r="C66" s="1931"/>
      <c r="D66" s="1932"/>
      <c r="E66" s="1933"/>
      <c r="F66" s="1934"/>
      <c r="G66" s="1774"/>
      <c r="H66" s="1775"/>
      <c r="I66" s="678"/>
      <c r="J66" s="679">
        <f>G65</f>
        <v>0</v>
      </c>
      <c r="K66" s="678"/>
      <c r="L66" s="679">
        <f>M65</f>
        <v>0</v>
      </c>
      <c r="M66" s="1778"/>
      <c r="N66" s="1779"/>
      <c r="O66" s="1782"/>
      <c r="P66" s="1783"/>
      <c r="Q66" s="1783"/>
      <c r="R66" s="1775"/>
      <c r="S66" s="1784"/>
      <c r="T66" s="1785"/>
      <c r="U66" s="1785"/>
      <c r="V66" s="1785"/>
      <c r="W66" s="1786"/>
      <c r="X66" s="695" t="s">
        <v>1080</v>
      </c>
      <c r="Y66" s="696"/>
      <c r="Z66" s="697"/>
      <c r="AA66" s="683" t="str">
        <f>IF(AA65="","",VLOOKUP(AA65,'6-2シフト記号表（従来型・ユニット型共通）'!$C$6:$L$47,10,FALSE))</f>
        <v/>
      </c>
      <c r="AB66" s="684" t="str">
        <f>IF(AB65="","",VLOOKUP(AB65,'6-2シフト記号表（従来型・ユニット型共通）'!$C$6:$L$47,10,FALSE))</f>
        <v/>
      </c>
      <c r="AC66" s="684" t="str">
        <f>IF(AC65="","",VLOOKUP(AC65,'6-2シフト記号表（従来型・ユニット型共通）'!$C$6:$L$47,10,FALSE))</f>
        <v/>
      </c>
      <c r="AD66" s="684" t="str">
        <f>IF(AD65="","",VLOOKUP(AD65,'6-2シフト記号表（従来型・ユニット型共通）'!$C$6:$L$47,10,FALSE))</f>
        <v/>
      </c>
      <c r="AE66" s="684" t="str">
        <f>IF(AE65="","",VLOOKUP(AE65,'6-2シフト記号表（従来型・ユニット型共通）'!$C$6:$L$47,10,FALSE))</f>
        <v/>
      </c>
      <c r="AF66" s="684" t="str">
        <f>IF(AF65="","",VLOOKUP(AF65,'6-2シフト記号表（従来型・ユニット型共通）'!$C$6:$L$47,10,FALSE))</f>
        <v/>
      </c>
      <c r="AG66" s="685" t="str">
        <f>IF(AG65="","",VLOOKUP(AG65,'6-2シフト記号表（従来型・ユニット型共通）'!$C$6:$L$47,10,FALSE))</f>
        <v/>
      </c>
      <c r="AH66" s="683" t="str">
        <f>IF(AH65="","",VLOOKUP(AH65,'6-2シフト記号表（従来型・ユニット型共通）'!$C$6:$L$47,10,FALSE))</f>
        <v/>
      </c>
      <c r="AI66" s="684" t="str">
        <f>IF(AI65="","",VLOOKUP(AI65,'6-2シフト記号表（従来型・ユニット型共通）'!$C$6:$L$47,10,FALSE))</f>
        <v/>
      </c>
      <c r="AJ66" s="684" t="str">
        <f>IF(AJ65="","",VLOOKUP(AJ65,'6-2シフト記号表（従来型・ユニット型共通）'!$C$6:$L$47,10,FALSE))</f>
        <v/>
      </c>
      <c r="AK66" s="684" t="str">
        <f>IF(AK65="","",VLOOKUP(AK65,'6-2シフト記号表（従来型・ユニット型共通）'!$C$6:$L$47,10,FALSE))</f>
        <v/>
      </c>
      <c r="AL66" s="684" t="str">
        <f>IF(AL65="","",VLOOKUP(AL65,'6-2シフト記号表（従来型・ユニット型共通）'!$C$6:$L$47,10,FALSE))</f>
        <v/>
      </c>
      <c r="AM66" s="684" t="str">
        <f>IF(AM65="","",VLOOKUP(AM65,'6-2シフト記号表（従来型・ユニット型共通）'!$C$6:$L$47,10,FALSE))</f>
        <v/>
      </c>
      <c r="AN66" s="685" t="str">
        <f>IF(AN65="","",VLOOKUP(AN65,'6-2シフト記号表（従来型・ユニット型共通）'!$C$6:$L$47,10,FALSE))</f>
        <v/>
      </c>
      <c r="AO66" s="683" t="str">
        <f>IF(AO65="","",VLOOKUP(AO65,'6-2シフト記号表（従来型・ユニット型共通）'!$C$6:$L$47,10,FALSE))</f>
        <v/>
      </c>
      <c r="AP66" s="684" t="str">
        <f>IF(AP65="","",VLOOKUP(AP65,'6-2シフト記号表（従来型・ユニット型共通）'!$C$6:$L$47,10,FALSE))</f>
        <v/>
      </c>
      <c r="AQ66" s="684" t="str">
        <f>IF(AQ65="","",VLOOKUP(AQ65,'6-2シフト記号表（従来型・ユニット型共通）'!$C$6:$L$47,10,FALSE))</f>
        <v/>
      </c>
      <c r="AR66" s="684" t="str">
        <f>IF(AR65="","",VLOOKUP(AR65,'6-2シフト記号表（従来型・ユニット型共通）'!$C$6:$L$47,10,FALSE))</f>
        <v/>
      </c>
      <c r="AS66" s="684" t="str">
        <f>IF(AS65="","",VLOOKUP(AS65,'6-2シフト記号表（従来型・ユニット型共通）'!$C$6:$L$47,10,FALSE))</f>
        <v/>
      </c>
      <c r="AT66" s="684" t="str">
        <f>IF(AT65="","",VLOOKUP(AT65,'6-2シフト記号表（従来型・ユニット型共通）'!$C$6:$L$47,10,FALSE))</f>
        <v/>
      </c>
      <c r="AU66" s="685" t="str">
        <f>IF(AU65="","",VLOOKUP(AU65,'6-2シフト記号表（従来型・ユニット型共通）'!$C$6:$L$47,10,FALSE))</f>
        <v/>
      </c>
      <c r="AV66" s="683" t="str">
        <f>IF(AV65="","",VLOOKUP(AV65,'6-2シフト記号表（従来型・ユニット型共通）'!$C$6:$L$47,10,FALSE))</f>
        <v/>
      </c>
      <c r="AW66" s="684" t="str">
        <f>IF(AW65="","",VLOOKUP(AW65,'6-2シフト記号表（従来型・ユニット型共通）'!$C$6:$L$47,10,FALSE))</f>
        <v/>
      </c>
      <c r="AX66" s="684" t="str">
        <f>IF(AX65="","",VLOOKUP(AX65,'6-2シフト記号表（従来型・ユニット型共通）'!$C$6:$L$47,10,FALSE))</f>
        <v/>
      </c>
      <c r="AY66" s="684" t="str">
        <f>IF(AY65="","",VLOOKUP(AY65,'6-2シフト記号表（従来型・ユニット型共通）'!$C$6:$L$47,10,FALSE))</f>
        <v/>
      </c>
      <c r="AZ66" s="684" t="str">
        <f>IF(AZ65="","",VLOOKUP(AZ65,'6-2シフト記号表（従来型・ユニット型共通）'!$C$6:$L$47,10,FALSE))</f>
        <v/>
      </c>
      <c r="BA66" s="684" t="str">
        <f>IF(BA65="","",VLOOKUP(BA65,'6-2シフト記号表（従来型・ユニット型共通）'!$C$6:$L$47,10,FALSE))</f>
        <v/>
      </c>
      <c r="BB66" s="685" t="str">
        <f>IF(BB65="","",VLOOKUP(BB65,'6-2シフト記号表（従来型・ユニット型共通）'!$C$6:$L$47,10,FALSE))</f>
        <v/>
      </c>
      <c r="BC66" s="683" t="str">
        <f>IF(BC65="","",VLOOKUP(BC65,'6-2シフト記号表（従来型・ユニット型共通）'!$C$6:$L$47,10,FALSE))</f>
        <v/>
      </c>
      <c r="BD66" s="684" t="str">
        <f>IF(BD65="","",VLOOKUP(BD65,'6-2シフト記号表（従来型・ユニット型共通）'!$C$6:$L$47,10,FALSE))</f>
        <v/>
      </c>
      <c r="BE66" s="684" t="str">
        <f>IF(BE65="","",VLOOKUP(BE65,'6-2シフト記号表（従来型・ユニット型共通）'!$C$6:$L$47,10,FALSE))</f>
        <v/>
      </c>
      <c r="BF66" s="1814">
        <f>IF($BI$3="４週",SUM(AA66:BB66),IF($BI$3="暦月",SUM(AA66:BE66),""))</f>
        <v>0</v>
      </c>
      <c r="BG66" s="1815"/>
      <c r="BH66" s="1816">
        <f>IF($BI$3="４週",BF66/4,IF($BI$3="暦月",(BF66/($BI$8/7)),""))</f>
        <v>0</v>
      </c>
      <c r="BI66" s="1815"/>
      <c r="BJ66" s="1811"/>
      <c r="BK66" s="1812"/>
      <c r="BL66" s="1812"/>
      <c r="BM66" s="1812"/>
      <c r="BN66" s="1813"/>
    </row>
    <row r="67" spans="2:66" ht="20.25" customHeight="1" x14ac:dyDescent="0.2">
      <c r="B67" s="1770">
        <f>B65+1</f>
        <v>26</v>
      </c>
      <c r="C67" s="1930"/>
      <c r="D67" s="1932"/>
      <c r="E67" s="1933"/>
      <c r="F67" s="1934"/>
      <c r="G67" s="1772"/>
      <c r="H67" s="1773"/>
      <c r="I67" s="678"/>
      <c r="J67" s="679"/>
      <c r="K67" s="678"/>
      <c r="L67" s="679"/>
      <c r="M67" s="1776"/>
      <c r="N67" s="1777"/>
      <c r="O67" s="1780"/>
      <c r="P67" s="1781"/>
      <c r="Q67" s="1781"/>
      <c r="R67" s="1773"/>
      <c r="S67" s="1784"/>
      <c r="T67" s="1785"/>
      <c r="U67" s="1785"/>
      <c r="V67" s="1785"/>
      <c r="W67" s="1786"/>
      <c r="X67" s="698" t="s">
        <v>1079</v>
      </c>
      <c r="Y67" s="1100"/>
      <c r="Z67" s="699"/>
      <c r="AA67" s="691"/>
      <c r="AB67" s="692"/>
      <c r="AC67" s="692"/>
      <c r="AD67" s="692"/>
      <c r="AE67" s="692"/>
      <c r="AF67" s="692"/>
      <c r="AG67" s="693"/>
      <c r="AH67" s="691"/>
      <c r="AI67" s="692"/>
      <c r="AJ67" s="692"/>
      <c r="AK67" s="692"/>
      <c r="AL67" s="692"/>
      <c r="AM67" s="692"/>
      <c r="AN67" s="693"/>
      <c r="AO67" s="691"/>
      <c r="AP67" s="692"/>
      <c r="AQ67" s="692"/>
      <c r="AR67" s="692"/>
      <c r="AS67" s="692"/>
      <c r="AT67" s="692"/>
      <c r="AU67" s="693"/>
      <c r="AV67" s="691"/>
      <c r="AW67" s="692"/>
      <c r="AX67" s="692"/>
      <c r="AY67" s="692"/>
      <c r="AZ67" s="692"/>
      <c r="BA67" s="692"/>
      <c r="BB67" s="693"/>
      <c r="BC67" s="691"/>
      <c r="BD67" s="692"/>
      <c r="BE67" s="694"/>
      <c r="BF67" s="1787"/>
      <c r="BG67" s="1788"/>
      <c r="BH67" s="1842"/>
      <c r="BI67" s="1843"/>
      <c r="BJ67" s="1844"/>
      <c r="BK67" s="1845"/>
      <c r="BL67" s="1845"/>
      <c r="BM67" s="1845"/>
      <c r="BN67" s="1846"/>
    </row>
    <row r="68" spans="2:66" ht="20.25" customHeight="1" x14ac:dyDescent="0.2">
      <c r="B68" s="1771"/>
      <c r="C68" s="1931"/>
      <c r="D68" s="1932"/>
      <c r="E68" s="1933"/>
      <c r="F68" s="1934"/>
      <c r="G68" s="1872"/>
      <c r="H68" s="1873"/>
      <c r="I68" s="700"/>
      <c r="J68" s="701">
        <f>G67</f>
        <v>0</v>
      </c>
      <c r="K68" s="700"/>
      <c r="L68" s="701">
        <f>M67</f>
        <v>0</v>
      </c>
      <c r="M68" s="1874"/>
      <c r="N68" s="1875"/>
      <c r="O68" s="1876"/>
      <c r="P68" s="1877"/>
      <c r="Q68" s="1877"/>
      <c r="R68" s="1873"/>
      <c r="S68" s="1784"/>
      <c r="T68" s="1785"/>
      <c r="U68" s="1785"/>
      <c r="V68" s="1785"/>
      <c r="W68" s="1786"/>
      <c r="X68" s="695" t="s">
        <v>1080</v>
      </c>
      <c r="Y68" s="696"/>
      <c r="Z68" s="697"/>
      <c r="AA68" s="683" t="str">
        <f>IF(AA67="","",VLOOKUP(AA67,'6-2シフト記号表（従来型・ユニット型共通）'!$C$6:$L$47,10,FALSE))</f>
        <v/>
      </c>
      <c r="AB68" s="684" t="str">
        <f>IF(AB67="","",VLOOKUP(AB67,'6-2シフト記号表（従来型・ユニット型共通）'!$C$6:$L$47,10,FALSE))</f>
        <v/>
      </c>
      <c r="AC68" s="684" t="str">
        <f>IF(AC67="","",VLOOKUP(AC67,'6-2シフト記号表（従来型・ユニット型共通）'!$C$6:$L$47,10,FALSE))</f>
        <v/>
      </c>
      <c r="AD68" s="684" t="str">
        <f>IF(AD67="","",VLOOKUP(AD67,'6-2シフト記号表（従来型・ユニット型共通）'!$C$6:$L$47,10,FALSE))</f>
        <v/>
      </c>
      <c r="AE68" s="684" t="str">
        <f>IF(AE67="","",VLOOKUP(AE67,'6-2シフト記号表（従来型・ユニット型共通）'!$C$6:$L$47,10,FALSE))</f>
        <v/>
      </c>
      <c r="AF68" s="684" t="str">
        <f>IF(AF67="","",VLOOKUP(AF67,'6-2シフト記号表（従来型・ユニット型共通）'!$C$6:$L$47,10,FALSE))</f>
        <v/>
      </c>
      <c r="AG68" s="685" t="str">
        <f>IF(AG67="","",VLOOKUP(AG67,'6-2シフト記号表（従来型・ユニット型共通）'!$C$6:$L$47,10,FALSE))</f>
        <v/>
      </c>
      <c r="AH68" s="683" t="str">
        <f>IF(AH67="","",VLOOKUP(AH67,'6-2シフト記号表（従来型・ユニット型共通）'!$C$6:$L$47,10,FALSE))</f>
        <v/>
      </c>
      <c r="AI68" s="684" t="str">
        <f>IF(AI67="","",VLOOKUP(AI67,'6-2シフト記号表（従来型・ユニット型共通）'!$C$6:$L$47,10,FALSE))</f>
        <v/>
      </c>
      <c r="AJ68" s="684" t="str">
        <f>IF(AJ67="","",VLOOKUP(AJ67,'6-2シフト記号表（従来型・ユニット型共通）'!$C$6:$L$47,10,FALSE))</f>
        <v/>
      </c>
      <c r="AK68" s="684" t="str">
        <f>IF(AK67="","",VLOOKUP(AK67,'6-2シフト記号表（従来型・ユニット型共通）'!$C$6:$L$47,10,FALSE))</f>
        <v/>
      </c>
      <c r="AL68" s="684" t="str">
        <f>IF(AL67="","",VLOOKUP(AL67,'6-2シフト記号表（従来型・ユニット型共通）'!$C$6:$L$47,10,FALSE))</f>
        <v/>
      </c>
      <c r="AM68" s="684" t="str">
        <f>IF(AM67="","",VLOOKUP(AM67,'6-2シフト記号表（従来型・ユニット型共通）'!$C$6:$L$47,10,FALSE))</f>
        <v/>
      </c>
      <c r="AN68" s="685" t="str">
        <f>IF(AN67="","",VLOOKUP(AN67,'6-2シフト記号表（従来型・ユニット型共通）'!$C$6:$L$47,10,FALSE))</f>
        <v/>
      </c>
      <c r="AO68" s="683" t="str">
        <f>IF(AO67="","",VLOOKUP(AO67,'6-2シフト記号表（従来型・ユニット型共通）'!$C$6:$L$47,10,FALSE))</f>
        <v/>
      </c>
      <c r="AP68" s="684" t="str">
        <f>IF(AP67="","",VLOOKUP(AP67,'6-2シフト記号表（従来型・ユニット型共通）'!$C$6:$L$47,10,FALSE))</f>
        <v/>
      </c>
      <c r="AQ68" s="684" t="str">
        <f>IF(AQ67="","",VLOOKUP(AQ67,'6-2シフト記号表（従来型・ユニット型共通）'!$C$6:$L$47,10,FALSE))</f>
        <v/>
      </c>
      <c r="AR68" s="684" t="str">
        <f>IF(AR67="","",VLOOKUP(AR67,'6-2シフト記号表（従来型・ユニット型共通）'!$C$6:$L$47,10,FALSE))</f>
        <v/>
      </c>
      <c r="AS68" s="684" t="str">
        <f>IF(AS67="","",VLOOKUP(AS67,'6-2シフト記号表（従来型・ユニット型共通）'!$C$6:$L$47,10,FALSE))</f>
        <v/>
      </c>
      <c r="AT68" s="684" t="str">
        <f>IF(AT67="","",VLOOKUP(AT67,'6-2シフト記号表（従来型・ユニット型共通）'!$C$6:$L$47,10,FALSE))</f>
        <v/>
      </c>
      <c r="AU68" s="685" t="str">
        <f>IF(AU67="","",VLOOKUP(AU67,'6-2シフト記号表（従来型・ユニット型共通）'!$C$6:$L$47,10,FALSE))</f>
        <v/>
      </c>
      <c r="AV68" s="683" t="str">
        <f>IF(AV67="","",VLOOKUP(AV67,'6-2シフト記号表（従来型・ユニット型共通）'!$C$6:$L$47,10,FALSE))</f>
        <v/>
      </c>
      <c r="AW68" s="684" t="str">
        <f>IF(AW67="","",VLOOKUP(AW67,'6-2シフト記号表（従来型・ユニット型共通）'!$C$6:$L$47,10,FALSE))</f>
        <v/>
      </c>
      <c r="AX68" s="684" t="str">
        <f>IF(AX67="","",VLOOKUP(AX67,'6-2シフト記号表（従来型・ユニット型共通）'!$C$6:$L$47,10,FALSE))</f>
        <v/>
      </c>
      <c r="AY68" s="684" t="str">
        <f>IF(AY67="","",VLOOKUP(AY67,'6-2シフト記号表（従来型・ユニット型共通）'!$C$6:$L$47,10,FALSE))</f>
        <v/>
      </c>
      <c r="AZ68" s="684" t="str">
        <f>IF(AZ67="","",VLOOKUP(AZ67,'6-2シフト記号表（従来型・ユニット型共通）'!$C$6:$L$47,10,FALSE))</f>
        <v/>
      </c>
      <c r="BA68" s="684" t="str">
        <f>IF(BA67="","",VLOOKUP(BA67,'6-2シフト記号表（従来型・ユニット型共通）'!$C$6:$L$47,10,FALSE))</f>
        <v/>
      </c>
      <c r="BB68" s="685" t="str">
        <f>IF(BB67="","",VLOOKUP(BB67,'6-2シフト記号表（従来型・ユニット型共通）'!$C$6:$L$47,10,FALSE))</f>
        <v/>
      </c>
      <c r="BC68" s="683" t="str">
        <f>IF(BC67="","",VLOOKUP(BC67,'6-2シフト記号表（従来型・ユニット型共通）'!$C$6:$L$47,10,FALSE))</f>
        <v/>
      </c>
      <c r="BD68" s="684" t="str">
        <f>IF(BD67="","",VLOOKUP(BD67,'6-2シフト記号表（従来型・ユニット型共通）'!$C$6:$L$47,10,FALSE))</f>
        <v/>
      </c>
      <c r="BE68" s="684" t="str">
        <f>IF(BE67="","",VLOOKUP(BE67,'6-2シフト記号表（従来型・ユニット型共通）'!$C$6:$L$47,10,FALSE))</f>
        <v/>
      </c>
      <c r="BF68" s="1868">
        <f>IF($BI$3="４週",SUM(AA68:BB68),IF($BI$3="暦月",SUM(AA68:BE68),""))</f>
        <v>0</v>
      </c>
      <c r="BG68" s="1869"/>
      <c r="BH68" s="1870">
        <f>IF($BI$3="４週",BF68/4,IF($BI$3="暦月",(BF68/($BI$8/7)),""))</f>
        <v>0</v>
      </c>
      <c r="BI68" s="1869"/>
      <c r="BJ68" s="1865"/>
      <c r="BK68" s="1866"/>
      <c r="BL68" s="1866"/>
      <c r="BM68" s="1866"/>
      <c r="BN68" s="1867"/>
    </row>
    <row r="69" spans="2:66" ht="20.25" customHeight="1" x14ac:dyDescent="0.2">
      <c r="B69" s="1947">
        <f>B67+1</f>
        <v>27</v>
      </c>
      <c r="C69" s="1948"/>
      <c r="D69" s="1949"/>
      <c r="E69" s="1950"/>
      <c r="F69" s="1951"/>
      <c r="G69" s="1774"/>
      <c r="H69" s="1775"/>
      <c r="I69" s="678"/>
      <c r="J69" s="679"/>
      <c r="K69" s="678"/>
      <c r="L69" s="679"/>
      <c r="M69" s="1778"/>
      <c r="N69" s="1779"/>
      <c r="O69" s="1782"/>
      <c r="P69" s="1871"/>
      <c r="Q69" s="1871"/>
      <c r="R69" s="1775"/>
      <c r="S69" s="1939"/>
      <c r="T69" s="1940"/>
      <c r="U69" s="1940"/>
      <c r="V69" s="1940"/>
      <c r="W69" s="1941"/>
      <c r="X69" s="698" t="s">
        <v>1079</v>
      </c>
      <c r="Z69" s="699"/>
      <c r="AA69" s="1096"/>
      <c r="AB69" s="1097"/>
      <c r="AC69" s="1097"/>
      <c r="AD69" s="1097"/>
      <c r="AE69" s="1097"/>
      <c r="AF69" s="1097"/>
      <c r="AG69" s="1098"/>
      <c r="AH69" s="1096"/>
      <c r="AI69" s="1097"/>
      <c r="AJ69" s="1097"/>
      <c r="AK69" s="1097"/>
      <c r="AL69" s="1097"/>
      <c r="AM69" s="1097"/>
      <c r="AN69" s="1098"/>
      <c r="AO69" s="1096"/>
      <c r="AP69" s="1097"/>
      <c r="AQ69" s="1097"/>
      <c r="AR69" s="1097"/>
      <c r="AS69" s="1097"/>
      <c r="AT69" s="1097"/>
      <c r="AU69" s="1098"/>
      <c r="AV69" s="1096"/>
      <c r="AW69" s="1097"/>
      <c r="AX69" s="1097"/>
      <c r="AY69" s="1097"/>
      <c r="AZ69" s="1097"/>
      <c r="BA69" s="1097"/>
      <c r="BB69" s="1098"/>
      <c r="BC69" s="1096"/>
      <c r="BD69" s="1097"/>
      <c r="BE69" s="1099"/>
      <c r="BF69" s="1942"/>
      <c r="BG69" s="1943"/>
      <c r="BH69" s="1944"/>
      <c r="BI69" s="1945"/>
      <c r="BJ69" s="1811"/>
      <c r="BK69" s="1946"/>
      <c r="BL69" s="1946"/>
      <c r="BM69" s="1946"/>
      <c r="BN69" s="1813"/>
    </row>
    <row r="70" spans="2:66" ht="20.25" customHeight="1" x14ac:dyDescent="0.2">
      <c r="B70" s="1771"/>
      <c r="C70" s="1931"/>
      <c r="D70" s="1932"/>
      <c r="E70" s="1933"/>
      <c r="F70" s="1934"/>
      <c r="G70" s="1774"/>
      <c r="H70" s="1775"/>
      <c r="I70" s="678"/>
      <c r="J70" s="679">
        <f>G69</f>
        <v>0</v>
      </c>
      <c r="K70" s="678"/>
      <c r="L70" s="679">
        <f>M69</f>
        <v>0</v>
      </c>
      <c r="M70" s="1778"/>
      <c r="N70" s="1779"/>
      <c r="O70" s="1782"/>
      <c r="P70" s="1783"/>
      <c r="Q70" s="1783"/>
      <c r="R70" s="1775"/>
      <c r="S70" s="1784"/>
      <c r="T70" s="1785"/>
      <c r="U70" s="1785"/>
      <c r="V70" s="1785"/>
      <c r="W70" s="1786"/>
      <c r="X70" s="695" t="s">
        <v>1080</v>
      </c>
      <c r="Y70" s="696"/>
      <c r="Z70" s="697"/>
      <c r="AA70" s="683" t="str">
        <f>IF(AA69="","",VLOOKUP(AA69,'6-2シフト記号表（従来型・ユニット型共通）'!$C$6:$L$47,10,FALSE))</f>
        <v/>
      </c>
      <c r="AB70" s="684" t="str">
        <f>IF(AB69="","",VLOOKUP(AB69,'6-2シフト記号表（従来型・ユニット型共通）'!$C$6:$L$47,10,FALSE))</f>
        <v/>
      </c>
      <c r="AC70" s="684" t="str">
        <f>IF(AC69="","",VLOOKUP(AC69,'6-2シフト記号表（従来型・ユニット型共通）'!$C$6:$L$47,10,FALSE))</f>
        <v/>
      </c>
      <c r="AD70" s="684" t="str">
        <f>IF(AD69="","",VLOOKUP(AD69,'6-2シフト記号表（従来型・ユニット型共通）'!$C$6:$L$47,10,FALSE))</f>
        <v/>
      </c>
      <c r="AE70" s="684" t="str">
        <f>IF(AE69="","",VLOOKUP(AE69,'6-2シフト記号表（従来型・ユニット型共通）'!$C$6:$L$47,10,FALSE))</f>
        <v/>
      </c>
      <c r="AF70" s="684" t="str">
        <f>IF(AF69="","",VLOOKUP(AF69,'6-2シフト記号表（従来型・ユニット型共通）'!$C$6:$L$47,10,FALSE))</f>
        <v/>
      </c>
      <c r="AG70" s="685" t="str">
        <f>IF(AG69="","",VLOOKUP(AG69,'6-2シフト記号表（従来型・ユニット型共通）'!$C$6:$L$47,10,FALSE))</f>
        <v/>
      </c>
      <c r="AH70" s="683" t="str">
        <f>IF(AH69="","",VLOOKUP(AH69,'6-2シフト記号表（従来型・ユニット型共通）'!$C$6:$L$47,10,FALSE))</f>
        <v/>
      </c>
      <c r="AI70" s="684" t="str">
        <f>IF(AI69="","",VLOOKUP(AI69,'6-2シフト記号表（従来型・ユニット型共通）'!$C$6:$L$47,10,FALSE))</f>
        <v/>
      </c>
      <c r="AJ70" s="684" t="str">
        <f>IF(AJ69="","",VLOOKUP(AJ69,'6-2シフト記号表（従来型・ユニット型共通）'!$C$6:$L$47,10,FALSE))</f>
        <v/>
      </c>
      <c r="AK70" s="684" t="str">
        <f>IF(AK69="","",VLOOKUP(AK69,'6-2シフト記号表（従来型・ユニット型共通）'!$C$6:$L$47,10,FALSE))</f>
        <v/>
      </c>
      <c r="AL70" s="684" t="str">
        <f>IF(AL69="","",VLOOKUP(AL69,'6-2シフト記号表（従来型・ユニット型共通）'!$C$6:$L$47,10,FALSE))</f>
        <v/>
      </c>
      <c r="AM70" s="684" t="str">
        <f>IF(AM69="","",VLOOKUP(AM69,'6-2シフト記号表（従来型・ユニット型共通）'!$C$6:$L$47,10,FALSE))</f>
        <v/>
      </c>
      <c r="AN70" s="685" t="str">
        <f>IF(AN69="","",VLOOKUP(AN69,'6-2シフト記号表（従来型・ユニット型共通）'!$C$6:$L$47,10,FALSE))</f>
        <v/>
      </c>
      <c r="AO70" s="683" t="str">
        <f>IF(AO69="","",VLOOKUP(AO69,'6-2シフト記号表（従来型・ユニット型共通）'!$C$6:$L$47,10,FALSE))</f>
        <v/>
      </c>
      <c r="AP70" s="684" t="str">
        <f>IF(AP69="","",VLOOKUP(AP69,'6-2シフト記号表（従来型・ユニット型共通）'!$C$6:$L$47,10,FALSE))</f>
        <v/>
      </c>
      <c r="AQ70" s="684" t="str">
        <f>IF(AQ69="","",VLOOKUP(AQ69,'6-2シフト記号表（従来型・ユニット型共通）'!$C$6:$L$47,10,FALSE))</f>
        <v/>
      </c>
      <c r="AR70" s="684" t="str">
        <f>IF(AR69="","",VLOOKUP(AR69,'6-2シフト記号表（従来型・ユニット型共通）'!$C$6:$L$47,10,FALSE))</f>
        <v/>
      </c>
      <c r="AS70" s="684" t="str">
        <f>IF(AS69="","",VLOOKUP(AS69,'6-2シフト記号表（従来型・ユニット型共通）'!$C$6:$L$47,10,FALSE))</f>
        <v/>
      </c>
      <c r="AT70" s="684" t="str">
        <f>IF(AT69="","",VLOOKUP(AT69,'6-2シフト記号表（従来型・ユニット型共通）'!$C$6:$L$47,10,FALSE))</f>
        <v/>
      </c>
      <c r="AU70" s="685" t="str">
        <f>IF(AU69="","",VLOOKUP(AU69,'6-2シフト記号表（従来型・ユニット型共通）'!$C$6:$L$47,10,FALSE))</f>
        <v/>
      </c>
      <c r="AV70" s="683" t="str">
        <f>IF(AV69="","",VLOOKUP(AV69,'6-2シフト記号表（従来型・ユニット型共通）'!$C$6:$L$47,10,FALSE))</f>
        <v/>
      </c>
      <c r="AW70" s="684" t="str">
        <f>IF(AW69="","",VLOOKUP(AW69,'6-2シフト記号表（従来型・ユニット型共通）'!$C$6:$L$47,10,FALSE))</f>
        <v/>
      </c>
      <c r="AX70" s="684" t="str">
        <f>IF(AX69="","",VLOOKUP(AX69,'6-2シフト記号表（従来型・ユニット型共通）'!$C$6:$L$47,10,FALSE))</f>
        <v/>
      </c>
      <c r="AY70" s="684" t="str">
        <f>IF(AY69="","",VLOOKUP(AY69,'6-2シフト記号表（従来型・ユニット型共通）'!$C$6:$L$47,10,FALSE))</f>
        <v/>
      </c>
      <c r="AZ70" s="684" t="str">
        <f>IF(AZ69="","",VLOOKUP(AZ69,'6-2シフト記号表（従来型・ユニット型共通）'!$C$6:$L$47,10,FALSE))</f>
        <v/>
      </c>
      <c r="BA70" s="684" t="str">
        <f>IF(BA69="","",VLOOKUP(BA69,'6-2シフト記号表（従来型・ユニット型共通）'!$C$6:$L$47,10,FALSE))</f>
        <v/>
      </c>
      <c r="BB70" s="685" t="str">
        <f>IF(BB69="","",VLOOKUP(BB69,'6-2シフト記号表（従来型・ユニット型共通）'!$C$6:$L$47,10,FALSE))</f>
        <v/>
      </c>
      <c r="BC70" s="683" t="str">
        <f>IF(BC69="","",VLOOKUP(BC69,'6-2シフト記号表（従来型・ユニット型共通）'!$C$6:$L$47,10,FALSE))</f>
        <v/>
      </c>
      <c r="BD70" s="684" t="str">
        <f>IF(BD69="","",VLOOKUP(BD69,'6-2シフト記号表（従来型・ユニット型共通）'!$C$6:$L$47,10,FALSE))</f>
        <v/>
      </c>
      <c r="BE70" s="684" t="str">
        <f>IF(BE69="","",VLOOKUP(BE69,'6-2シフト記号表（従来型・ユニット型共通）'!$C$6:$L$47,10,FALSE))</f>
        <v/>
      </c>
      <c r="BF70" s="1814">
        <f>IF($BI$3="４週",SUM(AA70:BB70),IF($BI$3="暦月",SUM(AA70:BE70),""))</f>
        <v>0</v>
      </c>
      <c r="BG70" s="1815"/>
      <c r="BH70" s="1816">
        <f>IF($BI$3="４週",BF70/4,IF($BI$3="暦月",(BF70/($BI$8/7)),""))</f>
        <v>0</v>
      </c>
      <c r="BI70" s="1815"/>
      <c r="BJ70" s="1811"/>
      <c r="BK70" s="1812"/>
      <c r="BL70" s="1812"/>
      <c r="BM70" s="1812"/>
      <c r="BN70" s="1813"/>
    </row>
    <row r="71" spans="2:66" ht="20.25" customHeight="1" x14ac:dyDescent="0.2">
      <c r="B71" s="1770">
        <f>B69+1</f>
        <v>28</v>
      </c>
      <c r="C71" s="1930"/>
      <c r="D71" s="1932"/>
      <c r="E71" s="1933"/>
      <c r="F71" s="1934"/>
      <c r="G71" s="1772"/>
      <c r="H71" s="1773"/>
      <c r="I71" s="678"/>
      <c r="J71" s="679"/>
      <c r="K71" s="678"/>
      <c r="L71" s="679"/>
      <c r="M71" s="1776"/>
      <c r="N71" s="1777"/>
      <c r="O71" s="1780"/>
      <c r="P71" s="1781"/>
      <c r="Q71" s="1781"/>
      <c r="R71" s="1773"/>
      <c r="S71" s="1784"/>
      <c r="T71" s="1785"/>
      <c r="U71" s="1785"/>
      <c r="V71" s="1785"/>
      <c r="W71" s="1786"/>
      <c r="X71" s="698" t="s">
        <v>1079</v>
      </c>
      <c r="Z71" s="699"/>
      <c r="AA71" s="691"/>
      <c r="AB71" s="692"/>
      <c r="AC71" s="692"/>
      <c r="AD71" s="692"/>
      <c r="AE71" s="692"/>
      <c r="AF71" s="692"/>
      <c r="AG71" s="693"/>
      <c r="AH71" s="691"/>
      <c r="AI71" s="692"/>
      <c r="AJ71" s="692"/>
      <c r="AK71" s="692"/>
      <c r="AL71" s="692"/>
      <c r="AM71" s="692"/>
      <c r="AN71" s="693"/>
      <c r="AO71" s="691"/>
      <c r="AP71" s="692"/>
      <c r="AQ71" s="692"/>
      <c r="AR71" s="692"/>
      <c r="AS71" s="692"/>
      <c r="AT71" s="692"/>
      <c r="AU71" s="693"/>
      <c r="AV71" s="691"/>
      <c r="AW71" s="692"/>
      <c r="AX71" s="692"/>
      <c r="AY71" s="692"/>
      <c r="AZ71" s="692"/>
      <c r="BA71" s="692"/>
      <c r="BB71" s="693"/>
      <c r="BC71" s="691"/>
      <c r="BD71" s="692"/>
      <c r="BE71" s="694"/>
      <c r="BF71" s="1787"/>
      <c r="BG71" s="1788"/>
      <c r="BH71" s="1842"/>
      <c r="BI71" s="1843"/>
      <c r="BJ71" s="1844"/>
      <c r="BK71" s="1845"/>
      <c r="BL71" s="1845"/>
      <c r="BM71" s="1845"/>
      <c r="BN71" s="1846"/>
    </row>
    <row r="72" spans="2:66" ht="20.25" customHeight="1" x14ac:dyDescent="0.2">
      <c r="B72" s="1771"/>
      <c r="C72" s="1931"/>
      <c r="D72" s="1932"/>
      <c r="E72" s="1933"/>
      <c r="F72" s="1934"/>
      <c r="G72" s="1774"/>
      <c r="H72" s="1775"/>
      <c r="I72" s="678"/>
      <c r="J72" s="679">
        <f>G71</f>
        <v>0</v>
      </c>
      <c r="K72" s="678"/>
      <c r="L72" s="679">
        <f>M71</f>
        <v>0</v>
      </c>
      <c r="M72" s="1778"/>
      <c r="N72" s="1779"/>
      <c r="O72" s="1782"/>
      <c r="P72" s="1783"/>
      <c r="Q72" s="1783"/>
      <c r="R72" s="1775"/>
      <c r="S72" s="1784"/>
      <c r="T72" s="1785"/>
      <c r="U72" s="1785"/>
      <c r="V72" s="1785"/>
      <c r="W72" s="1786"/>
      <c r="X72" s="695" t="s">
        <v>1080</v>
      </c>
      <c r="Y72" s="696"/>
      <c r="Z72" s="697"/>
      <c r="AA72" s="683" t="str">
        <f>IF(AA71="","",VLOOKUP(AA71,'6-2シフト記号表（従来型・ユニット型共通）'!$C$6:$L$47,10,FALSE))</f>
        <v/>
      </c>
      <c r="AB72" s="684" t="str">
        <f>IF(AB71="","",VLOOKUP(AB71,'6-2シフト記号表（従来型・ユニット型共通）'!$C$6:$L$47,10,FALSE))</f>
        <v/>
      </c>
      <c r="AC72" s="684" t="str">
        <f>IF(AC71="","",VLOOKUP(AC71,'6-2シフト記号表（従来型・ユニット型共通）'!$C$6:$L$47,10,FALSE))</f>
        <v/>
      </c>
      <c r="AD72" s="684" t="str">
        <f>IF(AD71="","",VLOOKUP(AD71,'6-2シフト記号表（従来型・ユニット型共通）'!$C$6:$L$47,10,FALSE))</f>
        <v/>
      </c>
      <c r="AE72" s="684" t="str">
        <f>IF(AE71="","",VLOOKUP(AE71,'6-2シフト記号表（従来型・ユニット型共通）'!$C$6:$L$47,10,FALSE))</f>
        <v/>
      </c>
      <c r="AF72" s="684" t="str">
        <f>IF(AF71="","",VLOOKUP(AF71,'6-2シフト記号表（従来型・ユニット型共通）'!$C$6:$L$47,10,FALSE))</f>
        <v/>
      </c>
      <c r="AG72" s="685" t="str">
        <f>IF(AG71="","",VLOOKUP(AG71,'6-2シフト記号表（従来型・ユニット型共通）'!$C$6:$L$47,10,FALSE))</f>
        <v/>
      </c>
      <c r="AH72" s="683" t="str">
        <f>IF(AH71="","",VLOOKUP(AH71,'6-2シフト記号表（従来型・ユニット型共通）'!$C$6:$L$47,10,FALSE))</f>
        <v/>
      </c>
      <c r="AI72" s="684" t="str">
        <f>IF(AI71="","",VLOOKUP(AI71,'6-2シフト記号表（従来型・ユニット型共通）'!$C$6:$L$47,10,FALSE))</f>
        <v/>
      </c>
      <c r="AJ72" s="684" t="str">
        <f>IF(AJ71="","",VLOOKUP(AJ71,'6-2シフト記号表（従来型・ユニット型共通）'!$C$6:$L$47,10,FALSE))</f>
        <v/>
      </c>
      <c r="AK72" s="684" t="str">
        <f>IF(AK71="","",VLOOKUP(AK71,'6-2シフト記号表（従来型・ユニット型共通）'!$C$6:$L$47,10,FALSE))</f>
        <v/>
      </c>
      <c r="AL72" s="684" t="str">
        <f>IF(AL71="","",VLOOKUP(AL71,'6-2シフト記号表（従来型・ユニット型共通）'!$C$6:$L$47,10,FALSE))</f>
        <v/>
      </c>
      <c r="AM72" s="684" t="str">
        <f>IF(AM71="","",VLOOKUP(AM71,'6-2シフト記号表（従来型・ユニット型共通）'!$C$6:$L$47,10,FALSE))</f>
        <v/>
      </c>
      <c r="AN72" s="685" t="str">
        <f>IF(AN71="","",VLOOKUP(AN71,'6-2シフト記号表（従来型・ユニット型共通）'!$C$6:$L$47,10,FALSE))</f>
        <v/>
      </c>
      <c r="AO72" s="683" t="str">
        <f>IF(AO71="","",VLOOKUP(AO71,'6-2シフト記号表（従来型・ユニット型共通）'!$C$6:$L$47,10,FALSE))</f>
        <v/>
      </c>
      <c r="AP72" s="684" t="str">
        <f>IF(AP71="","",VLOOKUP(AP71,'6-2シフト記号表（従来型・ユニット型共通）'!$C$6:$L$47,10,FALSE))</f>
        <v/>
      </c>
      <c r="AQ72" s="684" t="str">
        <f>IF(AQ71="","",VLOOKUP(AQ71,'6-2シフト記号表（従来型・ユニット型共通）'!$C$6:$L$47,10,FALSE))</f>
        <v/>
      </c>
      <c r="AR72" s="684" t="str">
        <f>IF(AR71="","",VLOOKUP(AR71,'6-2シフト記号表（従来型・ユニット型共通）'!$C$6:$L$47,10,FALSE))</f>
        <v/>
      </c>
      <c r="AS72" s="684" t="str">
        <f>IF(AS71="","",VLOOKUP(AS71,'6-2シフト記号表（従来型・ユニット型共通）'!$C$6:$L$47,10,FALSE))</f>
        <v/>
      </c>
      <c r="AT72" s="684" t="str">
        <f>IF(AT71="","",VLOOKUP(AT71,'6-2シフト記号表（従来型・ユニット型共通）'!$C$6:$L$47,10,FALSE))</f>
        <v/>
      </c>
      <c r="AU72" s="685" t="str">
        <f>IF(AU71="","",VLOOKUP(AU71,'6-2シフト記号表（従来型・ユニット型共通）'!$C$6:$L$47,10,FALSE))</f>
        <v/>
      </c>
      <c r="AV72" s="683" t="str">
        <f>IF(AV71="","",VLOOKUP(AV71,'6-2シフト記号表（従来型・ユニット型共通）'!$C$6:$L$47,10,FALSE))</f>
        <v/>
      </c>
      <c r="AW72" s="684" t="str">
        <f>IF(AW71="","",VLOOKUP(AW71,'6-2シフト記号表（従来型・ユニット型共通）'!$C$6:$L$47,10,FALSE))</f>
        <v/>
      </c>
      <c r="AX72" s="684" t="str">
        <f>IF(AX71="","",VLOOKUP(AX71,'6-2シフト記号表（従来型・ユニット型共通）'!$C$6:$L$47,10,FALSE))</f>
        <v/>
      </c>
      <c r="AY72" s="684" t="str">
        <f>IF(AY71="","",VLOOKUP(AY71,'6-2シフト記号表（従来型・ユニット型共通）'!$C$6:$L$47,10,FALSE))</f>
        <v/>
      </c>
      <c r="AZ72" s="684" t="str">
        <f>IF(AZ71="","",VLOOKUP(AZ71,'6-2シフト記号表（従来型・ユニット型共通）'!$C$6:$L$47,10,FALSE))</f>
        <v/>
      </c>
      <c r="BA72" s="684" t="str">
        <f>IF(BA71="","",VLOOKUP(BA71,'6-2シフト記号表（従来型・ユニット型共通）'!$C$6:$L$47,10,FALSE))</f>
        <v/>
      </c>
      <c r="BB72" s="685" t="str">
        <f>IF(BB71="","",VLOOKUP(BB71,'6-2シフト記号表（従来型・ユニット型共通）'!$C$6:$L$47,10,FALSE))</f>
        <v/>
      </c>
      <c r="BC72" s="683" t="str">
        <f>IF(BC71="","",VLOOKUP(BC71,'6-2シフト記号表（従来型・ユニット型共通）'!$C$6:$L$47,10,FALSE))</f>
        <v/>
      </c>
      <c r="BD72" s="684" t="str">
        <f>IF(BD71="","",VLOOKUP(BD71,'6-2シフト記号表（従来型・ユニット型共通）'!$C$6:$L$47,10,FALSE))</f>
        <v/>
      </c>
      <c r="BE72" s="684" t="str">
        <f>IF(BE71="","",VLOOKUP(BE71,'6-2シフト記号表（従来型・ユニット型共通）'!$C$6:$L$47,10,FALSE))</f>
        <v/>
      </c>
      <c r="BF72" s="1814">
        <f>IF($BI$3="４週",SUM(AA72:BB72),IF($BI$3="暦月",SUM(AA72:BE72),""))</f>
        <v>0</v>
      </c>
      <c r="BG72" s="1815"/>
      <c r="BH72" s="1816">
        <f>IF($BI$3="４週",BF72/4,IF($BI$3="暦月",(BF72/($BI$8/7)),""))</f>
        <v>0</v>
      </c>
      <c r="BI72" s="1815"/>
      <c r="BJ72" s="1811"/>
      <c r="BK72" s="1812"/>
      <c r="BL72" s="1812"/>
      <c r="BM72" s="1812"/>
      <c r="BN72" s="1813"/>
    </row>
    <row r="73" spans="2:66" ht="20.25" customHeight="1" x14ac:dyDescent="0.2">
      <c r="B73" s="1770">
        <f>B71+1</f>
        <v>29</v>
      </c>
      <c r="C73" s="1930"/>
      <c r="D73" s="1932"/>
      <c r="E73" s="1933"/>
      <c r="F73" s="1934"/>
      <c r="G73" s="1772"/>
      <c r="H73" s="1773"/>
      <c r="I73" s="678"/>
      <c r="J73" s="679"/>
      <c r="K73" s="678"/>
      <c r="L73" s="679"/>
      <c r="M73" s="1776"/>
      <c r="N73" s="1777"/>
      <c r="O73" s="1780"/>
      <c r="P73" s="1781"/>
      <c r="Q73" s="1781"/>
      <c r="R73" s="1773"/>
      <c r="S73" s="1784"/>
      <c r="T73" s="1785"/>
      <c r="U73" s="1785"/>
      <c r="V73" s="1785"/>
      <c r="W73" s="1786"/>
      <c r="X73" s="698" t="s">
        <v>1079</v>
      </c>
      <c r="Z73" s="699"/>
      <c r="AA73" s="691"/>
      <c r="AB73" s="692"/>
      <c r="AC73" s="692"/>
      <c r="AD73" s="692"/>
      <c r="AE73" s="692"/>
      <c r="AF73" s="692"/>
      <c r="AG73" s="693"/>
      <c r="AH73" s="691"/>
      <c r="AI73" s="692"/>
      <c r="AJ73" s="692"/>
      <c r="AK73" s="692"/>
      <c r="AL73" s="692"/>
      <c r="AM73" s="692"/>
      <c r="AN73" s="693"/>
      <c r="AO73" s="691"/>
      <c r="AP73" s="692"/>
      <c r="AQ73" s="692"/>
      <c r="AR73" s="692"/>
      <c r="AS73" s="692"/>
      <c r="AT73" s="692"/>
      <c r="AU73" s="693"/>
      <c r="AV73" s="691"/>
      <c r="AW73" s="692"/>
      <c r="AX73" s="692"/>
      <c r="AY73" s="692"/>
      <c r="AZ73" s="692"/>
      <c r="BA73" s="692"/>
      <c r="BB73" s="693"/>
      <c r="BC73" s="691"/>
      <c r="BD73" s="692"/>
      <c r="BE73" s="694"/>
      <c r="BF73" s="1787"/>
      <c r="BG73" s="1788"/>
      <c r="BH73" s="1842"/>
      <c r="BI73" s="1843"/>
      <c r="BJ73" s="1844"/>
      <c r="BK73" s="1845"/>
      <c r="BL73" s="1845"/>
      <c r="BM73" s="1845"/>
      <c r="BN73" s="1846"/>
    </row>
    <row r="74" spans="2:66" ht="20.25" customHeight="1" x14ac:dyDescent="0.2">
      <c r="B74" s="1771"/>
      <c r="C74" s="1931"/>
      <c r="D74" s="1932"/>
      <c r="E74" s="1933"/>
      <c r="F74" s="1934"/>
      <c r="G74" s="1872"/>
      <c r="H74" s="1873"/>
      <c r="I74" s="700"/>
      <c r="J74" s="701">
        <f>G73</f>
        <v>0</v>
      </c>
      <c r="K74" s="700"/>
      <c r="L74" s="701">
        <f>M73</f>
        <v>0</v>
      </c>
      <c r="M74" s="1874"/>
      <c r="N74" s="1875"/>
      <c r="O74" s="1876"/>
      <c r="P74" s="1877"/>
      <c r="Q74" s="1877"/>
      <c r="R74" s="1873"/>
      <c r="S74" s="1784"/>
      <c r="T74" s="1785"/>
      <c r="U74" s="1785"/>
      <c r="V74" s="1785"/>
      <c r="W74" s="1786"/>
      <c r="X74" s="695" t="s">
        <v>1080</v>
      </c>
      <c r="Y74" s="696"/>
      <c r="Z74" s="697"/>
      <c r="AA74" s="683" t="str">
        <f>IF(AA73="","",VLOOKUP(AA73,'6-2シフト記号表（従来型・ユニット型共通）'!$C$6:$L$47,10,FALSE))</f>
        <v/>
      </c>
      <c r="AB74" s="684" t="str">
        <f>IF(AB73="","",VLOOKUP(AB73,'6-2シフト記号表（従来型・ユニット型共通）'!$C$6:$L$47,10,FALSE))</f>
        <v/>
      </c>
      <c r="AC74" s="684" t="str">
        <f>IF(AC73="","",VLOOKUP(AC73,'6-2シフト記号表（従来型・ユニット型共通）'!$C$6:$L$47,10,FALSE))</f>
        <v/>
      </c>
      <c r="AD74" s="684" t="str">
        <f>IF(AD73="","",VLOOKUP(AD73,'6-2シフト記号表（従来型・ユニット型共通）'!$C$6:$L$47,10,FALSE))</f>
        <v/>
      </c>
      <c r="AE74" s="684" t="str">
        <f>IF(AE73="","",VLOOKUP(AE73,'6-2シフト記号表（従来型・ユニット型共通）'!$C$6:$L$47,10,FALSE))</f>
        <v/>
      </c>
      <c r="AF74" s="684" t="str">
        <f>IF(AF73="","",VLOOKUP(AF73,'6-2シフト記号表（従来型・ユニット型共通）'!$C$6:$L$47,10,FALSE))</f>
        <v/>
      </c>
      <c r="AG74" s="685" t="str">
        <f>IF(AG73="","",VLOOKUP(AG73,'6-2シフト記号表（従来型・ユニット型共通）'!$C$6:$L$47,10,FALSE))</f>
        <v/>
      </c>
      <c r="AH74" s="683" t="str">
        <f>IF(AH73="","",VLOOKUP(AH73,'6-2シフト記号表（従来型・ユニット型共通）'!$C$6:$L$47,10,FALSE))</f>
        <v/>
      </c>
      <c r="AI74" s="684" t="str">
        <f>IF(AI73="","",VLOOKUP(AI73,'6-2シフト記号表（従来型・ユニット型共通）'!$C$6:$L$47,10,FALSE))</f>
        <v/>
      </c>
      <c r="AJ74" s="684" t="str">
        <f>IF(AJ73="","",VLOOKUP(AJ73,'6-2シフト記号表（従来型・ユニット型共通）'!$C$6:$L$47,10,FALSE))</f>
        <v/>
      </c>
      <c r="AK74" s="684" t="str">
        <f>IF(AK73="","",VLOOKUP(AK73,'6-2シフト記号表（従来型・ユニット型共通）'!$C$6:$L$47,10,FALSE))</f>
        <v/>
      </c>
      <c r="AL74" s="684" t="str">
        <f>IF(AL73="","",VLOOKUP(AL73,'6-2シフト記号表（従来型・ユニット型共通）'!$C$6:$L$47,10,FALSE))</f>
        <v/>
      </c>
      <c r="AM74" s="684" t="str">
        <f>IF(AM73="","",VLOOKUP(AM73,'6-2シフト記号表（従来型・ユニット型共通）'!$C$6:$L$47,10,FALSE))</f>
        <v/>
      </c>
      <c r="AN74" s="685" t="str">
        <f>IF(AN73="","",VLOOKUP(AN73,'6-2シフト記号表（従来型・ユニット型共通）'!$C$6:$L$47,10,FALSE))</f>
        <v/>
      </c>
      <c r="AO74" s="683" t="str">
        <f>IF(AO73="","",VLOOKUP(AO73,'6-2シフト記号表（従来型・ユニット型共通）'!$C$6:$L$47,10,FALSE))</f>
        <v/>
      </c>
      <c r="AP74" s="684" t="str">
        <f>IF(AP73="","",VLOOKUP(AP73,'6-2シフト記号表（従来型・ユニット型共通）'!$C$6:$L$47,10,FALSE))</f>
        <v/>
      </c>
      <c r="AQ74" s="684" t="str">
        <f>IF(AQ73="","",VLOOKUP(AQ73,'6-2シフト記号表（従来型・ユニット型共通）'!$C$6:$L$47,10,FALSE))</f>
        <v/>
      </c>
      <c r="AR74" s="684" t="str">
        <f>IF(AR73="","",VLOOKUP(AR73,'6-2シフト記号表（従来型・ユニット型共通）'!$C$6:$L$47,10,FALSE))</f>
        <v/>
      </c>
      <c r="AS74" s="684" t="str">
        <f>IF(AS73="","",VLOOKUP(AS73,'6-2シフト記号表（従来型・ユニット型共通）'!$C$6:$L$47,10,FALSE))</f>
        <v/>
      </c>
      <c r="AT74" s="684" t="str">
        <f>IF(AT73="","",VLOOKUP(AT73,'6-2シフト記号表（従来型・ユニット型共通）'!$C$6:$L$47,10,FALSE))</f>
        <v/>
      </c>
      <c r="AU74" s="685" t="str">
        <f>IF(AU73="","",VLOOKUP(AU73,'6-2シフト記号表（従来型・ユニット型共通）'!$C$6:$L$47,10,FALSE))</f>
        <v/>
      </c>
      <c r="AV74" s="683" t="str">
        <f>IF(AV73="","",VLOOKUP(AV73,'6-2シフト記号表（従来型・ユニット型共通）'!$C$6:$L$47,10,FALSE))</f>
        <v/>
      </c>
      <c r="AW74" s="684" t="str">
        <f>IF(AW73="","",VLOOKUP(AW73,'6-2シフト記号表（従来型・ユニット型共通）'!$C$6:$L$47,10,FALSE))</f>
        <v/>
      </c>
      <c r="AX74" s="684" t="str">
        <f>IF(AX73="","",VLOOKUP(AX73,'6-2シフト記号表（従来型・ユニット型共通）'!$C$6:$L$47,10,FALSE))</f>
        <v/>
      </c>
      <c r="AY74" s="684" t="str">
        <f>IF(AY73="","",VLOOKUP(AY73,'6-2シフト記号表（従来型・ユニット型共通）'!$C$6:$L$47,10,FALSE))</f>
        <v/>
      </c>
      <c r="AZ74" s="684" t="str">
        <f>IF(AZ73="","",VLOOKUP(AZ73,'6-2シフト記号表（従来型・ユニット型共通）'!$C$6:$L$47,10,FALSE))</f>
        <v/>
      </c>
      <c r="BA74" s="684" t="str">
        <f>IF(BA73="","",VLOOKUP(BA73,'6-2シフト記号表（従来型・ユニット型共通）'!$C$6:$L$47,10,FALSE))</f>
        <v/>
      </c>
      <c r="BB74" s="685" t="str">
        <f>IF(BB73="","",VLOOKUP(BB73,'6-2シフト記号表（従来型・ユニット型共通）'!$C$6:$L$47,10,FALSE))</f>
        <v/>
      </c>
      <c r="BC74" s="683" t="str">
        <f>IF(BC73="","",VLOOKUP(BC73,'6-2シフト記号表（従来型・ユニット型共通）'!$C$6:$L$47,10,FALSE))</f>
        <v/>
      </c>
      <c r="BD74" s="684" t="str">
        <f>IF(BD73="","",VLOOKUP(BD73,'6-2シフト記号表（従来型・ユニット型共通）'!$C$6:$L$47,10,FALSE))</f>
        <v/>
      </c>
      <c r="BE74" s="684" t="str">
        <f>IF(BE73="","",VLOOKUP(BE73,'6-2シフト記号表（従来型・ユニット型共通）'!$C$6:$L$47,10,FALSE))</f>
        <v/>
      </c>
      <c r="BF74" s="1868">
        <f>IF($BI$3="４週",SUM(AA74:BB74),IF($BI$3="暦月",SUM(AA74:BE74),""))</f>
        <v>0</v>
      </c>
      <c r="BG74" s="1869"/>
      <c r="BH74" s="1870">
        <f>IF($BI$3="４週",BF74/4,IF($BI$3="暦月",(BF74/($BI$8/7)),""))</f>
        <v>0</v>
      </c>
      <c r="BI74" s="1869"/>
      <c r="BJ74" s="1865"/>
      <c r="BK74" s="1866"/>
      <c r="BL74" s="1866"/>
      <c r="BM74" s="1866"/>
      <c r="BN74" s="1867"/>
    </row>
    <row r="75" spans="2:66" ht="20.25" customHeight="1" x14ac:dyDescent="0.2">
      <c r="B75" s="1770">
        <f>B73+1</f>
        <v>30</v>
      </c>
      <c r="C75" s="1930"/>
      <c r="D75" s="1932"/>
      <c r="E75" s="1933"/>
      <c r="F75" s="1934"/>
      <c r="G75" s="1772"/>
      <c r="H75" s="1773"/>
      <c r="I75" s="678"/>
      <c r="J75" s="679"/>
      <c r="K75" s="678"/>
      <c r="L75" s="679"/>
      <c r="M75" s="1776"/>
      <c r="N75" s="1777"/>
      <c r="O75" s="1780"/>
      <c r="P75" s="1781"/>
      <c r="Q75" s="1781"/>
      <c r="R75" s="1773"/>
      <c r="S75" s="1784"/>
      <c r="T75" s="1785"/>
      <c r="U75" s="1785"/>
      <c r="V75" s="1785"/>
      <c r="W75" s="1786"/>
      <c r="X75" s="698" t="s">
        <v>1079</v>
      </c>
      <c r="Z75" s="699"/>
      <c r="AA75" s="691"/>
      <c r="AB75" s="692"/>
      <c r="AC75" s="692"/>
      <c r="AD75" s="692"/>
      <c r="AE75" s="692"/>
      <c r="AF75" s="692"/>
      <c r="AG75" s="693"/>
      <c r="AH75" s="691"/>
      <c r="AI75" s="692"/>
      <c r="AJ75" s="692"/>
      <c r="AK75" s="692"/>
      <c r="AL75" s="692"/>
      <c r="AM75" s="692"/>
      <c r="AN75" s="693"/>
      <c r="AO75" s="691"/>
      <c r="AP75" s="692"/>
      <c r="AQ75" s="692"/>
      <c r="AR75" s="692"/>
      <c r="AS75" s="692"/>
      <c r="AT75" s="692"/>
      <c r="AU75" s="693"/>
      <c r="AV75" s="691"/>
      <c r="AW75" s="692"/>
      <c r="AX75" s="692"/>
      <c r="AY75" s="692"/>
      <c r="AZ75" s="692"/>
      <c r="BA75" s="692"/>
      <c r="BB75" s="693"/>
      <c r="BC75" s="691"/>
      <c r="BD75" s="692"/>
      <c r="BE75" s="694"/>
      <c r="BF75" s="1787"/>
      <c r="BG75" s="1788"/>
      <c r="BH75" s="1842"/>
      <c r="BI75" s="1843"/>
      <c r="BJ75" s="1844"/>
      <c r="BK75" s="1845"/>
      <c r="BL75" s="1845"/>
      <c r="BM75" s="1845"/>
      <c r="BN75" s="1846"/>
    </row>
    <row r="76" spans="2:66" ht="20.25" customHeight="1" x14ac:dyDescent="0.2">
      <c r="B76" s="1771"/>
      <c r="C76" s="1931"/>
      <c r="D76" s="1932"/>
      <c r="E76" s="1933"/>
      <c r="F76" s="1934"/>
      <c r="G76" s="1872"/>
      <c r="H76" s="1873"/>
      <c r="I76" s="700"/>
      <c r="J76" s="701">
        <f>G75</f>
        <v>0</v>
      </c>
      <c r="K76" s="700"/>
      <c r="L76" s="701">
        <f>M75</f>
        <v>0</v>
      </c>
      <c r="M76" s="1874"/>
      <c r="N76" s="1875"/>
      <c r="O76" s="1876"/>
      <c r="P76" s="1877"/>
      <c r="Q76" s="1877"/>
      <c r="R76" s="1873"/>
      <c r="S76" s="1784"/>
      <c r="T76" s="1785"/>
      <c r="U76" s="1785"/>
      <c r="V76" s="1785"/>
      <c r="W76" s="1786"/>
      <c r="X76" s="695" t="s">
        <v>1080</v>
      </c>
      <c r="Y76" s="696"/>
      <c r="Z76" s="697"/>
      <c r="AA76" s="683" t="str">
        <f>IF(AA75="","",VLOOKUP(AA75,'6-2シフト記号表（従来型・ユニット型共通）'!$C$6:$L$47,10,FALSE))</f>
        <v/>
      </c>
      <c r="AB76" s="684" t="str">
        <f>IF(AB75="","",VLOOKUP(AB75,'6-2シフト記号表（従来型・ユニット型共通）'!$C$6:$L$47,10,FALSE))</f>
        <v/>
      </c>
      <c r="AC76" s="684" t="str">
        <f>IF(AC75="","",VLOOKUP(AC75,'6-2シフト記号表（従来型・ユニット型共通）'!$C$6:$L$47,10,FALSE))</f>
        <v/>
      </c>
      <c r="AD76" s="684" t="str">
        <f>IF(AD75="","",VLOOKUP(AD75,'6-2シフト記号表（従来型・ユニット型共通）'!$C$6:$L$47,10,FALSE))</f>
        <v/>
      </c>
      <c r="AE76" s="684" t="str">
        <f>IF(AE75="","",VLOOKUP(AE75,'6-2シフト記号表（従来型・ユニット型共通）'!$C$6:$L$47,10,FALSE))</f>
        <v/>
      </c>
      <c r="AF76" s="684" t="str">
        <f>IF(AF75="","",VLOOKUP(AF75,'6-2シフト記号表（従来型・ユニット型共通）'!$C$6:$L$47,10,FALSE))</f>
        <v/>
      </c>
      <c r="AG76" s="685" t="str">
        <f>IF(AG75="","",VLOOKUP(AG75,'6-2シフト記号表（従来型・ユニット型共通）'!$C$6:$L$47,10,FALSE))</f>
        <v/>
      </c>
      <c r="AH76" s="683" t="str">
        <f>IF(AH75="","",VLOOKUP(AH75,'6-2シフト記号表（従来型・ユニット型共通）'!$C$6:$L$47,10,FALSE))</f>
        <v/>
      </c>
      <c r="AI76" s="684" t="str">
        <f>IF(AI75="","",VLOOKUP(AI75,'6-2シフト記号表（従来型・ユニット型共通）'!$C$6:$L$47,10,FALSE))</f>
        <v/>
      </c>
      <c r="AJ76" s="684" t="str">
        <f>IF(AJ75="","",VLOOKUP(AJ75,'6-2シフト記号表（従来型・ユニット型共通）'!$C$6:$L$47,10,FALSE))</f>
        <v/>
      </c>
      <c r="AK76" s="684" t="str">
        <f>IF(AK75="","",VLOOKUP(AK75,'6-2シフト記号表（従来型・ユニット型共通）'!$C$6:$L$47,10,FALSE))</f>
        <v/>
      </c>
      <c r="AL76" s="684" t="str">
        <f>IF(AL75="","",VLOOKUP(AL75,'6-2シフト記号表（従来型・ユニット型共通）'!$C$6:$L$47,10,FALSE))</f>
        <v/>
      </c>
      <c r="AM76" s="684" t="str">
        <f>IF(AM75="","",VLOOKUP(AM75,'6-2シフト記号表（従来型・ユニット型共通）'!$C$6:$L$47,10,FALSE))</f>
        <v/>
      </c>
      <c r="AN76" s="685" t="str">
        <f>IF(AN75="","",VLOOKUP(AN75,'6-2シフト記号表（従来型・ユニット型共通）'!$C$6:$L$47,10,FALSE))</f>
        <v/>
      </c>
      <c r="AO76" s="683" t="str">
        <f>IF(AO75="","",VLOOKUP(AO75,'6-2シフト記号表（従来型・ユニット型共通）'!$C$6:$L$47,10,FALSE))</f>
        <v/>
      </c>
      <c r="AP76" s="684" t="str">
        <f>IF(AP75="","",VLOOKUP(AP75,'6-2シフト記号表（従来型・ユニット型共通）'!$C$6:$L$47,10,FALSE))</f>
        <v/>
      </c>
      <c r="AQ76" s="684" t="str">
        <f>IF(AQ75="","",VLOOKUP(AQ75,'6-2シフト記号表（従来型・ユニット型共通）'!$C$6:$L$47,10,FALSE))</f>
        <v/>
      </c>
      <c r="AR76" s="684" t="str">
        <f>IF(AR75="","",VLOOKUP(AR75,'6-2シフト記号表（従来型・ユニット型共通）'!$C$6:$L$47,10,FALSE))</f>
        <v/>
      </c>
      <c r="AS76" s="684" t="str">
        <f>IF(AS75="","",VLOOKUP(AS75,'6-2シフト記号表（従来型・ユニット型共通）'!$C$6:$L$47,10,FALSE))</f>
        <v/>
      </c>
      <c r="AT76" s="684" t="str">
        <f>IF(AT75="","",VLOOKUP(AT75,'6-2シフト記号表（従来型・ユニット型共通）'!$C$6:$L$47,10,FALSE))</f>
        <v/>
      </c>
      <c r="AU76" s="685" t="str">
        <f>IF(AU75="","",VLOOKUP(AU75,'6-2シフト記号表（従来型・ユニット型共通）'!$C$6:$L$47,10,FALSE))</f>
        <v/>
      </c>
      <c r="AV76" s="683" t="str">
        <f>IF(AV75="","",VLOOKUP(AV75,'6-2シフト記号表（従来型・ユニット型共通）'!$C$6:$L$47,10,FALSE))</f>
        <v/>
      </c>
      <c r="AW76" s="684" t="str">
        <f>IF(AW75="","",VLOOKUP(AW75,'6-2シフト記号表（従来型・ユニット型共通）'!$C$6:$L$47,10,FALSE))</f>
        <v/>
      </c>
      <c r="AX76" s="684" t="str">
        <f>IF(AX75="","",VLOOKUP(AX75,'6-2シフト記号表（従来型・ユニット型共通）'!$C$6:$L$47,10,FALSE))</f>
        <v/>
      </c>
      <c r="AY76" s="684" t="str">
        <f>IF(AY75="","",VLOOKUP(AY75,'6-2シフト記号表（従来型・ユニット型共通）'!$C$6:$L$47,10,FALSE))</f>
        <v/>
      </c>
      <c r="AZ76" s="684" t="str">
        <f>IF(AZ75="","",VLOOKUP(AZ75,'6-2シフト記号表（従来型・ユニット型共通）'!$C$6:$L$47,10,FALSE))</f>
        <v/>
      </c>
      <c r="BA76" s="684" t="str">
        <f>IF(BA75="","",VLOOKUP(BA75,'6-2シフト記号表（従来型・ユニット型共通）'!$C$6:$L$47,10,FALSE))</f>
        <v/>
      </c>
      <c r="BB76" s="685" t="str">
        <f>IF(BB75="","",VLOOKUP(BB75,'6-2シフト記号表（従来型・ユニット型共通）'!$C$6:$L$47,10,FALSE))</f>
        <v/>
      </c>
      <c r="BC76" s="683" t="str">
        <f>IF(BC75="","",VLOOKUP(BC75,'6-2シフト記号表（従来型・ユニット型共通）'!$C$6:$L$47,10,FALSE))</f>
        <v/>
      </c>
      <c r="BD76" s="684" t="str">
        <f>IF(BD75="","",VLOOKUP(BD75,'6-2シフト記号表（従来型・ユニット型共通）'!$C$6:$L$47,10,FALSE))</f>
        <v/>
      </c>
      <c r="BE76" s="684" t="str">
        <f>IF(BE75="","",VLOOKUP(BE75,'6-2シフト記号表（従来型・ユニット型共通）'!$C$6:$L$47,10,FALSE))</f>
        <v/>
      </c>
      <c r="BF76" s="1868">
        <f>IF($BI$3="４週",SUM(AA76:BB76),IF($BI$3="暦月",SUM(AA76:BE76),""))</f>
        <v>0</v>
      </c>
      <c r="BG76" s="1869"/>
      <c r="BH76" s="1870">
        <f>IF($BI$3="４週",BF76/4,IF($BI$3="暦月",(BF76/($BI$8/7)),""))</f>
        <v>0</v>
      </c>
      <c r="BI76" s="1869"/>
      <c r="BJ76" s="1865"/>
      <c r="BK76" s="1866"/>
      <c r="BL76" s="1866"/>
      <c r="BM76" s="1866"/>
      <c r="BN76" s="1867"/>
    </row>
    <row r="77" spans="2:66" ht="20.25" customHeight="1" x14ac:dyDescent="0.2">
      <c r="B77" s="1770">
        <f>B75+1</f>
        <v>31</v>
      </c>
      <c r="C77" s="1930"/>
      <c r="D77" s="1932"/>
      <c r="E77" s="1933"/>
      <c r="F77" s="1934"/>
      <c r="G77" s="1772"/>
      <c r="H77" s="1773"/>
      <c r="I77" s="678"/>
      <c r="J77" s="679"/>
      <c r="K77" s="678"/>
      <c r="L77" s="679"/>
      <c r="M77" s="1776"/>
      <c r="N77" s="1777"/>
      <c r="O77" s="1780"/>
      <c r="P77" s="1781"/>
      <c r="Q77" s="1781"/>
      <c r="R77" s="1773"/>
      <c r="S77" s="1784"/>
      <c r="T77" s="1785"/>
      <c r="U77" s="1785"/>
      <c r="V77" s="1785"/>
      <c r="W77" s="1786"/>
      <c r="X77" s="698" t="s">
        <v>1079</v>
      </c>
      <c r="Z77" s="699"/>
      <c r="AA77" s="691"/>
      <c r="AB77" s="692"/>
      <c r="AC77" s="692"/>
      <c r="AD77" s="692"/>
      <c r="AE77" s="692"/>
      <c r="AF77" s="692"/>
      <c r="AG77" s="693"/>
      <c r="AH77" s="691"/>
      <c r="AI77" s="692"/>
      <c r="AJ77" s="692"/>
      <c r="AK77" s="692"/>
      <c r="AL77" s="692"/>
      <c r="AM77" s="692"/>
      <c r="AN77" s="693"/>
      <c r="AO77" s="691"/>
      <c r="AP77" s="692"/>
      <c r="AQ77" s="692"/>
      <c r="AR77" s="692"/>
      <c r="AS77" s="692"/>
      <c r="AT77" s="692"/>
      <c r="AU77" s="693"/>
      <c r="AV77" s="691"/>
      <c r="AW77" s="692"/>
      <c r="AX77" s="692"/>
      <c r="AY77" s="692"/>
      <c r="AZ77" s="692"/>
      <c r="BA77" s="692"/>
      <c r="BB77" s="693"/>
      <c r="BC77" s="691"/>
      <c r="BD77" s="692"/>
      <c r="BE77" s="694"/>
      <c r="BF77" s="1787"/>
      <c r="BG77" s="1788"/>
      <c r="BH77" s="1842"/>
      <c r="BI77" s="1843"/>
      <c r="BJ77" s="1844"/>
      <c r="BK77" s="1845"/>
      <c r="BL77" s="1845"/>
      <c r="BM77" s="1845"/>
      <c r="BN77" s="1846"/>
    </row>
    <row r="78" spans="2:66" ht="20.25" customHeight="1" x14ac:dyDescent="0.2">
      <c r="B78" s="1771"/>
      <c r="C78" s="1931"/>
      <c r="D78" s="1932"/>
      <c r="E78" s="1933"/>
      <c r="F78" s="1934"/>
      <c r="G78" s="1872"/>
      <c r="H78" s="1873"/>
      <c r="I78" s="700"/>
      <c r="J78" s="701">
        <f>G77</f>
        <v>0</v>
      </c>
      <c r="K78" s="700"/>
      <c r="L78" s="701">
        <f>M77</f>
        <v>0</v>
      </c>
      <c r="M78" s="1874"/>
      <c r="N78" s="1875"/>
      <c r="O78" s="1876"/>
      <c r="P78" s="1877"/>
      <c r="Q78" s="1877"/>
      <c r="R78" s="1873"/>
      <c r="S78" s="1784"/>
      <c r="T78" s="1785"/>
      <c r="U78" s="1785"/>
      <c r="V78" s="1785"/>
      <c r="W78" s="1786"/>
      <c r="X78" s="695" t="s">
        <v>1080</v>
      </c>
      <c r="Y78" s="696"/>
      <c r="Z78" s="697"/>
      <c r="AA78" s="683" t="str">
        <f>IF(AA77="","",VLOOKUP(AA77,'6-2シフト記号表（従来型・ユニット型共通）'!$C$6:$L$47,10,FALSE))</f>
        <v/>
      </c>
      <c r="AB78" s="684" t="str">
        <f>IF(AB77="","",VLOOKUP(AB77,'6-2シフト記号表（従来型・ユニット型共通）'!$C$6:$L$47,10,FALSE))</f>
        <v/>
      </c>
      <c r="AC78" s="684" t="str">
        <f>IF(AC77="","",VLOOKUP(AC77,'6-2シフト記号表（従来型・ユニット型共通）'!$C$6:$L$47,10,FALSE))</f>
        <v/>
      </c>
      <c r="AD78" s="684" t="str">
        <f>IF(AD77="","",VLOOKUP(AD77,'6-2シフト記号表（従来型・ユニット型共通）'!$C$6:$L$47,10,FALSE))</f>
        <v/>
      </c>
      <c r="AE78" s="684" t="str">
        <f>IF(AE77="","",VLOOKUP(AE77,'6-2シフト記号表（従来型・ユニット型共通）'!$C$6:$L$47,10,FALSE))</f>
        <v/>
      </c>
      <c r="AF78" s="684" t="str">
        <f>IF(AF77="","",VLOOKUP(AF77,'6-2シフト記号表（従来型・ユニット型共通）'!$C$6:$L$47,10,FALSE))</f>
        <v/>
      </c>
      <c r="AG78" s="685" t="str">
        <f>IF(AG77="","",VLOOKUP(AG77,'6-2シフト記号表（従来型・ユニット型共通）'!$C$6:$L$47,10,FALSE))</f>
        <v/>
      </c>
      <c r="AH78" s="683" t="str">
        <f>IF(AH77="","",VLOOKUP(AH77,'6-2シフト記号表（従来型・ユニット型共通）'!$C$6:$L$47,10,FALSE))</f>
        <v/>
      </c>
      <c r="AI78" s="684" t="str">
        <f>IF(AI77="","",VLOOKUP(AI77,'6-2シフト記号表（従来型・ユニット型共通）'!$C$6:$L$47,10,FALSE))</f>
        <v/>
      </c>
      <c r="AJ78" s="684" t="str">
        <f>IF(AJ77="","",VLOOKUP(AJ77,'6-2シフト記号表（従来型・ユニット型共通）'!$C$6:$L$47,10,FALSE))</f>
        <v/>
      </c>
      <c r="AK78" s="684" t="str">
        <f>IF(AK77="","",VLOOKUP(AK77,'6-2シフト記号表（従来型・ユニット型共通）'!$C$6:$L$47,10,FALSE))</f>
        <v/>
      </c>
      <c r="AL78" s="684" t="str">
        <f>IF(AL77="","",VLOOKUP(AL77,'6-2シフト記号表（従来型・ユニット型共通）'!$C$6:$L$47,10,FALSE))</f>
        <v/>
      </c>
      <c r="AM78" s="684" t="str">
        <f>IF(AM77="","",VLOOKUP(AM77,'6-2シフト記号表（従来型・ユニット型共通）'!$C$6:$L$47,10,FALSE))</f>
        <v/>
      </c>
      <c r="AN78" s="685" t="str">
        <f>IF(AN77="","",VLOOKUP(AN77,'6-2シフト記号表（従来型・ユニット型共通）'!$C$6:$L$47,10,FALSE))</f>
        <v/>
      </c>
      <c r="AO78" s="683" t="str">
        <f>IF(AO77="","",VLOOKUP(AO77,'6-2シフト記号表（従来型・ユニット型共通）'!$C$6:$L$47,10,FALSE))</f>
        <v/>
      </c>
      <c r="AP78" s="684" t="str">
        <f>IF(AP77="","",VLOOKUP(AP77,'6-2シフト記号表（従来型・ユニット型共通）'!$C$6:$L$47,10,FALSE))</f>
        <v/>
      </c>
      <c r="AQ78" s="684" t="str">
        <f>IF(AQ77="","",VLOOKUP(AQ77,'6-2シフト記号表（従来型・ユニット型共通）'!$C$6:$L$47,10,FALSE))</f>
        <v/>
      </c>
      <c r="AR78" s="684" t="str">
        <f>IF(AR77="","",VLOOKUP(AR77,'6-2シフト記号表（従来型・ユニット型共通）'!$C$6:$L$47,10,FALSE))</f>
        <v/>
      </c>
      <c r="AS78" s="684" t="str">
        <f>IF(AS77="","",VLOOKUP(AS77,'6-2シフト記号表（従来型・ユニット型共通）'!$C$6:$L$47,10,FALSE))</f>
        <v/>
      </c>
      <c r="AT78" s="684" t="str">
        <f>IF(AT77="","",VLOOKUP(AT77,'6-2シフト記号表（従来型・ユニット型共通）'!$C$6:$L$47,10,FALSE))</f>
        <v/>
      </c>
      <c r="AU78" s="685" t="str">
        <f>IF(AU77="","",VLOOKUP(AU77,'6-2シフト記号表（従来型・ユニット型共通）'!$C$6:$L$47,10,FALSE))</f>
        <v/>
      </c>
      <c r="AV78" s="683" t="str">
        <f>IF(AV77="","",VLOOKUP(AV77,'6-2シフト記号表（従来型・ユニット型共通）'!$C$6:$L$47,10,FALSE))</f>
        <v/>
      </c>
      <c r="AW78" s="684" t="str">
        <f>IF(AW77="","",VLOOKUP(AW77,'6-2シフト記号表（従来型・ユニット型共通）'!$C$6:$L$47,10,FALSE))</f>
        <v/>
      </c>
      <c r="AX78" s="684" t="str">
        <f>IF(AX77="","",VLOOKUP(AX77,'6-2シフト記号表（従来型・ユニット型共通）'!$C$6:$L$47,10,FALSE))</f>
        <v/>
      </c>
      <c r="AY78" s="684" t="str">
        <f>IF(AY77="","",VLOOKUP(AY77,'6-2シフト記号表（従来型・ユニット型共通）'!$C$6:$L$47,10,FALSE))</f>
        <v/>
      </c>
      <c r="AZ78" s="684" t="str">
        <f>IF(AZ77="","",VLOOKUP(AZ77,'6-2シフト記号表（従来型・ユニット型共通）'!$C$6:$L$47,10,FALSE))</f>
        <v/>
      </c>
      <c r="BA78" s="684" t="str">
        <f>IF(BA77="","",VLOOKUP(BA77,'6-2シフト記号表（従来型・ユニット型共通）'!$C$6:$L$47,10,FALSE))</f>
        <v/>
      </c>
      <c r="BB78" s="685" t="str">
        <f>IF(BB77="","",VLOOKUP(BB77,'6-2シフト記号表（従来型・ユニット型共通）'!$C$6:$L$47,10,FALSE))</f>
        <v/>
      </c>
      <c r="BC78" s="683" t="str">
        <f>IF(BC77="","",VLOOKUP(BC77,'6-2シフト記号表（従来型・ユニット型共通）'!$C$6:$L$47,10,FALSE))</f>
        <v/>
      </c>
      <c r="BD78" s="684" t="str">
        <f>IF(BD77="","",VLOOKUP(BD77,'6-2シフト記号表（従来型・ユニット型共通）'!$C$6:$L$47,10,FALSE))</f>
        <v/>
      </c>
      <c r="BE78" s="684" t="str">
        <f>IF(BE77="","",VLOOKUP(BE77,'6-2シフト記号表（従来型・ユニット型共通）'!$C$6:$L$47,10,FALSE))</f>
        <v/>
      </c>
      <c r="BF78" s="1868">
        <f>IF($BI$3="４週",SUM(AA78:BB78),IF($BI$3="暦月",SUM(AA78:BE78),""))</f>
        <v>0</v>
      </c>
      <c r="BG78" s="1869"/>
      <c r="BH78" s="1870">
        <f>IF($BI$3="４週",BF78/4,IF($BI$3="暦月",(BF78/($BI$8/7)),""))</f>
        <v>0</v>
      </c>
      <c r="BI78" s="1869"/>
      <c r="BJ78" s="1865"/>
      <c r="BK78" s="1866"/>
      <c r="BL78" s="1866"/>
      <c r="BM78" s="1866"/>
      <c r="BN78" s="1867"/>
    </row>
    <row r="79" spans="2:66" ht="20.25" customHeight="1" x14ac:dyDescent="0.2">
      <c r="B79" s="1770">
        <f>B77+1</f>
        <v>32</v>
      </c>
      <c r="C79" s="1930"/>
      <c r="D79" s="1932"/>
      <c r="E79" s="1933"/>
      <c r="F79" s="1934"/>
      <c r="G79" s="1772"/>
      <c r="H79" s="1773"/>
      <c r="I79" s="678"/>
      <c r="J79" s="679"/>
      <c r="K79" s="678"/>
      <c r="L79" s="679"/>
      <c r="M79" s="1776"/>
      <c r="N79" s="1777"/>
      <c r="O79" s="1780"/>
      <c r="P79" s="1781"/>
      <c r="Q79" s="1781"/>
      <c r="R79" s="1773"/>
      <c r="S79" s="1784"/>
      <c r="T79" s="1785"/>
      <c r="U79" s="1785"/>
      <c r="V79" s="1785"/>
      <c r="W79" s="1786"/>
      <c r="X79" s="698" t="s">
        <v>1079</v>
      </c>
      <c r="Z79" s="699"/>
      <c r="AA79" s="691"/>
      <c r="AB79" s="692"/>
      <c r="AC79" s="692"/>
      <c r="AD79" s="692"/>
      <c r="AE79" s="692"/>
      <c r="AF79" s="692"/>
      <c r="AG79" s="693"/>
      <c r="AH79" s="691"/>
      <c r="AI79" s="692"/>
      <c r="AJ79" s="692"/>
      <c r="AK79" s="692"/>
      <c r="AL79" s="692"/>
      <c r="AM79" s="692"/>
      <c r="AN79" s="693"/>
      <c r="AO79" s="691"/>
      <c r="AP79" s="692"/>
      <c r="AQ79" s="692"/>
      <c r="AR79" s="692"/>
      <c r="AS79" s="692"/>
      <c r="AT79" s="692"/>
      <c r="AU79" s="693"/>
      <c r="AV79" s="691"/>
      <c r="AW79" s="692"/>
      <c r="AX79" s="692"/>
      <c r="AY79" s="692"/>
      <c r="AZ79" s="692"/>
      <c r="BA79" s="692"/>
      <c r="BB79" s="693"/>
      <c r="BC79" s="691"/>
      <c r="BD79" s="692"/>
      <c r="BE79" s="694"/>
      <c r="BF79" s="1787"/>
      <c r="BG79" s="1788"/>
      <c r="BH79" s="1842"/>
      <c r="BI79" s="1843"/>
      <c r="BJ79" s="1844"/>
      <c r="BK79" s="1845"/>
      <c r="BL79" s="1845"/>
      <c r="BM79" s="1845"/>
      <c r="BN79" s="1846"/>
    </row>
    <row r="80" spans="2:66" ht="20.25" customHeight="1" x14ac:dyDescent="0.2">
      <c r="B80" s="1771"/>
      <c r="C80" s="1931"/>
      <c r="D80" s="1932"/>
      <c r="E80" s="1933"/>
      <c r="F80" s="1934"/>
      <c r="G80" s="1872"/>
      <c r="H80" s="1873"/>
      <c r="I80" s="700"/>
      <c r="J80" s="701">
        <f>G79</f>
        <v>0</v>
      </c>
      <c r="K80" s="700"/>
      <c r="L80" s="701">
        <f>M79</f>
        <v>0</v>
      </c>
      <c r="M80" s="1874"/>
      <c r="N80" s="1875"/>
      <c r="O80" s="1876"/>
      <c r="P80" s="1877"/>
      <c r="Q80" s="1877"/>
      <c r="R80" s="1873"/>
      <c r="S80" s="1784"/>
      <c r="T80" s="1785"/>
      <c r="U80" s="1785"/>
      <c r="V80" s="1785"/>
      <c r="W80" s="1786"/>
      <c r="X80" s="695" t="s">
        <v>1080</v>
      </c>
      <c r="Y80" s="696"/>
      <c r="Z80" s="697"/>
      <c r="AA80" s="683" t="str">
        <f>IF(AA79="","",VLOOKUP(AA79,'6-2シフト記号表（従来型・ユニット型共通）'!$C$6:$L$47,10,FALSE))</f>
        <v/>
      </c>
      <c r="AB80" s="684" t="str">
        <f>IF(AB79="","",VLOOKUP(AB79,'6-2シフト記号表（従来型・ユニット型共通）'!$C$6:$L$47,10,FALSE))</f>
        <v/>
      </c>
      <c r="AC80" s="684" t="str">
        <f>IF(AC79="","",VLOOKUP(AC79,'6-2シフト記号表（従来型・ユニット型共通）'!$C$6:$L$47,10,FALSE))</f>
        <v/>
      </c>
      <c r="AD80" s="684" t="str">
        <f>IF(AD79="","",VLOOKUP(AD79,'6-2シフト記号表（従来型・ユニット型共通）'!$C$6:$L$47,10,FALSE))</f>
        <v/>
      </c>
      <c r="AE80" s="684" t="str">
        <f>IF(AE79="","",VLOOKUP(AE79,'6-2シフト記号表（従来型・ユニット型共通）'!$C$6:$L$47,10,FALSE))</f>
        <v/>
      </c>
      <c r="AF80" s="684" t="str">
        <f>IF(AF79="","",VLOOKUP(AF79,'6-2シフト記号表（従来型・ユニット型共通）'!$C$6:$L$47,10,FALSE))</f>
        <v/>
      </c>
      <c r="AG80" s="685" t="str">
        <f>IF(AG79="","",VLOOKUP(AG79,'6-2シフト記号表（従来型・ユニット型共通）'!$C$6:$L$47,10,FALSE))</f>
        <v/>
      </c>
      <c r="AH80" s="683" t="str">
        <f>IF(AH79="","",VLOOKUP(AH79,'6-2シフト記号表（従来型・ユニット型共通）'!$C$6:$L$47,10,FALSE))</f>
        <v/>
      </c>
      <c r="AI80" s="684" t="str">
        <f>IF(AI79="","",VLOOKUP(AI79,'6-2シフト記号表（従来型・ユニット型共通）'!$C$6:$L$47,10,FALSE))</f>
        <v/>
      </c>
      <c r="AJ80" s="684" t="str">
        <f>IF(AJ79="","",VLOOKUP(AJ79,'6-2シフト記号表（従来型・ユニット型共通）'!$C$6:$L$47,10,FALSE))</f>
        <v/>
      </c>
      <c r="AK80" s="684" t="str">
        <f>IF(AK79="","",VLOOKUP(AK79,'6-2シフト記号表（従来型・ユニット型共通）'!$C$6:$L$47,10,FALSE))</f>
        <v/>
      </c>
      <c r="AL80" s="684" t="str">
        <f>IF(AL79="","",VLOOKUP(AL79,'6-2シフト記号表（従来型・ユニット型共通）'!$C$6:$L$47,10,FALSE))</f>
        <v/>
      </c>
      <c r="AM80" s="684" t="str">
        <f>IF(AM79="","",VLOOKUP(AM79,'6-2シフト記号表（従来型・ユニット型共通）'!$C$6:$L$47,10,FALSE))</f>
        <v/>
      </c>
      <c r="AN80" s="685" t="str">
        <f>IF(AN79="","",VLOOKUP(AN79,'6-2シフト記号表（従来型・ユニット型共通）'!$C$6:$L$47,10,FALSE))</f>
        <v/>
      </c>
      <c r="AO80" s="683" t="str">
        <f>IF(AO79="","",VLOOKUP(AO79,'6-2シフト記号表（従来型・ユニット型共通）'!$C$6:$L$47,10,FALSE))</f>
        <v/>
      </c>
      <c r="AP80" s="684" t="str">
        <f>IF(AP79="","",VLOOKUP(AP79,'6-2シフト記号表（従来型・ユニット型共通）'!$C$6:$L$47,10,FALSE))</f>
        <v/>
      </c>
      <c r="AQ80" s="684" t="str">
        <f>IF(AQ79="","",VLOOKUP(AQ79,'6-2シフト記号表（従来型・ユニット型共通）'!$C$6:$L$47,10,FALSE))</f>
        <v/>
      </c>
      <c r="AR80" s="684" t="str">
        <f>IF(AR79="","",VLOOKUP(AR79,'6-2シフト記号表（従来型・ユニット型共通）'!$C$6:$L$47,10,FALSE))</f>
        <v/>
      </c>
      <c r="AS80" s="684" t="str">
        <f>IF(AS79="","",VLOOKUP(AS79,'6-2シフト記号表（従来型・ユニット型共通）'!$C$6:$L$47,10,FALSE))</f>
        <v/>
      </c>
      <c r="AT80" s="684" t="str">
        <f>IF(AT79="","",VLOOKUP(AT79,'6-2シフト記号表（従来型・ユニット型共通）'!$C$6:$L$47,10,FALSE))</f>
        <v/>
      </c>
      <c r="AU80" s="685" t="str">
        <f>IF(AU79="","",VLOOKUP(AU79,'6-2シフト記号表（従来型・ユニット型共通）'!$C$6:$L$47,10,FALSE))</f>
        <v/>
      </c>
      <c r="AV80" s="683" t="str">
        <f>IF(AV79="","",VLOOKUP(AV79,'6-2シフト記号表（従来型・ユニット型共通）'!$C$6:$L$47,10,FALSE))</f>
        <v/>
      </c>
      <c r="AW80" s="684" t="str">
        <f>IF(AW79="","",VLOOKUP(AW79,'6-2シフト記号表（従来型・ユニット型共通）'!$C$6:$L$47,10,FALSE))</f>
        <v/>
      </c>
      <c r="AX80" s="684" t="str">
        <f>IF(AX79="","",VLOOKUP(AX79,'6-2シフト記号表（従来型・ユニット型共通）'!$C$6:$L$47,10,FALSE))</f>
        <v/>
      </c>
      <c r="AY80" s="684" t="str">
        <f>IF(AY79="","",VLOOKUP(AY79,'6-2シフト記号表（従来型・ユニット型共通）'!$C$6:$L$47,10,FALSE))</f>
        <v/>
      </c>
      <c r="AZ80" s="684" t="str">
        <f>IF(AZ79="","",VLOOKUP(AZ79,'6-2シフト記号表（従来型・ユニット型共通）'!$C$6:$L$47,10,FALSE))</f>
        <v/>
      </c>
      <c r="BA80" s="684" t="str">
        <f>IF(BA79="","",VLOOKUP(BA79,'6-2シフト記号表（従来型・ユニット型共通）'!$C$6:$L$47,10,FALSE))</f>
        <v/>
      </c>
      <c r="BB80" s="685" t="str">
        <f>IF(BB79="","",VLOOKUP(BB79,'6-2シフト記号表（従来型・ユニット型共通）'!$C$6:$L$47,10,FALSE))</f>
        <v/>
      </c>
      <c r="BC80" s="683" t="str">
        <f>IF(BC79="","",VLOOKUP(BC79,'6-2シフト記号表（従来型・ユニット型共通）'!$C$6:$L$47,10,FALSE))</f>
        <v/>
      </c>
      <c r="BD80" s="684" t="str">
        <f>IF(BD79="","",VLOOKUP(BD79,'6-2シフト記号表（従来型・ユニット型共通）'!$C$6:$L$47,10,FALSE))</f>
        <v/>
      </c>
      <c r="BE80" s="684" t="str">
        <f>IF(BE79="","",VLOOKUP(BE79,'6-2シフト記号表（従来型・ユニット型共通）'!$C$6:$L$47,10,FALSE))</f>
        <v/>
      </c>
      <c r="BF80" s="1868">
        <f>IF($BI$3="４週",SUM(AA80:BB80),IF($BI$3="暦月",SUM(AA80:BE80),""))</f>
        <v>0</v>
      </c>
      <c r="BG80" s="1869"/>
      <c r="BH80" s="1870">
        <f>IF($BI$3="４週",BF80/4,IF($BI$3="暦月",(BF80/($BI$8/7)),""))</f>
        <v>0</v>
      </c>
      <c r="BI80" s="1869"/>
      <c r="BJ80" s="1865"/>
      <c r="BK80" s="1866"/>
      <c r="BL80" s="1866"/>
      <c r="BM80" s="1866"/>
      <c r="BN80" s="1867"/>
    </row>
    <row r="81" spans="2:66" ht="20.25" customHeight="1" x14ac:dyDescent="0.2">
      <c r="B81" s="1770">
        <f>B79+1</f>
        <v>33</v>
      </c>
      <c r="C81" s="1930"/>
      <c r="D81" s="1932"/>
      <c r="E81" s="1933"/>
      <c r="F81" s="1934"/>
      <c r="G81" s="1772"/>
      <c r="H81" s="1773"/>
      <c r="I81" s="678"/>
      <c r="J81" s="679"/>
      <c r="K81" s="678"/>
      <c r="L81" s="679"/>
      <c r="M81" s="1776"/>
      <c r="N81" s="1777"/>
      <c r="O81" s="1780"/>
      <c r="P81" s="1781"/>
      <c r="Q81" s="1781"/>
      <c r="R81" s="1773"/>
      <c r="S81" s="1784"/>
      <c r="T81" s="1785"/>
      <c r="U81" s="1785"/>
      <c r="V81" s="1785"/>
      <c r="W81" s="1786"/>
      <c r="X81" s="698" t="s">
        <v>1079</v>
      </c>
      <c r="Z81" s="699"/>
      <c r="AA81" s="691"/>
      <c r="AB81" s="692"/>
      <c r="AC81" s="692"/>
      <c r="AD81" s="692"/>
      <c r="AE81" s="692"/>
      <c r="AF81" s="692"/>
      <c r="AG81" s="693"/>
      <c r="AH81" s="691"/>
      <c r="AI81" s="692"/>
      <c r="AJ81" s="692"/>
      <c r="AK81" s="692"/>
      <c r="AL81" s="692"/>
      <c r="AM81" s="692"/>
      <c r="AN81" s="693"/>
      <c r="AO81" s="691"/>
      <c r="AP81" s="692"/>
      <c r="AQ81" s="692"/>
      <c r="AR81" s="692"/>
      <c r="AS81" s="692"/>
      <c r="AT81" s="692"/>
      <c r="AU81" s="693"/>
      <c r="AV81" s="691"/>
      <c r="AW81" s="692"/>
      <c r="AX81" s="692"/>
      <c r="AY81" s="692"/>
      <c r="AZ81" s="692"/>
      <c r="BA81" s="692"/>
      <c r="BB81" s="693"/>
      <c r="BC81" s="691"/>
      <c r="BD81" s="692"/>
      <c r="BE81" s="694"/>
      <c r="BF81" s="1787"/>
      <c r="BG81" s="1788"/>
      <c r="BH81" s="1842"/>
      <c r="BI81" s="1843"/>
      <c r="BJ81" s="1844"/>
      <c r="BK81" s="1845"/>
      <c r="BL81" s="1845"/>
      <c r="BM81" s="1845"/>
      <c r="BN81" s="1846"/>
    </row>
    <row r="82" spans="2:66" ht="20.25" customHeight="1" x14ac:dyDescent="0.2">
      <c r="B82" s="1771"/>
      <c r="C82" s="1931"/>
      <c r="D82" s="1932"/>
      <c r="E82" s="1933"/>
      <c r="F82" s="1934"/>
      <c r="G82" s="1872"/>
      <c r="H82" s="1873"/>
      <c r="I82" s="700"/>
      <c r="J82" s="701">
        <f>G81</f>
        <v>0</v>
      </c>
      <c r="K82" s="700"/>
      <c r="L82" s="701">
        <f>M81</f>
        <v>0</v>
      </c>
      <c r="M82" s="1874"/>
      <c r="N82" s="1875"/>
      <c r="O82" s="1876"/>
      <c r="P82" s="1877"/>
      <c r="Q82" s="1877"/>
      <c r="R82" s="1873"/>
      <c r="S82" s="1784"/>
      <c r="T82" s="1785"/>
      <c r="U82" s="1785"/>
      <c r="V82" s="1785"/>
      <c r="W82" s="1786"/>
      <c r="X82" s="695" t="s">
        <v>1080</v>
      </c>
      <c r="Y82" s="696"/>
      <c r="Z82" s="697"/>
      <c r="AA82" s="683" t="str">
        <f>IF(AA81="","",VLOOKUP(AA81,'6-2シフト記号表（従来型・ユニット型共通）'!$C$6:$L$47,10,FALSE))</f>
        <v/>
      </c>
      <c r="AB82" s="684" t="str">
        <f>IF(AB81="","",VLOOKUP(AB81,'6-2シフト記号表（従来型・ユニット型共通）'!$C$6:$L$47,10,FALSE))</f>
        <v/>
      </c>
      <c r="AC82" s="684" t="str">
        <f>IF(AC81="","",VLOOKUP(AC81,'6-2シフト記号表（従来型・ユニット型共通）'!$C$6:$L$47,10,FALSE))</f>
        <v/>
      </c>
      <c r="AD82" s="684" t="str">
        <f>IF(AD81="","",VLOOKUP(AD81,'6-2シフト記号表（従来型・ユニット型共通）'!$C$6:$L$47,10,FALSE))</f>
        <v/>
      </c>
      <c r="AE82" s="684" t="str">
        <f>IF(AE81="","",VLOOKUP(AE81,'6-2シフト記号表（従来型・ユニット型共通）'!$C$6:$L$47,10,FALSE))</f>
        <v/>
      </c>
      <c r="AF82" s="684" t="str">
        <f>IF(AF81="","",VLOOKUP(AF81,'6-2シフト記号表（従来型・ユニット型共通）'!$C$6:$L$47,10,FALSE))</f>
        <v/>
      </c>
      <c r="AG82" s="685" t="str">
        <f>IF(AG81="","",VLOOKUP(AG81,'6-2シフト記号表（従来型・ユニット型共通）'!$C$6:$L$47,10,FALSE))</f>
        <v/>
      </c>
      <c r="AH82" s="683" t="str">
        <f>IF(AH81="","",VLOOKUP(AH81,'6-2シフト記号表（従来型・ユニット型共通）'!$C$6:$L$47,10,FALSE))</f>
        <v/>
      </c>
      <c r="AI82" s="684" t="str">
        <f>IF(AI81="","",VLOOKUP(AI81,'6-2シフト記号表（従来型・ユニット型共通）'!$C$6:$L$47,10,FALSE))</f>
        <v/>
      </c>
      <c r="AJ82" s="684" t="str">
        <f>IF(AJ81="","",VLOOKUP(AJ81,'6-2シフト記号表（従来型・ユニット型共通）'!$C$6:$L$47,10,FALSE))</f>
        <v/>
      </c>
      <c r="AK82" s="684" t="str">
        <f>IF(AK81="","",VLOOKUP(AK81,'6-2シフト記号表（従来型・ユニット型共通）'!$C$6:$L$47,10,FALSE))</f>
        <v/>
      </c>
      <c r="AL82" s="684" t="str">
        <f>IF(AL81="","",VLOOKUP(AL81,'6-2シフト記号表（従来型・ユニット型共通）'!$C$6:$L$47,10,FALSE))</f>
        <v/>
      </c>
      <c r="AM82" s="684" t="str">
        <f>IF(AM81="","",VLOOKUP(AM81,'6-2シフト記号表（従来型・ユニット型共通）'!$C$6:$L$47,10,FALSE))</f>
        <v/>
      </c>
      <c r="AN82" s="685" t="str">
        <f>IF(AN81="","",VLOOKUP(AN81,'6-2シフト記号表（従来型・ユニット型共通）'!$C$6:$L$47,10,FALSE))</f>
        <v/>
      </c>
      <c r="AO82" s="683" t="str">
        <f>IF(AO81="","",VLOOKUP(AO81,'6-2シフト記号表（従来型・ユニット型共通）'!$C$6:$L$47,10,FALSE))</f>
        <v/>
      </c>
      <c r="AP82" s="684" t="str">
        <f>IF(AP81="","",VLOOKUP(AP81,'6-2シフト記号表（従来型・ユニット型共通）'!$C$6:$L$47,10,FALSE))</f>
        <v/>
      </c>
      <c r="AQ82" s="684" t="str">
        <f>IF(AQ81="","",VLOOKUP(AQ81,'6-2シフト記号表（従来型・ユニット型共通）'!$C$6:$L$47,10,FALSE))</f>
        <v/>
      </c>
      <c r="AR82" s="684" t="str">
        <f>IF(AR81="","",VLOOKUP(AR81,'6-2シフト記号表（従来型・ユニット型共通）'!$C$6:$L$47,10,FALSE))</f>
        <v/>
      </c>
      <c r="AS82" s="684" t="str">
        <f>IF(AS81="","",VLOOKUP(AS81,'6-2シフト記号表（従来型・ユニット型共通）'!$C$6:$L$47,10,FALSE))</f>
        <v/>
      </c>
      <c r="AT82" s="684" t="str">
        <f>IF(AT81="","",VLOOKUP(AT81,'6-2シフト記号表（従来型・ユニット型共通）'!$C$6:$L$47,10,FALSE))</f>
        <v/>
      </c>
      <c r="AU82" s="685" t="str">
        <f>IF(AU81="","",VLOOKUP(AU81,'6-2シフト記号表（従来型・ユニット型共通）'!$C$6:$L$47,10,FALSE))</f>
        <v/>
      </c>
      <c r="AV82" s="683" t="str">
        <f>IF(AV81="","",VLOOKUP(AV81,'6-2シフト記号表（従来型・ユニット型共通）'!$C$6:$L$47,10,FALSE))</f>
        <v/>
      </c>
      <c r="AW82" s="684" t="str">
        <f>IF(AW81="","",VLOOKUP(AW81,'6-2シフト記号表（従来型・ユニット型共通）'!$C$6:$L$47,10,FALSE))</f>
        <v/>
      </c>
      <c r="AX82" s="684" t="str">
        <f>IF(AX81="","",VLOOKUP(AX81,'6-2シフト記号表（従来型・ユニット型共通）'!$C$6:$L$47,10,FALSE))</f>
        <v/>
      </c>
      <c r="AY82" s="684" t="str">
        <f>IF(AY81="","",VLOOKUP(AY81,'6-2シフト記号表（従来型・ユニット型共通）'!$C$6:$L$47,10,FALSE))</f>
        <v/>
      </c>
      <c r="AZ82" s="684" t="str">
        <f>IF(AZ81="","",VLOOKUP(AZ81,'6-2シフト記号表（従来型・ユニット型共通）'!$C$6:$L$47,10,FALSE))</f>
        <v/>
      </c>
      <c r="BA82" s="684" t="str">
        <f>IF(BA81="","",VLOOKUP(BA81,'6-2シフト記号表（従来型・ユニット型共通）'!$C$6:$L$47,10,FALSE))</f>
        <v/>
      </c>
      <c r="BB82" s="685" t="str">
        <f>IF(BB81="","",VLOOKUP(BB81,'6-2シフト記号表（従来型・ユニット型共通）'!$C$6:$L$47,10,FALSE))</f>
        <v/>
      </c>
      <c r="BC82" s="683" t="str">
        <f>IF(BC81="","",VLOOKUP(BC81,'6-2シフト記号表（従来型・ユニット型共通）'!$C$6:$L$47,10,FALSE))</f>
        <v/>
      </c>
      <c r="BD82" s="684" t="str">
        <f>IF(BD81="","",VLOOKUP(BD81,'6-2シフト記号表（従来型・ユニット型共通）'!$C$6:$L$47,10,FALSE))</f>
        <v/>
      </c>
      <c r="BE82" s="684" t="str">
        <f>IF(BE81="","",VLOOKUP(BE81,'6-2シフト記号表（従来型・ユニット型共通）'!$C$6:$L$47,10,FALSE))</f>
        <v/>
      </c>
      <c r="BF82" s="1868">
        <f>IF($BI$3="４週",SUM(AA82:BB82),IF($BI$3="暦月",SUM(AA82:BE82),""))</f>
        <v>0</v>
      </c>
      <c r="BG82" s="1869"/>
      <c r="BH82" s="1870">
        <f>IF($BI$3="４週",BF82/4,IF($BI$3="暦月",(BF82/($BI$8/7)),""))</f>
        <v>0</v>
      </c>
      <c r="BI82" s="1869"/>
      <c r="BJ82" s="1865"/>
      <c r="BK82" s="1866"/>
      <c r="BL82" s="1866"/>
      <c r="BM82" s="1866"/>
      <c r="BN82" s="1867"/>
    </row>
    <row r="83" spans="2:66" ht="20.25" customHeight="1" x14ac:dyDescent="0.2">
      <c r="B83" s="1770">
        <f>B81+1</f>
        <v>34</v>
      </c>
      <c r="C83" s="1930"/>
      <c r="D83" s="1932"/>
      <c r="E83" s="1933"/>
      <c r="F83" s="1934"/>
      <c r="G83" s="1772"/>
      <c r="H83" s="1773"/>
      <c r="I83" s="678"/>
      <c r="J83" s="679"/>
      <c r="K83" s="678"/>
      <c r="L83" s="679"/>
      <c r="M83" s="1776"/>
      <c r="N83" s="1777"/>
      <c r="O83" s="1780"/>
      <c r="P83" s="1781"/>
      <c r="Q83" s="1781"/>
      <c r="R83" s="1773"/>
      <c r="S83" s="1784"/>
      <c r="T83" s="1785"/>
      <c r="U83" s="1785"/>
      <c r="V83" s="1785"/>
      <c r="W83" s="1786"/>
      <c r="X83" s="698" t="s">
        <v>1079</v>
      </c>
      <c r="Z83" s="699"/>
      <c r="AA83" s="691"/>
      <c r="AB83" s="692"/>
      <c r="AC83" s="692"/>
      <c r="AD83" s="692"/>
      <c r="AE83" s="692"/>
      <c r="AF83" s="692"/>
      <c r="AG83" s="693"/>
      <c r="AH83" s="691"/>
      <c r="AI83" s="692"/>
      <c r="AJ83" s="692"/>
      <c r="AK83" s="692"/>
      <c r="AL83" s="692"/>
      <c r="AM83" s="692"/>
      <c r="AN83" s="693"/>
      <c r="AO83" s="691"/>
      <c r="AP83" s="692"/>
      <c r="AQ83" s="692"/>
      <c r="AR83" s="692"/>
      <c r="AS83" s="692"/>
      <c r="AT83" s="692"/>
      <c r="AU83" s="693"/>
      <c r="AV83" s="691"/>
      <c r="AW83" s="692"/>
      <c r="AX83" s="692"/>
      <c r="AY83" s="692"/>
      <c r="AZ83" s="692"/>
      <c r="BA83" s="692"/>
      <c r="BB83" s="693"/>
      <c r="BC83" s="691"/>
      <c r="BD83" s="692"/>
      <c r="BE83" s="694"/>
      <c r="BF83" s="1787"/>
      <c r="BG83" s="1788"/>
      <c r="BH83" s="1842"/>
      <c r="BI83" s="1843"/>
      <c r="BJ83" s="1844"/>
      <c r="BK83" s="1845"/>
      <c r="BL83" s="1845"/>
      <c r="BM83" s="1845"/>
      <c r="BN83" s="1846"/>
    </row>
    <row r="84" spans="2:66" ht="20.25" customHeight="1" x14ac:dyDescent="0.2">
      <c r="B84" s="1771"/>
      <c r="C84" s="1931"/>
      <c r="D84" s="1932"/>
      <c r="E84" s="1933"/>
      <c r="F84" s="1934"/>
      <c r="G84" s="1872"/>
      <c r="H84" s="1873"/>
      <c r="I84" s="700"/>
      <c r="J84" s="701">
        <f>G83</f>
        <v>0</v>
      </c>
      <c r="K84" s="700"/>
      <c r="L84" s="701">
        <f>M83</f>
        <v>0</v>
      </c>
      <c r="M84" s="1874"/>
      <c r="N84" s="1875"/>
      <c r="O84" s="1876"/>
      <c r="P84" s="1877"/>
      <c r="Q84" s="1877"/>
      <c r="R84" s="1873"/>
      <c r="S84" s="1784"/>
      <c r="T84" s="1785"/>
      <c r="U84" s="1785"/>
      <c r="V84" s="1785"/>
      <c r="W84" s="1786"/>
      <c r="X84" s="695" t="s">
        <v>1080</v>
      </c>
      <c r="Y84" s="696"/>
      <c r="Z84" s="697"/>
      <c r="AA84" s="683" t="str">
        <f>IF(AA83="","",VLOOKUP(AA83,'6-2シフト記号表（従来型・ユニット型共通）'!$C$6:$L$47,10,FALSE))</f>
        <v/>
      </c>
      <c r="AB84" s="684" t="str">
        <f>IF(AB83="","",VLOOKUP(AB83,'6-2シフト記号表（従来型・ユニット型共通）'!$C$6:$L$47,10,FALSE))</f>
        <v/>
      </c>
      <c r="AC84" s="684" t="str">
        <f>IF(AC83="","",VLOOKUP(AC83,'6-2シフト記号表（従来型・ユニット型共通）'!$C$6:$L$47,10,FALSE))</f>
        <v/>
      </c>
      <c r="AD84" s="684" t="str">
        <f>IF(AD83="","",VLOOKUP(AD83,'6-2シフト記号表（従来型・ユニット型共通）'!$C$6:$L$47,10,FALSE))</f>
        <v/>
      </c>
      <c r="AE84" s="684" t="str">
        <f>IF(AE83="","",VLOOKUP(AE83,'6-2シフト記号表（従来型・ユニット型共通）'!$C$6:$L$47,10,FALSE))</f>
        <v/>
      </c>
      <c r="AF84" s="684" t="str">
        <f>IF(AF83="","",VLOOKUP(AF83,'6-2シフト記号表（従来型・ユニット型共通）'!$C$6:$L$47,10,FALSE))</f>
        <v/>
      </c>
      <c r="AG84" s="685" t="str">
        <f>IF(AG83="","",VLOOKUP(AG83,'6-2シフト記号表（従来型・ユニット型共通）'!$C$6:$L$47,10,FALSE))</f>
        <v/>
      </c>
      <c r="AH84" s="683" t="str">
        <f>IF(AH83="","",VLOOKUP(AH83,'6-2シフト記号表（従来型・ユニット型共通）'!$C$6:$L$47,10,FALSE))</f>
        <v/>
      </c>
      <c r="AI84" s="684" t="str">
        <f>IF(AI83="","",VLOOKUP(AI83,'6-2シフト記号表（従来型・ユニット型共通）'!$C$6:$L$47,10,FALSE))</f>
        <v/>
      </c>
      <c r="AJ84" s="684" t="str">
        <f>IF(AJ83="","",VLOOKUP(AJ83,'6-2シフト記号表（従来型・ユニット型共通）'!$C$6:$L$47,10,FALSE))</f>
        <v/>
      </c>
      <c r="AK84" s="684" t="str">
        <f>IF(AK83="","",VLOOKUP(AK83,'6-2シフト記号表（従来型・ユニット型共通）'!$C$6:$L$47,10,FALSE))</f>
        <v/>
      </c>
      <c r="AL84" s="684" t="str">
        <f>IF(AL83="","",VLOOKUP(AL83,'6-2シフト記号表（従来型・ユニット型共通）'!$C$6:$L$47,10,FALSE))</f>
        <v/>
      </c>
      <c r="AM84" s="684" t="str">
        <f>IF(AM83="","",VLOOKUP(AM83,'6-2シフト記号表（従来型・ユニット型共通）'!$C$6:$L$47,10,FALSE))</f>
        <v/>
      </c>
      <c r="AN84" s="685" t="str">
        <f>IF(AN83="","",VLOOKUP(AN83,'6-2シフト記号表（従来型・ユニット型共通）'!$C$6:$L$47,10,FALSE))</f>
        <v/>
      </c>
      <c r="AO84" s="683" t="str">
        <f>IF(AO83="","",VLOOKUP(AO83,'6-2シフト記号表（従来型・ユニット型共通）'!$C$6:$L$47,10,FALSE))</f>
        <v/>
      </c>
      <c r="AP84" s="684" t="str">
        <f>IF(AP83="","",VLOOKUP(AP83,'6-2シフト記号表（従来型・ユニット型共通）'!$C$6:$L$47,10,FALSE))</f>
        <v/>
      </c>
      <c r="AQ84" s="684" t="str">
        <f>IF(AQ83="","",VLOOKUP(AQ83,'6-2シフト記号表（従来型・ユニット型共通）'!$C$6:$L$47,10,FALSE))</f>
        <v/>
      </c>
      <c r="AR84" s="684" t="str">
        <f>IF(AR83="","",VLOOKUP(AR83,'6-2シフト記号表（従来型・ユニット型共通）'!$C$6:$L$47,10,FALSE))</f>
        <v/>
      </c>
      <c r="AS84" s="684" t="str">
        <f>IF(AS83="","",VLOOKUP(AS83,'6-2シフト記号表（従来型・ユニット型共通）'!$C$6:$L$47,10,FALSE))</f>
        <v/>
      </c>
      <c r="AT84" s="684" t="str">
        <f>IF(AT83="","",VLOOKUP(AT83,'6-2シフト記号表（従来型・ユニット型共通）'!$C$6:$L$47,10,FALSE))</f>
        <v/>
      </c>
      <c r="AU84" s="685" t="str">
        <f>IF(AU83="","",VLOOKUP(AU83,'6-2シフト記号表（従来型・ユニット型共通）'!$C$6:$L$47,10,FALSE))</f>
        <v/>
      </c>
      <c r="AV84" s="683" t="str">
        <f>IF(AV83="","",VLOOKUP(AV83,'6-2シフト記号表（従来型・ユニット型共通）'!$C$6:$L$47,10,FALSE))</f>
        <v/>
      </c>
      <c r="AW84" s="684" t="str">
        <f>IF(AW83="","",VLOOKUP(AW83,'6-2シフト記号表（従来型・ユニット型共通）'!$C$6:$L$47,10,FALSE))</f>
        <v/>
      </c>
      <c r="AX84" s="684" t="str">
        <f>IF(AX83="","",VLOOKUP(AX83,'6-2シフト記号表（従来型・ユニット型共通）'!$C$6:$L$47,10,FALSE))</f>
        <v/>
      </c>
      <c r="AY84" s="684" t="str">
        <f>IF(AY83="","",VLOOKUP(AY83,'6-2シフト記号表（従来型・ユニット型共通）'!$C$6:$L$47,10,FALSE))</f>
        <v/>
      </c>
      <c r="AZ84" s="684" t="str">
        <f>IF(AZ83="","",VLOOKUP(AZ83,'6-2シフト記号表（従来型・ユニット型共通）'!$C$6:$L$47,10,FALSE))</f>
        <v/>
      </c>
      <c r="BA84" s="684" t="str">
        <f>IF(BA83="","",VLOOKUP(BA83,'6-2シフト記号表（従来型・ユニット型共通）'!$C$6:$L$47,10,FALSE))</f>
        <v/>
      </c>
      <c r="BB84" s="685" t="str">
        <f>IF(BB83="","",VLOOKUP(BB83,'6-2シフト記号表（従来型・ユニット型共通）'!$C$6:$L$47,10,FALSE))</f>
        <v/>
      </c>
      <c r="BC84" s="683" t="str">
        <f>IF(BC83="","",VLOOKUP(BC83,'6-2シフト記号表（従来型・ユニット型共通）'!$C$6:$L$47,10,FALSE))</f>
        <v/>
      </c>
      <c r="BD84" s="684" t="str">
        <f>IF(BD83="","",VLOOKUP(BD83,'6-2シフト記号表（従来型・ユニット型共通）'!$C$6:$L$47,10,FALSE))</f>
        <v/>
      </c>
      <c r="BE84" s="684" t="str">
        <f>IF(BE83="","",VLOOKUP(BE83,'6-2シフト記号表（従来型・ユニット型共通）'!$C$6:$L$47,10,FALSE))</f>
        <v/>
      </c>
      <c r="BF84" s="1868">
        <f>IF($BI$3="４週",SUM(AA84:BB84),IF($BI$3="暦月",SUM(AA84:BE84),""))</f>
        <v>0</v>
      </c>
      <c r="BG84" s="1869"/>
      <c r="BH84" s="1870">
        <f>IF($BI$3="４週",BF84/4,IF($BI$3="暦月",(BF84/($BI$8/7)),""))</f>
        <v>0</v>
      </c>
      <c r="BI84" s="1869"/>
      <c r="BJ84" s="1865"/>
      <c r="BK84" s="1866"/>
      <c r="BL84" s="1866"/>
      <c r="BM84" s="1866"/>
      <c r="BN84" s="1867"/>
    </row>
    <row r="85" spans="2:66" ht="20.25" customHeight="1" x14ac:dyDescent="0.2">
      <c r="B85" s="1770">
        <f>B83+1</f>
        <v>35</v>
      </c>
      <c r="C85" s="1930"/>
      <c r="D85" s="1932"/>
      <c r="E85" s="1933"/>
      <c r="F85" s="1934"/>
      <c r="G85" s="1772"/>
      <c r="H85" s="1773"/>
      <c r="I85" s="678"/>
      <c r="J85" s="679"/>
      <c r="K85" s="678"/>
      <c r="L85" s="679"/>
      <c r="M85" s="1776"/>
      <c r="N85" s="1777"/>
      <c r="O85" s="1780"/>
      <c r="P85" s="1781"/>
      <c r="Q85" s="1781"/>
      <c r="R85" s="1773"/>
      <c r="S85" s="1784"/>
      <c r="T85" s="1785"/>
      <c r="U85" s="1785"/>
      <c r="V85" s="1785"/>
      <c r="W85" s="1786"/>
      <c r="X85" s="698" t="s">
        <v>1079</v>
      </c>
      <c r="Z85" s="699"/>
      <c r="AA85" s="691"/>
      <c r="AB85" s="692"/>
      <c r="AC85" s="692"/>
      <c r="AD85" s="692"/>
      <c r="AE85" s="692"/>
      <c r="AF85" s="692"/>
      <c r="AG85" s="693"/>
      <c r="AH85" s="691"/>
      <c r="AI85" s="692"/>
      <c r="AJ85" s="692"/>
      <c r="AK85" s="692"/>
      <c r="AL85" s="692"/>
      <c r="AM85" s="692"/>
      <c r="AN85" s="693"/>
      <c r="AO85" s="691"/>
      <c r="AP85" s="692"/>
      <c r="AQ85" s="692"/>
      <c r="AR85" s="692"/>
      <c r="AS85" s="692"/>
      <c r="AT85" s="692"/>
      <c r="AU85" s="693"/>
      <c r="AV85" s="691"/>
      <c r="AW85" s="692"/>
      <c r="AX85" s="692"/>
      <c r="AY85" s="692"/>
      <c r="AZ85" s="692"/>
      <c r="BA85" s="692"/>
      <c r="BB85" s="693"/>
      <c r="BC85" s="691"/>
      <c r="BD85" s="692"/>
      <c r="BE85" s="694"/>
      <c r="BF85" s="1787"/>
      <c r="BG85" s="1788"/>
      <c r="BH85" s="1842"/>
      <c r="BI85" s="1843"/>
      <c r="BJ85" s="1844"/>
      <c r="BK85" s="1845"/>
      <c r="BL85" s="1845"/>
      <c r="BM85" s="1845"/>
      <c r="BN85" s="1846"/>
    </row>
    <row r="86" spans="2:66" ht="20.25" customHeight="1" x14ac:dyDescent="0.2">
      <c r="B86" s="1771"/>
      <c r="C86" s="1931"/>
      <c r="D86" s="1932"/>
      <c r="E86" s="1933"/>
      <c r="F86" s="1934"/>
      <c r="G86" s="1872"/>
      <c r="H86" s="1873"/>
      <c r="I86" s="700"/>
      <c r="J86" s="701">
        <f>G85</f>
        <v>0</v>
      </c>
      <c r="K86" s="700"/>
      <c r="L86" s="701">
        <f>M85</f>
        <v>0</v>
      </c>
      <c r="M86" s="1874"/>
      <c r="N86" s="1875"/>
      <c r="O86" s="1876"/>
      <c r="P86" s="1877"/>
      <c r="Q86" s="1877"/>
      <c r="R86" s="1873"/>
      <c r="S86" s="1784"/>
      <c r="T86" s="1785"/>
      <c r="U86" s="1785"/>
      <c r="V86" s="1785"/>
      <c r="W86" s="1786"/>
      <c r="X86" s="695" t="s">
        <v>1080</v>
      </c>
      <c r="Y86" s="696"/>
      <c r="Z86" s="697"/>
      <c r="AA86" s="683" t="str">
        <f>IF(AA85="","",VLOOKUP(AA85,'6-2シフト記号表（従来型・ユニット型共通）'!$C$6:$L$47,10,FALSE))</f>
        <v/>
      </c>
      <c r="AB86" s="684" t="str">
        <f>IF(AB85="","",VLOOKUP(AB85,'6-2シフト記号表（従来型・ユニット型共通）'!$C$6:$L$47,10,FALSE))</f>
        <v/>
      </c>
      <c r="AC86" s="684" t="str">
        <f>IF(AC85="","",VLOOKUP(AC85,'6-2シフト記号表（従来型・ユニット型共通）'!$C$6:$L$47,10,FALSE))</f>
        <v/>
      </c>
      <c r="AD86" s="684" t="str">
        <f>IF(AD85="","",VLOOKUP(AD85,'6-2シフト記号表（従来型・ユニット型共通）'!$C$6:$L$47,10,FALSE))</f>
        <v/>
      </c>
      <c r="AE86" s="684" t="str">
        <f>IF(AE85="","",VLOOKUP(AE85,'6-2シフト記号表（従来型・ユニット型共通）'!$C$6:$L$47,10,FALSE))</f>
        <v/>
      </c>
      <c r="AF86" s="684" t="str">
        <f>IF(AF85="","",VLOOKUP(AF85,'6-2シフト記号表（従来型・ユニット型共通）'!$C$6:$L$47,10,FALSE))</f>
        <v/>
      </c>
      <c r="AG86" s="685" t="str">
        <f>IF(AG85="","",VLOOKUP(AG85,'6-2シフト記号表（従来型・ユニット型共通）'!$C$6:$L$47,10,FALSE))</f>
        <v/>
      </c>
      <c r="AH86" s="683" t="str">
        <f>IF(AH85="","",VLOOKUP(AH85,'6-2シフト記号表（従来型・ユニット型共通）'!$C$6:$L$47,10,FALSE))</f>
        <v/>
      </c>
      <c r="AI86" s="684" t="str">
        <f>IF(AI85="","",VLOOKUP(AI85,'6-2シフト記号表（従来型・ユニット型共通）'!$C$6:$L$47,10,FALSE))</f>
        <v/>
      </c>
      <c r="AJ86" s="684" t="str">
        <f>IF(AJ85="","",VLOOKUP(AJ85,'6-2シフト記号表（従来型・ユニット型共通）'!$C$6:$L$47,10,FALSE))</f>
        <v/>
      </c>
      <c r="AK86" s="684" t="str">
        <f>IF(AK85="","",VLOOKUP(AK85,'6-2シフト記号表（従来型・ユニット型共通）'!$C$6:$L$47,10,FALSE))</f>
        <v/>
      </c>
      <c r="AL86" s="684" t="str">
        <f>IF(AL85="","",VLOOKUP(AL85,'6-2シフト記号表（従来型・ユニット型共通）'!$C$6:$L$47,10,FALSE))</f>
        <v/>
      </c>
      <c r="AM86" s="684" t="str">
        <f>IF(AM85="","",VLOOKUP(AM85,'6-2シフト記号表（従来型・ユニット型共通）'!$C$6:$L$47,10,FALSE))</f>
        <v/>
      </c>
      <c r="AN86" s="685" t="str">
        <f>IF(AN85="","",VLOOKUP(AN85,'6-2シフト記号表（従来型・ユニット型共通）'!$C$6:$L$47,10,FALSE))</f>
        <v/>
      </c>
      <c r="AO86" s="683" t="str">
        <f>IF(AO85="","",VLOOKUP(AO85,'6-2シフト記号表（従来型・ユニット型共通）'!$C$6:$L$47,10,FALSE))</f>
        <v/>
      </c>
      <c r="AP86" s="684" t="str">
        <f>IF(AP85="","",VLOOKUP(AP85,'6-2シフト記号表（従来型・ユニット型共通）'!$C$6:$L$47,10,FALSE))</f>
        <v/>
      </c>
      <c r="AQ86" s="684" t="str">
        <f>IF(AQ85="","",VLOOKUP(AQ85,'6-2シフト記号表（従来型・ユニット型共通）'!$C$6:$L$47,10,FALSE))</f>
        <v/>
      </c>
      <c r="AR86" s="684" t="str">
        <f>IF(AR85="","",VLOOKUP(AR85,'6-2シフト記号表（従来型・ユニット型共通）'!$C$6:$L$47,10,FALSE))</f>
        <v/>
      </c>
      <c r="AS86" s="684" t="str">
        <f>IF(AS85="","",VLOOKUP(AS85,'6-2シフト記号表（従来型・ユニット型共通）'!$C$6:$L$47,10,FALSE))</f>
        <v/>
      </c>
      <c r="AT86" s="684" t="str">
        <f>IF(AT85="","",VLOOKUP(AT85,'6-2シフト記号表（従来型・ユニット型共通）'!$C$6:$L$47,10,FALSE))</f>
        <v/>
      </c>
      <c r="AU86" s="685" t="str">
        <f>IF(AU85="","",VLOOKUP(AU85,'6-2シフト記号表（従来型・ユニット型共通）'!$C$6:$L$47,10,FALSE))</f>
        <v/>
      </c>
      <c r="AV86" s="683" t="str">
        <f>IF(AV85="","",VLOOKUP(AV85,'6-2シフト記号表（従来型・ユニット型共通）'!$C$6:$L$47,10,FALSE))</f>
        <v/>
      </c>
      <c r="AW86" s="684" t="str">
        <f>IF(AW85="","",VLOOKUP(AW85,'6-2シフト記号表（従来型・ユニット型共通）'!$C$6:$L$47,10,FALSE))</f>
        <v/>
      </c>
      <c r="AX86" s="684" t="str">
        <f>IF(AX85="","",VLOOKUP(AX85,'6-2シフト記号表（従来型・ユニット型共通）'!$C$6:$L$47,10,FALSE))</f>
        <v/>
      </c>
      <c r="AY86" s="684" t="str">
        <f>IF(AY85="","",VLOOKUP(AY85,'6-2シフト記号表（従来型・ユニット型共通）'!$C$6:$L$47,10,FALSE))</f>
        <v/>
      </c>
      <c r="AZ86" s="684" t="str">
        <f>IF(AZ85="","",VLOOKUP(AZ85,'6-2シフト記号表（従来型・ユニット型共通）'!$C$6:$L$47,10,FALSE))</f>
        <v/>
      </c>
      <c r="BA86" s="684" t="str">
        <f>IF(BA85="","",VLOOKUP(BA85,'6-2シフト記号表（従来型・ユニット型共通）'!$C$6:$L$47,10,FALSE))</f>
        <v/>
      </c>
      <c r="BB86" s="685" t="str">
        <f>IF(BB85="","",VLOOKUP(BB85,'6-2シフト記号表（従来型・ユニット型共通）'!$C$6:$L$47,10,FALSE))</f>
        <v/>
      </c>
      <c r="BC86" s="683" t="str">
        <f>IF(BC85="","",VLOOKUP(BC85,'6-2シフト記号表（従来型・ユニット型共通）'!$C$6:$L$47,10,FALSE))</f>
        <v/>
      </c>
      <c r="BD86" s="684" t="str">
        <f>IF(BD85="","",VLOOKUP(BD85,'6-2シフト記号表（従来型・ユニット型共通）'!$C$6:$L$47,10,FALSE))</f>
        <v/>
      </c>
      <c r="BE86" s="684" t="str">
        <f>IF(BE85="","",VLOOKUP(BE85,'6-2シフト記号表（従来型・ユニット型共通）'!$C$6:$L$47,10,FALSE))</f>
        <v/>
      </c>
      <c r="BF86" s="1868">
        <f>IF($BI$3="４週",SUM(AA86:BB86),IF($BI$3="暦月",SUM(AA86:BE86),""))</f>
        <v>0</v>
      </c>
      <c r="BG86" s="1869"/>
      <c r="BH86" s="1870">
        <f>IF($BI$3="４週",BF86/4,IF($BI$3="暦月",(BF86/($BI$8/7)),""))</f>
        <v>0</v>
      </c>
      <c r="BI86" s="1869"/>
      <c r="BJ86" s="1865"/>
      <c r="BK86" s="1866"/>
      <c r="BL86" s="1866"/>
      <c r="BM86" s="1866"/>
      <c r="BN86" s="1867"/>
    </row>
    <row r="87" spans="2:66" ht="20.25" customHeight="1" x14ac:dyDescent="0.2">
      <c r="B87" s="1770">
        <f>B85+1</f>
        <v>36</v>
      </c>
      <c r="C87" s="1930"/>
      <c r="D87" s="1932"/>
      <c r="E87" s="1933"/>
      <c r="F87" s="1934"/>
      <c r="G87" s="1772"/>
      <c r="H87" s="1773"/>
      <c r="I87" s="678"/>
      <c r="J87" s="679"/>
      <c r="K87" s="678"/>
      <c r="L87" s="679"/>
      <c r="M87" s="1776"/>
      <c r="N87" s="1777"/>
      <c r="O87" s="1780"/>
      <c r="P87" s="1781"/>
      <c r="Q87" s="1781"/>
      <c r="R87" s="1773"/>
      <c r="S87" s="1784"/>
      <c r="T87" s="1785"/>
      <c r="U87" s="1785"/>
      <c r="V87" s="1785"/>
      <c r="W87" s="1786"/>
      <c r="X87" s="698" t="s">
        <v>1079</v>
      </c>
      <c r="Z87" s="699"/>
      <c r="AA87" s="691"/>
      <c r="AB87" s="692"/>
      <c r="AC87" s="692"/>
      <c r="AD87" s="692"/>
      <c r="AE87" s="692"/>
      <c r="AF87" s="692"/>
      <c r="AG87" s="693"/>
      <c r="AH87" s="691"/>
      <c r="AI87" s="692"/>
      <c r="AJ87" s="692"/>
      <c r="AK87" s="692"/>
      <c r="AL87" s="692"/>
      <c r="AM87" s="692"/>
      <c r="AN87" s="693"/>
      <c r="AO87" s="691"/>
      <c r="AP87" s="692"/>
      <c r="AQ87" s="692"/>
      <c r="AR87" s="692"/>
      <c r="AS87" s="692"/>
      <c r="AT87" s="692"/>
      <c r="AU87" s="693"/>
      <c r="AV87" s="691"/>
      <c r="AW87" s="692"/>
      <c r="AX87" s="692"/>
      <c r="AY87" s="692"/>
      <c r="AZ87" s="692"/>
      <c r="BA87" s="692"/>
      <c r="BB87" s="693"/>
      <c r="BC87" s="691"/>
      <c r="BD87" s="692"/>
      <c r="BE87" s="694"/>
      <c r="BF87" s="1787"/>
      <c r="BG87" s="1788"/>
      <c r="BH87" s="1842"/>
      <c r="BI87" s="1843"/>
      <c r="BJ87" s="1844"/>
      <c r="BK87" s="1845"/>
      <c r="BL87" s="1845"/>
      <c r="BM87" s="1845"/>
      <c r="BN87" s="1846"/>
    </row>
    <row r="88" spans="2:66" ht="20.25" customHeight="1" x14ac:dyDescent="0.2">
      <c r="B88" s="1771"/>
      <c r="C88" s="1931"/>
      <c r="D88" s="1932"/>
      <c r="E88" s="1933"/>
      <c r="F88" s="1934"/>
      <c r="G88" s="1872"/>
      <c r="H88" s="1873"/>
      <c r="I88" s="700"/>
      <c r="J88" s="701">
        <f>G87</f>
        <v>0</v>
      </c>
      <c r="K88" s="700"/>
      <c r="L88" s="701">
        <f>M87</f>
        <v>0</v>
      </c>
      <c r="M88" s="1874"/>
      <c r="N88" s="1875"/>
      <c r="O88" s="1876"/>
      <c r="P88" s="1877"/>
      <c r="Q88" s="1877"/>
      <c r="R88" s="1873"/>
      <c r="S88" s="1784"/>
      <c r="T88" s="1785"/>
      <c r="U88" s="1785"/>
      <c r="V88" s="1785"/>
      <c r="W88" s="1786"/>
      <c r="X88" s="695" t="s">
        <v>1080</v>
      </c>
      <c r="Y88" s="696"/>
      <c r="Z88" s="697"/>
      <c r="AA88" s="683" t="str">
        <f>IF(AA87="","",VLOOKUP(AA87,'6-2シフト記号表（従来型・ユニット型共通）'!$C$6:$L$47,10,FALSE))</f>
        <v/>
      </c>
      <c r="AB88" s="684" t="str">
        <f>IF(AB87="","",VLOOKUP(AB87,'6-2シフト記号表（従来型・ユニット型共通）'!$C$6:$L$47,10,FALSE))</f>
        <v/>
      </c>
      <c r="AC88" s="684" t="str">
        <f>IF(AC87="","",VLOOKUP(AC87,'6-2シフト記号表（従来型・ユニット型共通）'!$C$6:$L$47,10,FALSE))</f>
        <v/>
      </c>
      <c r="AD88" s="684" t="str">
        <f>IF(AD87="","",VLOOKUP(AD87,'6-2シフト記号表（従来型・ユニット型共通）'!$C$6:$L$47,10,FALSE))</f>
        <v/>
      </c>
      <c r="AE88" s="684" t="str">
        <f>IF(AE87="","",VLOOKUP(AE87,'6-2シフト記号表（従来型・ユニット型共通）'!$C$6:$L$47,10,FALSE))</f>
        <v/>
      </c>
      <c r="AF88" s="684" t="str">
        <f>IF(AF87="","",VLOOKUP(AF87,'6-2シフト記号表（従来型・ユニット型共通）'!$C$6:$L$47,10,FALSE))</f>
        <v/>
      </c>
      <c r="AG88" s="685" t="str">
        <f>IF(AG87="","",VLOOKUP(AG87,'6-2シフト記号表（従来型・ユニット型共通）'!$C$6:$L$47,10,FALSE))</f>
        <v/>
      </c>
      <c r="AH88" s="683" t="str">
        <f>IF(AH87="","",VLOOKUP(AH87,'6-2シフト記号表（従来型・ユニット型共通）'!$C$6:$L$47,10,FALSE))</f>
        <v/>
      </c>
      <c r="AI88" s="684" t="str">
        <f>IF(AI87="","",VLOOKUP(AI87,'6-2シフト記号表（従来型・ユニット型共通）'!$C$6:$L$47,10,FALSE))</f>
        <v/>
      </c>
      <c r="AJ88" s="684" t="str">
        <f>IF(AJ87="","",VLOOKUP(AJ87,'6-2シフト記号表（従来型・ユニット型共通）'!$C$6:$L$47,10,FALSE))</f>
        <v/>
      </c>
      <c r="AK88" s="684" t="str">
        <f>IF(AK87="","",VLOOKUP(AK87,'6-2シフト記号表（従来型・ユニット型共通）'!$C$6:$L$47,10,FALSE))</f>
        <v/>
      </c>
      <c r="AL88" s="684" t="str">
        <f>IF(AL87="","",VLOOKUP(AL87,'6-2シフト記号表（従来型・ユニット型共通）'!$C$6:$L$47,10,FALSE))</f>
        <v/>
      </c>
      <c r="AM88" s="684" t="str">
        <f>IF(AM87="","",VLOOKUP(AM87,'6-2シフト記号表（従来型・ユニット型共通）'!$C$6:$L$47,10,FALSE))</f>
        <v/>
      </c>
      <c r="AN88" s="685" t="str">
        <f>IF(AN87="","",VLOOKUP(AN87,'6-2シフト記号表（従来型・ユニット型共通）'!$C$6:$L$47,10,FALSE))</f>
        <v/>
      </c>
      <c r="AO88" s="683" t="str">
        <f>IF(AO87="","",VLOOKUP(AO87,'6-2シフト記号表（従来型・ユニット型共通）'!$C$6:$L$47,10,FALSE))</f>
        <v/>
      </c>
      <c r="AP88" s="684" t="str">
        <f>IF(AP87="","",VLOOKUP(AP87,'6-2シフト記号表（従来型・ユニット型共通）'!$C$6:$L$47,10,FALSE))</f>
        <v/>
      </c>
      <c r="AQ88" s="684" t="str">
        <f>IF(AQ87="","",VLOOKUP(AQ87,'6-2シフト記号表（従来型・ユニット型共通）'!$C$6:$L$47,10,FALSE))</f>
        <v/>
      </c>
      <c r="AR88" s="684" t="str">
        <f>IF(AR87="","",VLOOKUP(AR87,'6-2シフト記号表（従来型・ユニット型共通）'!$C$6:$L$47,10,FALSE))</f>
        <v/>
      </c>
      <c r="AS88" s="684" t="str">
        <f>IF(AS87="","",VLOOKUP(AS87,'6-2シフト記号表（従来型・ユニット型共通）'!$C$6:$L$47,10,FALSE))</f>
        <v/>
      </c>
      <c r="AT88" s="684" t="str">
        <f>IF(AT87="","",VLOOKUP(AT87,'6-2シフト記号表（従来型・ユニット型共通）'!$C$6:$L$47,10,FALSE))</f>
        <v/>
      </c>
      <c r="AU88" s="685" t="str">
        <f>IF(AU87="","",VLOOKUP(AU87,'6-2シフト記号表（従来型・ユニット型共通）'!$C$6:$L$47,10,FALSE))</f>
        <v/>
      </c>
      <c r="AV88" s="683" t="str">
        <f>IF(AV87="","",VLOOKUP(AV87,'6-2シフト記号表（従来型・ユニット型共通）'!$C$6:$L$47,10,FALSE))</f>
        <v/>
      </c>
      <c r="AW88" s="684" t="str">
        <f>IF(AW87="","",VLOOKUP(AW87,'6-2シフト記号表（従来型・ユニット型共通）'!$C$6:$L$47,10,FALSE))</f>
        <v/>
      </c>
      <c r="AX88" s="684" t="str">
        <f>IF(AX87="","",VLOOKUP(AX87,'6-2シフト記号表（従来型・ユニット型共通）'!$C$6:$L$47,10,FALSE))</f>
        <v/>
      </c>
      <c r="AY88" s="684" t="str">
        <f>IF(AY87="","",VLOOKUP(AY87,'6-2シフト記号表（従来型・ユニット型共通）'!$C$6:$L$47,10,FALSE))</f>
        <v/>
      </c>
      <c r="AZ88" s="684" t="str">
        <f>IF(AZ87="","",VLOOKUP(AZ87,'6-2シフト記号表（従来型・ユニット型共通）'!$C$6:$L$47,10,FALSE))</f>
        <v/>
      </c>
      <c r="BA88" s="684" t="str">
        <f>IF(BA87="","",VLOOKUP(BA87,'6-2シフト記号表（従来型・ユニット型共通）'!$C$6:$L$47,10,FALSE))</f>
        <v/>
      </c>
      <c r="BB88" s="685" t="str">
        <f>IF(BB87="","",VLOOKUP(BB87,'6-2シフト記号表（従来型・ユニット型共通）'!$C$6:$L$47,10,FALSE))</f>
        <v/>
      </c>
      <c r="BC88" s="683" t="str">
        <f>IF(BC87="","",VLOOKUP(BC87,'6-2シフト記号表（従来型・ユニット型共通）'!$C$6:$L$47,10,FALSE))</f>
        <v/>
      </c>
      <c r="BD88" s="684" t="str">
        <f>IF(BD87="","",VLOOKUP(BD87,'6-2シフト記号表（従来型・ユニット型共通）'!$C$6:$L$47,10,FALSE))</f>
        <v/>
      </c>
      <c r="BE88" s="684" t="str">
        <f>IF(BE87="","",VLOOKUP(BE87,'6-2シフト記号表（従来型・ユニット型共通）'!$C$6:$L$47,10,FALSE))</f>
        <v/>
      </c>
      <c r="BF88" s="1868">
        <f>IF($BI$3="４週",SUM(AA88:BB88),IF($BI$3="暦月",SUM(AA88:BE88),""))</f>
        <v>0</v>
      </c>
      <c r="BG88" s="1869"/>
      <c r="BH88" s="1870">
        <f>IF($BI$3="４週",BF88/4,IF($BI$3="暦月",(BF88/($BI$8/7)),""))</f>
        <v>0</v>
      </c>
      <c r="BI88" s="1869"/>
      <c r="BJ88" s="1865"/>
      <c r="BK88" s="1866"/>
      <c r="BL88" s="1866"/>
      <c r="BM88" s="1866"/>
      <c r="BN88" s="1867"/>
    </row>
    <row r="89" spans="2:66" ht="20.25" customHeight="1" x14ac:dyDescent="0.2">
      <c r="B89" s="1770">
        <f>B87+1</f>
        <v>37</v>
      </c>
      <c r="C89" s="1930"/>
      <c r="D89" s="1932"/>
      <c r="E89" s="1933"/>
      <c r="F89" s="1934"/>
      <c r="G89" s="1772"/>
      <c r="H89" s="1773"/>
      <c r="I89" s="678"/>
      <c r="J89" s="679"/>
      <c r="K89" s="678"/>
      <c r="L89" s="679"/>
      <c r="M89" s="1776"/>
      <c r="N89" s="1777"/>
      <c r="O89" s="1780"/>
      <c r="P89" s="1781"/>
      <c r="Q89" s="1781"/>
      <c r="R89" s="1773"/>
      <c r="S89" s="1784"/>
      <c r="T89" s="1785"/>
      <c r="U89" s="1785"/>
      <c r="V89" s="1785"/>
      <c r="W89" s="1786"/>
      <c r="X89" s="698" t="s">
        <v>1079</v>
      </c>
      <c r="Z89" s="699"/>
      <c r="AA89" s="691"/>
      <c r="AB89" s="692"/>
      <c r="AC89" s="692"/>
      <c r="AD89" s="692"/>
      <c r="AE89" s="692"/>
      <c r="AF89" s="692"/>
      <c r="AG89" s="693"/>
      <c r="AH89" s="691"/>
      <c r="AI89" s="692"/>
      <c r="AJ89" s="692"/>
      <c r="AK89" s="692"/>
      <c r="AL89" s="692"/>
      <c r="AM89" s="692"/>
      <c r="AN89" s="693"/>
      <c r="AO89" s="691"/>
      <c r="AP89" s="692"/>
      <c r="AQ89" s="692"/>
      <c r="AR89" s="692"/>
      <c r="AS89" s="692"/>
      <c r="AT89" s="692"/>
      <c r="AU89" s="693"/>
      <c r="AV89" s="691"/>
      <c r="AW89" s="692"/>
      <c r="AX89" s="692"/>
      <c r="AY89" s="692"/>
      <c r="AZ89" s="692"/>
      <c r="BA89" s="692"/>
      <c r="BB89" s="693"/>
      <c r="BC89" s="691"/>
      <c r="BD89" s="692"/>
      <c r="BE89" s="694"/>
      <c r="BF89" s="1787"/>
      <c r="BG89" s="1788"/>
      <c r="BH89" s="1842"/>
      <c r="BI89" s="1843"/>
      <c r="BJ89" s="1844"/>
      <c r="BK89" s="1845"/>
      <c r="BL89" s="1845"/>
      <c r="BM89" s="1845"/>
      <c r="BN89" s="1846"/>
    </row>
    <row r="90" spans="2:66" ht="20.25" customHeight="1" x14ac:dyDescent="0.2">
      <c r="B90" s="1771"/>
      <c r="C90" s="1931"/>
      <c r="D90" s="1932"/>
      <c r="E90" s="1933"/>
      <c r="F90" s="1934"/>
      <c r="G90" s="1872"/>
      <c r="H90" s="1873"/>
      <c r="I90" s="700"/>
      <c r="J90" s="701">
        <f>G89</f>
        <v>0</v>
      </c>
      <c r="K90" s="700"/>
      <c r="L90" s="701">
        <f>M89</f>
        <v>0</v>
      </c>
      <c r="M90" s="1874"/>
      <c r="N90" s="1875"/>
      <c r="O90" s="1876"/>
      <c r="P90" s="1877"/>
      <c r="Q90" s="1877"/>
      <c r="R90" s="1873"/>
      <c r="S90" s="1784"/>
      <c r="T90" s="1785"/>
      <c r="U90" s="1785"/>
      <c r="V90" s="1785"/>
      <c r="W90" s="1786"/>
      <c r="X90" s="695" t="s">
        <v>1080</v>
      </c>
      <c r="Y90" s="696"/>
      <c r="Z90" s="697"/>
      <c r="AA90" s="683" t="str">
        <f>IF(AA89="","",VLOOKUP(AA89,'6-2シフト記号表（従来型・ユニット型共通）'!$C$6:$L$47,10,FALSE))</f>
        <v/>
      </c>
      <c r="AB90" s="684" t="str">
        <f>IF(AB89="","",VLOOKUP(AB89,'6-2シフト記号表（従来型・ユニット型共通）'!$C$6:$L$47,10,FALSE))</f>
        <v/>
      </c>
      <c r="AC90" s="684" t="str">
        <f>IF(AC89="","",VLOOKUP(AC89,'6-2シフト記号表（従来型・ユニット型共通）'!$C$6:$L$47,10,FALSE))</f>
        <v/>
      </c>
      <c r="AD90" s="684" t="str">
        <f>IF(AD89="","",VLOOKUP(AD89,'6-2シフト記号表（従来型・ユニット型共通）'!$C$6:$L$47,10,FALSE))</f>
        <v/>
      </c>
      <c r="AE90" s="684" t="str">
        <f>IF(AE89="","",VLOOKUP(AE89,'6-2シフト記号表（従来型・ユニット型共通）'!$C$6:$L$47,10,FALSE))</f>
        <v/>
      </c>
      <c r="AF90" s="684" t="str">
        <f>IF(AF89="","",VLOOKUP(AF89,'6-2シフト記号表（従来型・ユニット型共通）'!$C$6:$L$47,10,FALSE))</f>
        <v/>
      </c>
      <c r="AG90" s="685" t="str">
        <f>IF(AG89="","",VLOOKUP(AG89,'6-2シフト記号表（従来型・ユニット型共通）'!$C$6:$L$47,10,FALSE))</f>
        <v/>
      </c>
      <c r="AH90" s="683" t="str">
        <f>IF(AH89="","",VLOOKUP(AH89,'6-2シフト記号表（従来型・ユニット型共通）'!$C$6:$L$47,10,FALSE))</f>
        <v/>
      </c>
      <c r="AI90" s="684" t="str">
        <f>IF(AI89="","",VLOOKUP(AI89,'6-2シフト記号表（従来型・ユニット型共通）'!$C$6:$L$47,10,FALSE))</f>
        <v/>
      </c>
      <c r="AJ90" s="684" t="str">
        <f>IF(AJ89="","",VLOOKUP(AJ89,'6-2シフト記号表（従来型・ユニット型共通）'!$C$6:$L$47,10,FALSE))</f>
        <v/>
      </c>
      <c r="AK90" s="684" t="str">
        <f>IF(AK89="","",VLOOKUP(AK89,'6-2シフト記号表（従来型・ユニット型共通）'!$C$6:$L$47,10,FALSE))</f>
        <v/>
      </c>
      <c r="AL90" s="684" t="str">
        <f>IF(AL89="","",VLOOKUP(AL89,'6-2シフト記号表（従来型・ユニット型共通）'!$C$6:$L$47,10,FALSE))</f>
        <v/>
      </c>
      <c r="AM90" s="684" t="str">
        <f>IF(AM89="","",VLOOKUP(AM89,'6-2シフト記号表（従来型・ユニット型共通）'!$C$6:$L$47,10,FALSE))</f>
        <v/>
      </c>
      <c r="AN90" s="685" t="str">
        <f>IF(AN89="","",VLOOKUP(AN89,'6-2シフト記号表（従来型・ユニット型共通）'!$C$6:$L$47,10,FALSE))</f>
        <v/>
      </c>
      <c r="AO90" s="683" t="str">
        <f>IF(AO89="","",VLOOKUP(AO89,'6-2シフト記号表（従来型・ユニット型共通）'!$C$6:$L$47,10,FALSE))</f>
        <v/>
      </c>
      <c r="AP90" s="684" t="str">
        <f>IF(AP89="","",VLOOKUP(AP89,'6-2シフト記号表（従来型・ユニット型共通）'!$C$6:$L$47,10,FALSE))</f>
        <v/>
      </c>
      <c r="AQ90" s="684" t="str">
        <f>IF(AQ89="","",VLOOKUP(AQ89,'6-2シフト記号表（従来型・ユニット型共通）'!$C$6:$L$47,10,FALSE))</f>
        <v/>
      </c>
      <c r="AR90" s="684" t="str">
        <f>IF(AR89="","",VLOOKUP(AR89,'6-2シフト記号表（従来型・ユニット型共通）'!$C$6:$L$47,10,FALSE))</f>
        <v/>
      </c>
      <c r="AS90" s="684" t="str">
        <f>IF(AS89="","",VLOOKUP(AS89,'6-2シフト記号表（従来型・ユニット型共通）'!$C$6:$L$47,10,FALSE))</f>
        <v/>
      </c>
      <c r="AT90" s="684" t="str">
        <f>IF(AT89="","",VLOOKUP(AT89,'6-2シフト記号表（従来型・ユニット型共通）'!$C$6:$L$47,10,FALSE))</f>
        <v/>
      </c>
      <c r="AU90" s="685" t="str">
        <f>IF(AU89="","",VLOOKUP(AU89,'6-2シフト記号表（従来型・ユニット型共通）'!$C$6:$L$47,10,FALSE))</f>
        <v/>
      </c>
      <c r="AV90" s="683" t="str">
        <f>IF(AV89="","",VLOOKUP(AV89,'6-2シフト記号表（従来型・ユニット型共通）'!$C$6:$L$47,10,FALSE))</f>
        <v/>
      </c>
      <c r="AW90" s="684" t="str">
        <f>IF(AW89="","",VLOOKUP(AW89,'6-2シフト記号表（従来型・ユニット型共通）'!$C$6:$L$47,10,FALSE))</f>
        <v/>
      </c>
      <c r="AX90" s="684" t="str">
        <f>IF(AX89="","",VLOOKUP(AX89,'6-2シフト記号表（従来型・ユニット型共通）'!$C$6:$L$47,10,FALSE))</f>
        <v/>
      </c>
      <c r="AY90" s="684" t="str">
        <f>IF(AY89="","",VLOOKUP(AY89,'6-2シフト記号表（従来型・ユニット型共通）'!$C$6:$L$47,10,FALSE))</f>
        <v/>
      </c>
      <c r="AZ90" s="684" t="str">
        <f>IF(AZ89="","",VLOOKUP(AZ89,'6-2シフト記号表（従来型・ユニット型共通）'!$C$6:$L$47,10,FALSE))</f>
        <v/>
      </c>
      <c r="BA90" s="684" t="str">
        <f>IF(BA89="","",VLOOKUP(BA89,'6-2シフト記号表（従来型・ユニット型共通）'!$C$6:$L$47,10,FALSE))</f>
        <v/>
      </c>
      <c r="BB90" s="685" t="str">
        <f>IF(BB89="","",VLOOKUP(BB89,'6-2シフト記号表（従来型・ユニット型共通）'!$C$6:$L$47,10,FALSE))</f>
        <v/>
      </c>
      <c r="BC90" s="683" t="str">
        <f>IF(BC89="","",VLOOKUP(BC89,'6-2シフト記号表（従来型・ユニット型共通）'!$C$6:$L$47,10,FALSE))</f>
        <v/>
      </c>
      <c r="BD90" s="684" t="str">
        <f>IF(BD89="","",VLOOKUP(BD89,'6-2シフト記号表（従来型・ユニット型共通）'!$C$6:$L$47,10,FALSE))</f>
        <v/>
      </c>
      <c r="BE90" s="684" t="str">
        <f>IF(BE89="","",VLOOKUP(BE89,'6-2シフト記号表（従来型・ユニット型共通）'!$C$6:$L$47,10,FALSE))</f>
        <v/>
      </c>
      <c r="BF90" s="1868">
        <f>IF($BI$3="４週",SUM(AA90:BB90),IF($BI$3="暦月",SUM(AA90:BE90),""))</f>
        <v>0</v>
      </c>
      <c r="BG90" s="1869"/>
      <c r="BH90" s="1870">
        <f>IF($BI$3="４週",BF90/4,IF($BI$3="暦月",(BF90/($BI$8/7)),""))</f>
        <v>0</v>
      </c>
      <c r="BI90" s="1869"/>
      <c r="BJ90" s="1865"/>
      <c r="BK90" s="1866"/>
      <c r="BL90" s="1866"/>
      <c r="BM90" s="1866"/>
      <c r="BN90" s="1867"/>
    </row>
    <row r="91" spans="2:66" ht="20.25" customHeight="1" x14ac:dyDescent="0.2">
      <c r="B91" s="1770">
        <f>B89+1</f>
        <v>38</v>
      </c>
      <c r="C91" s="1930"/>
      <c r="D91" s="1932"/>
      <c r="E91" s="1933"/>
      <c r="F91" s="1934"/>
      <c r="G91" s="1772"/>
      <c r="H91" s="1773"/>
      <c r="I91" s="678"/>
      <c r="J91" s="679"/>
      <c r="K91" s="678"/>
      <c r="L91" s="679"/>
      <c r="M91" s="1776"/>
      <c r="N91" s="1777"/>
      <c r="O91" s="1780"/>
      <c r="P91" s="1781"/>
      <c r="Q91" s="1781"/>
      <c r="R91" s="1773"/>
      <c r="S91" s="1784"/>
      <c r="T91" s="1785"/>
      <c r="U91" s="1785"/>
      <c r="V91" s="1785"/>
      <c r="W91" s="1786"/>
      <c r="X91" s="698" t="s">
        <v>1079</v>
      </c>
      <c r="Z91" s="699"/>
      <c r="AA91" s="691"/>
      <c r="AB91" s="692"/>
      <c r="AC91" s="692"/>
      <c r="AD91" s="692"/>
      <c r="AE91" s="692"/>
      <c r="AF91" s="692"/>
      <c r="AG91" s="693"/>
      <c r="AH91" s="691"/>
      <c r="AI91" s="692"/>
      <c r="AJ91" s="692"/>
      <c r="AK91" s="692"/>
      <c r="AL91" s="692"/>
      <c r="AM91" s="692"/>
      <c r="AN91" s="693"/>
      <c r="AO91" s="691"/>
      <c r="AP91" s="692"/>
      <c r="AQ91" s="692"/>
      <c r="AR91" s="692"/>
      <c r="AS91" s="692"/>
      <c r="AT91" s="692"/>
      <c r="AU91" s="693"/>
      <c r="AV91" s="691"/>
      <c r="AW91" s="692"/>
      <c r="AX91" s="692"/>
      <c r="AY91" s="692"/>
      <c r="AZ91" s="692"/>
      <c r="BA91" s="692"/>
      <c r="BB91" s="693"/>
      <c r="BC91" s="691"/>
      <c r="BD91" s="692"/>
      <c r="BE91" s="694"/>
      <c r="BF91" s="1787"/>
      <c r="BG91" s="1788"/>
      <c r="BH91" s="1842"/>
      <c r="BI91" s="1843"/>
      <c r="BJ91" s="1844"/>
      <c r="BK91" s="1845"/>
      <c r="BL91" s="1845"/>
      <c r="BM91" s="1845"/>
      <c r="BN91" s="1846"/>
    </row>
    <row r="92" spans="2:66" ht="20.25" customHeight="1" x14ac:dyDescent="0.2">
      <c r="B92" s="1771"/>
      <c r="C92" s="1931"/>
      <c r="D92" s="1932"/>
      <c r="E92" s="1933"/>
      <c r="F92" s="1934"/>
      <c r="G92" s="1872"/>
      <c r="H92" s="1873"/>
      <c r="I92" s="700"/>
      <c r="J92" s="701">
        <f>G91</f>
        <v>0</v>
      </c>
      <c r="K92" s="700"/>
      <c r="L92" s="701">
        <f>M91</f>
        <v>0</v>
      </c>
      <c r="M92" s="1874"/>
      <c r="N92" s="1875"/>
      <c r="O92" s="1876"/>
      <c r="P92" s="1877"/>
      <c r="Q92" s="1877"/>
      <c r="R92" s="1873"/>
      <c r="S92" s="1784"/>
      <c r="T92" s="1785"/>
      <c r="U92" s="1785"/>
      <c r="V92" s="1785"/>
      <c r="W92" s="1786"/>
      <c r="X92" s="695" t="s">
        <v>1080</v>
      </c>
      <c r="Y92" s="696"/>
      <c r="Z92" s="697"/>
      <c r="AA92" s="683" t="str">
        <f>IF(AA91="","",VLOOKUP(AA91,'6-2シフト記号表（従来型・ユニット型共通）'!$C$6:$L$47,10,FALSE))</f>
        <v/>
      </c>
      <c r="AB92" s="684" t="str">
        <f>IF(AB91="","",VLOOKUP(AB91,'6-2シフト記号表（従来型・ユニット型共通）'!$C$6:$L$47,10,FALSE))</f>
        <v/>
      </c>
      <c r="AC92" s="684" t="str">
        <f>IF(AC91="","",VLOOKUP(AC91,'6-2シフト記号表（従来型・ユニット型共通）'!$C$6:$L$47,10,FALSE))</f>
        <v/>
      </c>
      <c r="AD92" s="684" t="str">
        <f>IF(AD91="","",VLOOKUP(AD91,'6-2シフト記号表（従来型・ユニット型共通）'!$C$6:$L$47,10,FALSE))</f>
        <v/>
      </c>
      <c r="AE92" s="684" t="str">
        <f>IF(AE91="","",VLOOKUP(AE91,'6-2シフト記号表（従来型・ユニット型共通）'!$C$6:$L$47,10,FALSE))</f>
        <v/>
      </c>
      <c r="AF92" s="684" t="str">
        <f>IF(AF91="","",VLOOKUP(AF91,'6-2シフト記号表（従来型・ユニット型共通）'!$C$6:$L$47,10,FALSE))</f>
        <v/>
      </c>
      <c r="AG92" s="685" t="str">
        <f>IF(AG91="","",VLOOKUP(AG91,'6-2シフト記号表（従来型・ユニット型共通）'!$C$6:$L$47,10,FALSE))</f>
        <v/>
      </c>
      <c r="AH92" s="683" t="str">
        <f>IF(AH91="","",VLOOKUP(AH91,'6-2シフト記号表（従来型・ユニット型共通）'!$C$6:$L$47,10,FALSE))</f>
        <v/>
      </c>
      <c r="AI92" s="684" t="str">
        <f>IF(AI91="","",VLOOKUP(AI91,'6-2シフト記号表（従来型・ユニット型共通）'!$C$6:$L$47,10,FALSE))</f>
        <v/>
      </c>
      <c r="AJ92" s="684" t="str">
        <f>IF(AJ91="","",VLOOKUP(AJ91,'6-2シフト記号表（従来型・ユニット型共通）'!$C$6:$L$47,10,FALSE))</f>
        <v/>
      </c>
      <c r="AK92" s="684" t="str">
        <f>IF(AK91="","",VLOOKUP(AK91,'6-2シフト記号表（従来型・ユニット型共通）'!$C$6:$L$47,10,FALSE))</f>
        <v/>
      </c>
      <c r="AL92" s="684" t="str">
        <f>IF(AL91="","",VLOOKUP(AL91,'6-2シフト記号表（従来型・ユニット型共通）'!$C$6:$L$47,10,FALSE))</f>
        <v/>
      </c>
      <c r="AM92" s="684" t="str">
        <f>IF(AM91="","",VLOOKUP(AM91,'6-2シフト記号表（従来型・ユニット型共通）'!$C$6:$L$47,10,FALSE))</f>
        <v/>
      </c>
      <c r="AN92" s="685" t="str">
        <f>IF(AN91="","",VLOOKUP(AN91,'6-2シフト記号表（従来型・ユニット型共通）'!$C$6:$L$47,10,FALSE))</f>
        <v/>
      </c>
      <c r="AO92" s="683" t="str">
        <f>IF(AO91="","",VLOOKUP(AO91,'6-2シフト記号表（従来型・ユニット型共通）'!$C$6:$L$47,10,FALSE))</f>
        <v/>
      </c>
      <c r="AP92" s="684" t="str">
        <f>IF(AP91="","",VLOOKUP(AP91,'6-2シフト記号表（従来型・ユニット型共通）'!$C$6:$L$47,10,FALSE))</f>
        <v/>
      </c>
      <c r="AQ92" s="684" t="str">
        <f>IF(AQ91="","",VLOOKUP(AQ91,'6-2シフト記号表（従来型・ユニット型共通）'!$C$6:$L$47,10,FALSE))</f>
        <v/>
      </c>
      <c r="AR92" s="684" t="str">
        <f>IF(AR91="","",VLOOKUP(AR91,'6-2シフト記号表（従来型・ユニット型共通）'!$C$6:$L$47,10,FALSE))</f>
        <v/>
      </c>
      <c r="AS92" s="684" t="str">
        <f>IF(AS91="","",VLOOKUP(AS91,'6-2シフト記号表（従来型・ユニット型共通）'!$C$6:$L$47,10,FALSE))</f>
        <v/>
      </c>
      <c r="AT92" s="684" t="str">
        <f>IF(AT91="","",VLOOKUP(AT91,'6-2シフト記号表（従来型・ユニット型共通）'!$C$6:$L$47,10,FALSE))</f>
        <v/>
      </c>
      <c r="AU92" s="685" t="str">
        <f>IF(AU91="","",VLOOKUP(AU91,'6-2シフト記号表（従来型・ユニット型共通）'!$C$6:$L$47,10,FALSE))</f>
        <v/>
      </c>
      <c r="AV92" s="683" t="str">
        <f>IF(AV91="","",VLOOKUP(AV91,'6-2シフト記号表（従来型・ユニット型共通）'!$C$6:$L$47,10,FALSE))</f>
        <v/>
      </c>
      <c r="AW92" s="684" t="str">
        <f>IF(AW91="","",VLOOKUP(AW91,'6-2シフト記号表（従来型・ユニット型共通）'!$C$6:$L$47,10,FALSE))</f>
        <v/>
      </c>
      <c r="AX92" s="684" t="str">
        <f>IF(AX91="","",VLOOKUP(AX91,'6-2シフト記号表（従来型・ユニット型共通）'!$C$6:$L$47,10,FALSE))</f>
        <v/>
      </c>
      <c r="AY92" s="684" t="str">
        <f>IF(AY91="","",VLOOKUP(AY91,'6-2シフト記号表（従来型・ユニット型共通）'!$C$6:$L$47,10,FALSE))</f>
        <v/>
      </c>
      <c r="AZ92" s="684" t="str">
        <f>IF(AZ91="","",VLOOKUP(AZ91,'6-2シフト記号表（従来型・ユニット型共通）'!$C$6:$L$47,10,FALSE))</f>
        <v/>
      </c>
      <c r="BA92" s="684" t="str">
        <f>IF(BA91="","",VLOOKUP(BA91,'6-2シフト記号表（従来型・ユニット型共通）'!$C$6:$L$47,10,FALSE))</f>
        <v/>
      </c>
      <c r="BB92" s="685" t="str">
        <f>IF(BB91="","",VLOOKUP(BB91,'6-2シフト記号表（従来型・ユニット型共通）'!$C$6:$L$47,10,FALSE))</f>
        <v/>
      </c>
      <c r="BC92" s="683" t="str">
        <f>IF(BC91="","",VLOOKUP(BC91,'6-2シフト記号表（従来型・ユニット型共通）'!$C$6:$L$47,10,FALSE))</f>
        <v/>
      </c>
      <c r="BD92" s="684" t="str">
        <f>IF(BD91="","",VLOOKUP(BD91,'6-2シフト記号表（従来型・ユニット型共通）'!$C$6:$L$47,10,FALSE))</f>
        <v/>
      </c>
      <c r="BE92" s="684" t="str">
        <f>IF(BE91="","",VLOOKUP(BE91,'6-2シフト記号表（従来型・ユニット型共通）'!$C$6:$L$47,10,FALSE))</f>
        <v/>
      </c>
      <c r="BF92" s="1868">
        <f>IF($BI$3="４週",SUM(AA92:BB92),IF($BI$3="暦月",SUM(AA92:BE92),""))</f>
        <v>0</v>
      </c>
      <c r="BG92" s="1869"/>
      <c r="BH92" s="1870">
        <f>IF($BI$3="４週",BF92/4,IF($BI$3="暦月",(BF92/($BI$8/7)),""))</f>
        <v>0</v>
      </c>
      <c r="BI92" s="1869"/>
      <c r="BJ92" s="1865"/>
      <c r="BK92" s="1866"/>
      <c r="BL92" s="1866"/>
      <c r="BM92" s="1866"/>
      <c r="BN92" s="1867"/>
    </row>
    <row r="93" spans="2:66" ht="20.25" customHeight="1" x14ac:dyDescent="0.2">
      <c r="B93" s="1770">
        <f>B91+1</f>
        <v>39</v>
      </c>
      <c r="C93" s="1930"/>
      <c r="D93" s="1932"/>
      <c r="E93" s="1933"/>
      <c r="F93" s="1934"/>
      <c r="G93" s="1772"/>
      <c r="H93" s="1773"/>
      <c r="I93" s="678"/>
      <c r="J93" s="679"/>
      <c r="K93" s="678"/>
      <c r="L93" s="679"/>
      <c r="M93" s="1776"/>
      <c r="N93" s="1777"/>
      <c r="O93" s="1780"/>
      <c r="P93" s="1781"/>
      <c r="Q93" s="1781"/>
      <c r="R93" s="1773"/>
      <c r="S93" s="1784"/>
      <c r="T93" s="1785"/>
      <c r="U93" s="1785"/>
      <c r="V93" s="1785"/>
      <c r="W93" s="1786"/>
      <c r="X93" s="698" t="s">
        <v>1079</v>
      </c>
      <c r="Z93" s="699"/>
      <c r="AA93" s="691"/>
      <c r="AB93" s="692"/>
      <c r="AC93" s="692"/>
      <c r="AD93" s="692"/>
      <c r="AE93" s="692"/>
      <c r="AF93" s="692"/>
      <c r="AG93" s="693"/>
      <c r="AH93" s="691"/>
      <c r="AI93" s="692"/>
      <c r="AJ93" s="692"/>
      <c r="AK93" s="692"/>
      <c r="AL93" s="692"/>
      <c r="AM93" s="692"/>
      <c r="AN93" s="693"/>
      <c r="AO93" s="691"/>
      <c r="AP93" s="692"/>
      <c r="AQ93" s="692"/>
      <c r="AR93" s="692"/>
      <c r="AS93" s="692"/>
      <c r="AT93" s="692"/>
      <c r="AU93" s="693"/>
      <c r="AV93" s="691"/>
      <c r="AW93" s="692"/>
      <c r="AX93" s="692"/>
      <c r="AY93" s="692"/>
      <c r="AZ93" s="692"/>
      <c r="BA93" s="692"/>
      <c r="BB93" s="693"/>
      <c r="BC93" s="691"/>
      <c r="BD93" s="692"/>
      <c r="BE93" s="694"/>
      <c r="BF93" s="1787"/>
      <c r="BG93" s="1788"/>
      <c r="BH93" s="1842"/>
      <c r="BI93" s="1843"/>
      <c r="BJ93" s="1844"/>
      <c r="BK93" s="1845"/>
      <c r="BL93" s="1845"/>
      <c r="BM93" s="1845"/>
      <c r="BN93" s="1846"/>
    </row>
    <row r="94" spans="2:66" ht="20.25" customHeight="1" x14ac:dyDescent="0.2">
      <c r="B94" s="1771"/>
      <c r="C94" s="1931"/>
      <c r="D94" s="1932"/>
      <c r="E94" s="1933"/>
      <c r="F94" s="1934"/>
      <c r="G94" s="1872"/>
      <c r="H94" s="1873"/>
      <c r="I94" s="700"/>
      <c r="J94" s="701">
        <f>G93</f>
        <v>0</v>
      </c>
      <c r="K94" s="700"/>
      <c r="L94" s="701">
        <f>M93</f>
        <v>0</v>
      </c>
      <c r="M94" s="1874"/>
      <c r="N94" s="1875"/>
      <c r="O94" s="1876"/>
      <c r="P94" s="1877"/>
      <c r="Q94" s="1877"/>
      <c r="R94" s="1873"/>
      <c r="S94" s="1784"/>
      <c r="T94" s="1785"/>
      <c r="U94" s="1785"/>
      <c r="V94" s="1785"/>
      <c r="W94" s="1786"/>
      <c r="X94" s="695" t="s">
        <v>1080</v>
      </c>
      <c r="Y94" s="696"/>
      <c r="Z94" s="697"/>
      <c r="AA94" s="683" t="str">
        <f>IF(AA93="","",VLOOKUP(AA93,'6-2シフト記号表（従来型・ユニット型共通）'!$C$6:$L$47,10,FALSE))</f>
        <v/>
      </c>
      <c r="AB94" s="684" t="str">
        <f>IF(AB93="","",VLOOKUP(AB93,'6-2シフト記号表（従来型・ユニット型共通）'!$C$6:$L$47,10,FALSE))</f>
        <v/>
      </c>
      <c r="AC94" s="684" t="str">
        <f>IF(AC93="","",VLOOKUP(AC93,'6-2シフト記号表（従来型・ユニット型共通）'!$C$6:$L$47,10,FALSE))</f>
        <v/>
      </c>
      <c r="AD94" s="684" t="str">
        <f>IF(AD93="","",VLOOKUP(AD93,'6-2シフト記号表（従来型・ユニット型共通）'!$C$6:$L$47,10,FALSE))</f>
        <v/>
      </c>
      <c r="AE94" s="684" t="str">
        <f>IF(AE93="","",VLOOKUP(AE93,'6-2シフト記号表（従来型・ユニット型共通）'!$C$6:$L$47,10,FALSE))</f>
        <v/>
      </c>
      <c r="AF94" s="684" t="str">
        <f>IF(AF93="","",VLOOKUP(AF93,'6-2シフト記号表（従来型・ユニット型共通）'!$C$6:$L$47,10,FALSE))</f>
        <v/>
      </c>
      <c r="AG94" s="685" t="str">
        <f>IF(AG93="","",VLOOKUP(AG93,'6-2シフト記号表（従来型・ユニット型共通）'!$C$6:$L$47,10,FALSE))</f>
        <v/>
      </c>
      <c r="AH94" s="683" t="str">
        <f>IF(AH93="","",VLOOKUP(AH93,'6-2シフト記号表（従来型・ユニット型共通）'!$C$6:$L$47,10,FALSE))</f>
        <v/>
      </c>
      <c r="AI94" s="684" t="str">
        <f>IF(AI93="","",VLOOKUP(AI93,'6-2シフト記号表（従来型・ユニット型共通）'!$C$6:$L$47,10,FALSE))</f>
        <v/>
      </c>
      <c r="AJ94" s="684" t="str">
        <f>IF(AJ93="","",VLOOKUP(AJ93,'6-2シフト記号表（従来型・ユニット型共通）'!$C$6:$L$47,10,FALSE))</f>
        <v/>
      </c>
      <c r="AK94" s="684" t="str">
        <f>IF(AK93="","",VLOOKUP(AK93,'6-2シフト記号表（従来型・ユニット型共通）'!$C$6:$L$47,10,FALSE))</f>
        <v/>
      </c>
      <c r="AL94" s="684" t="str">
        <f>IF(AL93="","",VLOOKUP(AL93,'6-2シフト記号表（従来型・ユニット型共通）'!$C$6:$L$47,10,FALSE))</f>
        <v/>
      </c>
      <c r="AM94" s="684" t="str">
        <f>IF(AM93="","",VLOOKUP(AM93,'6-2シフト記号表（従来型・ユニット型共通）'!$C$6:$L$47,10,FALSE))</f>
        <v/>
      </c>
      <c r="AN94" s="685" t="str">
        <f>IF(AN93="","",VLOOKUP(AN93,'6-2シフト記号表（従来型・ユニット型共通）'!$C$6:$L$47,10,FALSE))</f>
        <v/>
      </c>
      <c r="AO94" s="683" t="str">
        <f>IF(AO93="","",VLOOKUP(AO93,'6-2シフト記号表（従来型・ユニット型共通）'!$C$6:$L$47,10,FALSE))</f>
        <v/>
      </c>
      <c r="AP94" s="684" t="str">
        <f>IF(AP93="","",VLOOKUP(AP93,'6-2シフト記号表（従来型・ユニット型共通）'!$C$6:$L$47,10,FALSE))</f>
        <v/>
      </c>
      <c r="AQ94" s="684" t="str">
        <f>IF(AQ93="","",VLOOKUP(AQ93,'6-2シフト記号表（従来型・ユニット型共通）'!$C$6:$L$47,10,FALSE))</f>
        <v/>
      </c>
      <c r="AR94" s="684" t="str">
        <f>IF(AR93="","",VLOOKUP(AR93,'6-2シフト記号表（従来型・ユニット型共通）'!$C$6:$L$47,10,FALSE))</f>
        <v/>
      </c>
      <c r="AS94" s="684" t="str">
        <f>IF(AS93="","",VLOOKUP(AS93,'6-2シフト記号表（従来型・ユニット型共通）'!$C$6:$L$47,10,FALSE))</f>
        <v/>
      </c>
      <c r="AT94" s="684" t="str">
        <f>IF(AT93="","",VLOOKUP(AT93,'6-2シフト記号表（従来型・ユニット型共通）'!$C$6:$L$47,10,FALSE))</f>
        <v/>
      </c>
      <c r="AU94" s="685" t="str">
        <f>IF(AU93="","",VLOOKUP(AU93,'6-2シフト記号表（従来型・ユニット型共通）'!$C$6:$L$47,10,FALSE))</f>
        <v/>
      </c>
      <c r="AV94" s="683" t="str">
        <f>IF(AV93="","",VLOOKUP(AV93,'6-2シフト記号表（従来型・ユニット型共通）'!$C$6:$L$47,10,FALSE))</f>
        <v/>
      </c>
      <c r="AW94" s="684" t="str">
        <f>IF(AW93="","",VLOOKUP(AW93,'6-2シフト記号表（従来型・ユニット型共通）'!$C$6:$L$47,10,FALSE))</f>
        <v/>
      </c>
      <c r="AX94" s="684" t="str">
        <f>IF(AX93="","",VLOOKUP(AX93,'6-2シフト記号表（従来型・ユニット型共通）'!$C$6:$L$47,10,FALSE))</f>
        <v/>
      </c>
      <c r="AY94" s="684" t="str">
        <f>IF(AY93="","",VLOOKUP(AY93,'6-2シフト記号表（従来型・ユニット型共通）'!$C$6:$L$47,10,FALSE))</f>
        <v/>
      </c>
      <c r="AZ94" s="684" t="str">
        <f>IF(AZ93="","",VLOOKUP(AZ93,'6-2シフト記号表（従来型・ユニット型共通）'!$C$6:$L$47,10,FALSE))</f>
        <v/>
      </c>
      <c r="BA94" s="684" t="str">
        <f>IF(BA93="","",VLOOKUP(BA93,'6-2シフト記号表（従来型・ユニット型共通）'!$C$6:$L$47,10,FALSE))</f>
        <v/>
      </c>
      <c r="BB94" s="685" t="str">
        <f>IF(BB93="","",VLOOKUP(BB93,'6-2シフト記号表（従来型・ユニット型共通）'!$C$6:$L$47,10,FALSE))</f>
        <v/>
      </c>
      <c r="BC94" s="683" t="str">
        <f>IF(BC93="","",VLOOKUP(BC93,'6-2シフト記号表（従来型・ユニット型共通）'!$C$6:$L$47,10,FALSE))</f>
        <v/>
      </c>
      <c r="BD94" s="684" t="str">
        <f>IF(BD93="","",VLOOKUP(BD93,'6-2シフト記号表（従来型・ユニット型共通）'!$C$6:$L$47,10,FALSE))</f>
        <v/>
      </c>
      <c r="BE94" s="684" t="str">
        <f>IF(BE93="","",VLOOKUP(BE93,'6-2シフト記号表（従来型・ユニット型共通）'!$C$6:$L$47,10,FALSE))</f>
        <v/>
      </c>
      <c r="BF94" s="1868">
        <f>IF($BI$3="４週",SUM(AA94:BB94),IF($BI$3="暦月",SUM(AA94:BE94),""))</f>
        <v>0</v>
      </c>
      <c r="BG94" s="1869"/>
      <c r="BH94" s="1870">
        <f>IF($BI$3="４週",BF94/4,IF($BI$3="暦月",(BF94/($BI$8/7)),""))</f>
        <v>0</v>
      </c>
      <c r="BI94" s="1869"/>
      <c r="BJ94" s="1865"/>
      <c r="BK94" s="1866"/>
      <c r="BL94" s="1866"/>
      <c r="BM94" s="1866"/>
      <c r="BN94" s="1867"/>
    </row>
    <row r="95" spans="2:66" ht="20.25" customHeight="1" x14ac:dyDescent="0.2">
      <c r="B95" s="1770">
        <f>B93+1</f>
        <v>40</v>
      </c>
      <c r="C95" s="1930"/>
      <c r="D95" s="1932"/>
      <c r="E95" s="1933"/>
      <c r="F95" s="1934"/>
      <c r="G95" s="1772"/>
      <c r="H95" s="1773"/>
      <c r="I95" s="678"/>
      <c r="J95" s="679"/>
      <c r="K95" s="678"/>
      <c r="L95" s="679"/>
      <c r="M95" s="1776"/>
      <c r="N95" s="1777"/>
      <c r="O95" s="1780"/>
      <c r="P95" s="1781"/>
      <c r="Q95" s="1781"/>
      <c r="R95" s="1773"/>
      <c r="S95" s="1784"/>
      <c r="T95" s="1785"/>
      <c r="U95" s="1785"/>
      <c r="V95" s="1785"/>
      <c r="W95" s="1786"/>
      <c r="X95" s="698" t="s">
        <v>1079</v>
      </c>
      <c r="Z95" s="699"/>
      <c r="AA95" s="691"/>
      <c r="AB95" s="692"/>
      <c r="AC95" s="692"/>
      <c r="AD95" s="692"/>
      <c r="AE95" s="692"/>
      <c r="AF95" s="692"/>
      <c r="AG95" s="693"/>
      <c r="AH95" s="691"/>
      <c r="AI95" s="692"/>
      <c r="AJ95" s="692"/>
      <c r="AK95" s="692"/>
      <c r="AL95" s="692"/>
      <c r="AM95" s="692"/>
      <c r="AN95" s="693"/>
      <c r="AO95" s="691"/>
      <c r="AP95" s="692"/>
      <c r="AQ95" s="692"/>
      <c r="AR95" s="692"/>
      <c r="AS95" s="692"/>
      <c r="AT95" s="692"/>
      <c r="AU95" s="693"/>
      <c r="AV95" s="691"/>
      <c r="AW95" s="692"/>
      <c r="AX95" s="692"/>
      <c r="AY95" s="692"/>
      <c r="AZ95" s="692"/>
      <c r="BA95" s="692"/>
      <c r="BB95" s="693"/>
      <c r="BC95" s="691"/>
      <c r="BD95" s="692"/>
      <c r="BE95" s="694"/>
      <c r="BF95" s="1787"/>
      <c r="BG95" s="1788"/>
      <c r="BH95" s="1842"/>
      <c r="BI95" s="1843"/>
      <c r="BJ95" s="1844"/>
      <c r="BK95" s="1845"/>
      <c r="BL95" s="1845"/>
      <c r="BM95" s="1845"/>
      <c r="BN95" s="1846"/>
    </row>
    <row r="96" spans="2:66" ht="20.25" customHeight="1" x14ac:dyDescent="0.2">
      <c r="B96" s="1771"/>
      <c r="C96" s="1931"/>
      <c r="D96" s="1932"/>
      <c r="E96" s="1933"/>
      <c r="F96" s="1934"/>
      <c r="G96" s="1872"/>
      <c r="H96" s="1873"/>
      <c r="I96" s="700"/>
      <c r="J96" s="701">
        <f>G95</f>
        <v>0</v>
      </c>
      <c r="K96" s="700"/>
      <c r="L96" s="701">
        <f>M95</f>
        <v>0</v>
      </c>
      <c r="M96" s="1874"/>
      <c r="N96" s="1875"/>
      <c r="O96" s="1876"/>
      <c r="P96" s="1877"/>
      <c r="Q96" s="1877"/>
      <c r="R96" s="1873"/>
      <c r="S96" s="1784"/>
      <c r="T96" s="1785"/>
      <c r="U96" s="1785"/>
      <c r="V96" s="1785"/>
      <c r="W96" s="1786"/>
      <c r="X96" s="695" t="s">
        <v>1080</v>
      </c>
      <c r="Y96" s="696"/>
      <c r="Z96" s="697"/>
      <c r="AA96" s="683" t="str">
        <f>IF(AA95="","",VLOOKUP(AA95,'6-2シフト記号表（従来型・ユニット型共通）'!$C$6:$L$47,10,FALSE))</f>
        <v/>
      </c>
      <c r="AB96" s="684" t="str">
        <f>IF(AB95="","",VLOOKUP(AB95,'6-2シフト記号表（従来型・ユニット型共通）'!$C$6:$L$47,10,FALSE))</f>
        <v/>
      </c>
      <c r="AC96" s="684" t="str">
        <f>IF(AC95="","",VLOOKUP(AC95,'6-2シフト記号表（従来型・ユニット型共通）'!$C$6:$L$47,10,FALSE))</f>
        <v/>
      </c>
      <c r="AD96" s="684" t="str">
        <f>IF(AD95="","",VLOOKUP(AD95,'6-2シフト記号表（従来型・ユニット型共通）'!$C$6:$L$47,10,FALSE))</f>
        <v/>
      </c>
      <c r="AE96" s="684" t="str">
        <f>IF(AE95="","",VLOOKUP(AE95,'6-2シフト記号表（従来型・ユニット型共通）'!$C$6:$L$47,10,FALSE))</f>
        <v/>
      </c>
      <c r="AF96" s="684" t="str">
        <f>IF(AF95="","",VLOOKUP(AF95,'6-2シフト記号表（従来型・ユニット型共通）'!$C$6:$L$47,10,FALSE))</f>
        <v/>
      </c>
      <c r="AG96" s="685" t="str">
        <f>IF(AG95="","",VLOOKUP(AG95,'6-2シフト記号表（従来型・ユニット型共通）'!$C$6:$L$47,10,FALSE))</f>
        <v/>
      </c>
      <c r="AH96" s="683" t="str">
        <f>IF(AH95="","",VLOOKUP(AH95,'6-2シフト記号表（従来型・ユニット型共通）'!$C$6:$L$47,10,FALSE))</f>
        <v/>
      </c>
      <c r="AI96" s="684" t="str">
        <f>IF(AI95="","",VLOOKUP(AI95,'6-2シフト記号表（従来型・ユニット型共通）'!$C$6:$L$47,10,FALSE))</f>
        <v/>
      </c>
      <c r="AJ96" s="684" t="str">
        <f>IF(AJ95="","",VLOOKUP(AJ95,'6-2シフト記号表（従来型・ユニット型共通）'!$C$6:$L$47,10,FALSE))</f>
        <v/>
      </c>
      <c r="AK96" s="684" t="str">
        <f>IF(AK95="","",VLOOKUP(AK95,'6-2シフト記号表（従来型・ユニット型共通）'!$C$6:$L$47,10,FALSE))</f>
        <v/>
      </c>
      <c r="AL96" s="684" t="str">
        <f>IF(AL95="","",VLOOKUP(AL95,'6-2シフト記号表（従来型・ユニット型共通）'!$C$6:$L$47,10,FALSE))</f>
        <v/>
      </c>
      <c r="AM96" s="684" t="str">
        <f>IF(AM95="","",VLOOKUP(AM95,'6-2シフト記号表（従来型・ユニット型共通）'!$C$6:$L$47,10,FALSE))</f>
        <v/>
      </c>
      <c r="AN96" s="685" t="str">
        <f>IF(AN95="","",VLOOKUP(AN95,'6-2シフト記号表（従来型・ユニット型共通）'!$C$6:$L$47,10,FALSE))</f>
        <v/>
      </c>
      <c r="AO96" s="683" t="str">
        <f>IF(AO95="","",VLOOKUP(AO95,'6-2シフト記号表（従来型・ユニット型共通）'!$C$6:$L$47,10,FALSE))</f>
        <v/>
      </c>
      <c r="AP96" s="684" t="str">
        <f>IF(AP95="","",VLOOKUP(AP95,'6-2シフト記号表（従来型・ユニット型共通）'!$C$6:$L$47,10,FALSE))</f>
        <v/>
      </c>
      <c r="AQ96" s="684" t="str">
        <f>IF(AQ95="","",VLOOKUP(AQ95,'6-2シフト記号表（従来型・ユニット型共通）'!$C$6:$L$47,10,FALSE))</f>
        <v/>
      </c>
      <c r="AR96" s="684" t="str">
        <f>IF(AR95="","",VLOOKUP(AR95,'6-2シフト記号表（従来型・ユニット型共通）'!$C$6:$L$47,10,FALSE))</f>
        <v/>
      </c>
      <c r="AS96" s="684" t="str">
        <f>IF(AS95="","",VLOOKUP(AS95,'6-2シフト記号表（従来型・ユニット型共通）'!$C$6:$L$47,10,FALSE))</f>
        <v/>
      </c>
      <c r="AT96" s="684" t="str">
        <f>IF(AT95="","",VLOOKUP(AT95,'6-2シフト記号表（従来型・ユニット型共通）'!$C$6:$L$47,10,FALSE))</f>
        <v/>
      </c>
      <c r="AU96" s="685" t="str">
        <f>IF(AU95="","",VLOOKUP(AU95,'6-2シフト記号表（従来型・ユニット型共通）'!$C$6:$L$47,10,FALSE))</f>
        <v/>
      </c>
      <c r="AV96" s="683" t="str">
        <f>IF(AV95="","",VLOOKUP(AV95,'6-2シフト記号表（従来型・ユニット型共通）'!$C$6:$L$47,10,FALSE))</f>
        <v/>
      </c>
      <c r="AW96" s="684" t="str">
        <f>IF(AW95="","",VLOOKUP(AW95,'6-2シフト記号表（従来型・ユニット型共通）'!$C$6:$L$47,10,FALSE))</f>
        <v/>
      </c>
      <c r="AX96" s="684" t="str">
        <f>IF(AX95="","",VLOOKUP(AX95,'6-2シフト記号表（従来型・ユニット型共通）'!$C$6:$L$47,10,FALSE))</f>
        <v/>
      </c>
      <c r="AY96" s="684" t="str">
        <f>IF(AY95="","",VLOOKUP(AY95,'6-2シフト記号表（従来型・ユニット型共通）'!$C$6:$L$47,10,FALSE))</f>
        <v/>
      </c>
      <c r="AZ96" s="684" t="str">
        <f>IF(AZ95="","",VLOOKUP(AZ95,'6-2シフト記号表（従来型・ユニット型共通）'!$C$6:$L$47,10,FALSE))</f>
        <v/>
      </c>
      <c r="BA96" s="684" t="str">
        <f>IF(BA95="","",VLOOKUP(BA95,'6-2シフト記号表（従来型・ユニット型共通）'!$C$6:$L$47,10,FALSE))</f>
        <v/>
      </c>
      <c r="BB96" s="685" t="str">
        <f>IF(BB95="","",VLOOKUP(BB95,'6-2シフト記号表（従来型・ユニット型共通）'!$C$6:$L$47,10,FALSE))</f>
        <v/>
      </c>
      <c r="BC96" s="683" t="str">
        <f>IF(BC95="","",VLOOKUP(BC95,'6-2シフト記号表（従来型・ユニット型共通）'!$C$6:$L$47,10,FALSE))</f>
        <v/>
      </c>
      <c r="BD96" s="684" t="str">
        <f>IF(BD95="","",VLOOKUP(BD95,'6-2シフト記号表（従来型・ユニット型共通）'!$C$6:$L$47,10,FALSE))</f>
        <v/>
      </c>
      <c r="BE96" s="684" t="str">
        <f>IF(BE95="","",VLOOKUP(BE95,'6-2シフト記号表（従来型・ユニット型共通）'!$C$6:$L$47,10,FALSE))</f>
        <v/>
      </c>
      <c r="BF96" s="1868">
        <f>IF($BI$3="４週",SUM(AA96:BB96),IF($BI$3="暦月",SUM(AA96:BE96),""))</f>
        <v>0</v>
      </c>
      <c r="BG96" s="1869"/>
      <c r="BH96" s="1870">
        <f>IF($BI$3="４週",BF96/4,IF($BI$3="暦月",(BF96/($BI$8/7)),""))</f>
        <v>0</v>
      </c>
      <c r="BI96" s="1869"/>
      <c r="BJ96" s="1865"/>
      <c r="BK96" s="1866"/>
      <c r="BL96" s="1866"/>
      <c r="BM96" s="1866"/>
      <c r="BN96" s="1867"/>
    </row>
    <row r="97" spans="2:66" ht="20.25" customHeight="1" x14ac:dyDescent="0.2">
      <c r="B97" s="1770">
        <f>B95+1</f>
        <v>41</v>
      </c>
      <c r="C97" s="1930"/>
      <c r="D97" s="1932"/>
      <c r="E97" s="1933"/>
      <c r="F97" s="1934"/>
      <c r="G97" s="1772"/>
      <c r="H97" s="1773"/>
      <c r="I97" s="678"/>
      <c r="J97" s="679"/>
      <c r="K97" s="678"/>
      <c r="L97" s="679"/>
      <c r="M97" s="1776"/>
      <c r="N97" s="1777"/>
      <c r="O97" s="1780"/>
      <c r="P97" s="1781"/>
      <c r="Q97" s="1781"/>
      <c r="R97" s="1773"/>
      <c r="S97" s="1784"/>
      <c r="T97" s="1785"/>
      <c r="U97" s="1785"/>
      <c r="V97" s="1785"/>
      <c r="W97" s="1786"/>
      <c r="X97" s="698" t="s">
        <v>1079</v>
      </c>
      <c r="Z97" s="699"/>
      <c r="AA97" s="691"/>
      <c r="AB97" s="692"/>
      <c r="AC97" s="692"/>
      <c r="AD97" s="692"/>
      <c r="AE97" s="692"/>
      <c r="AF97" s="692"/>
      <c r="AG97" s="693"/>
      <c r="AH97" s="691"/>
      <c r="AI97" s="692"/>
      <c r="AJ97" s="692"/>
      <c r="AK97" s="692"/>
      <c r="AL97" s="692"/>
      <c r="AM97" s="692"/>
      <c r="AN97" s="693"/>
      <c r="AO97" s="691"/>
      <c r="AP97" s="692"/>
      <c r="AQ97" s="692"/>
      <c r="AR97" s="692"/>
      <c r="AS97" s="692"/>
      <c r="AT97" s="692"/>
      <c r="AU97" s="693"/>
      <c r="AV97" s="691"/>
      <c r="AW97" s="692"/>
      <c r="AX97" s="692"/>
      <c r="AY97" s="692"/>
      <c r="AZ97" s="692"/>
      <c r="BA97" s="692"/>
      <c r="BB97" s="693"/>
      <c r="BC97" s="691"/>
      <c r="BD97" s="692"/>
      <c r="BE97" s="694"/>
      <c r="BF97" s="1787"/>
      <c r="BG97" s="1788"/>
      <c r="BH97" s="1842"/>
      <c r="BI97" s="1843"/>
      <c r="BJ97" s="1844"/>
      <c r="BK97" s="1845"/>
      <c r="BL97" s="1845"/>
      <c r="BM97" s="1845"/>
      <c r="BN97" s="1846"/>
    </row>
    <row r="98" spans="2:66" ht="20.25" customHeight="1" x14ac:dyDescent="0.2">
      <c r="B98" s="1771"/>
      <c r="C98" s="1931"/>
      <c r="D98" s="1932"/>
      <c r="E98" s="1933"/>
      <c r="F98" s="1934"/>
      <c r="G98" s="1872"/>
      <c r="H98" s="1873"/>
      <c r="I98" s="700"/>
      <c r="J98" s="701">
        <f>G97</f>
        <v>0</v>
      </c>
      <c r="K98" s="700"/>
      <c r="L98" s="701">
        <f>M97</f>
        <v>0</v>
      </c>
      <c r="M98" s="1874"/>
      <c r="N98" s="1875"/>
      <c r="O98" s="1876"/>
      <c r="P98" s="1877"/>
      <c r="Q98" s="1877"/>
      <c r="R98" s="1873"/>
      <c r="S98" s="1784"/>
      <c r="T98" s="1785"/>
      <c r="U98" s="1785"/>
      <c r="V98" s="1785"/>
      <c r="W98" s="1786"/>
      <c r="X98" s="695" t="s">
        <v>1080</v>
      </c>
      <c r="Y98" s="696"/>
      <c r="Z98" s="697"/>
      <c r="AA98" s="683" t="str">
        <f>IF(AA97="","",VLOOKUP(AA97,'6-2シフト記号表（従来型・ユニット型共通）'!$C$6:$L$47,10,FALSE))</f>
        <v/>
      </c>
      <c r="AB98" s="684" t="str">
        <f>IF(AB97="","",VLOOKUP(AB97,'6-2シフト記号表（従来型・ユニット型共通）'!$C$6:$L$47,10,FALSE))</f>
        <v/>
      </c>
      <c r="AC98" s="684" t="str">
        <f>IF(AC97="","",VLOOKUP(AC97,'6-2シフト記号表（従来型・ユニット型共通）'!$C$6:$L$47,10,FALSE))</f>
        <v/>
      </c>
      <c r="AD98" s="684" t="str">
        <f>IF(AD97="","",VLOOKUP(AD97,'6-2シフト記号表（従来型・ユニット型共通）'!$C$6:$L$47,10,FALSE))</f>
        <v/>
      </c>
      <c r="AE98" s="684" t="str">
        <f>IF(AE97="","",VLOOKUP(AE97,'6-2シフト記号表（従来型・ユニット型共通）'!$C$6:$L$47,10,FALSE))</f>
        <v/>
      </c>
      <c r="AF98" s="684" t="str">
        <f>IF(AF97="","",VLOOKUP(AF97,'6-2シフト記号表（従来型・ユニット型共通）'!$C$6:$L$47,10,FALSE))</f>
        <v/>
      </c>
      <c r="AG98" s="685" t="str">
        <f>IF(AG97="","",VLOOKUP(AG97,'6-2シフト記号表（従来型・ユニット型共通）'!$C$6:$L$47,10,FALSE))</f>
        <v/>
      </c>
      <c r="AH98" s="683" t="str">
        <f>IF(AH97="","",VLOOKUP(AH97,'6-2シフト記号表（従来型・ユニット型共通）'!$C$6:$L$47,10,FALSE))</f>
        <v/>
      </c>
      <c r="AI98" s="684" t="str">
        <f>IF(AI97="","",VLOOKUP(AI97,'6-2シフト記号表（従来型・ユニット型共通）'!$C$6:$L$47,10,FALSE))</f>
        <v/>
      </c>
      <c r="AJ98" s="684" t="str">
        <f>IF(AJ97="","",VLOOKUP(AJ97,'6-2シフト記号表（従来型・ユニット型共通）'!$C$6:$L$47,10,FALSE))</f>
        <v/>
      </c>
      <c r="AK98" s="684" t="str">
        <f>IF(AK97="","",VLOOKUP(AK97,'6-2シフト記号表（従来型・ユニット型共通）'!$C$6:$L$47,10,FALSE))</f>
        <v/>
      </c>
      <c r="AL98" s="684" t="str">
        <f>IF(AL97="","",VLOOKUP(AL97,'6-2シフト記号表（従来型・ユニット型共通）'!$C$6:$L$47,10,FALSE))</f>
        <v/>
      </c>
      <c r="AM98" s="684" t="str">
        <f>IF(AM97="","",VLOOKUP(AM97,'6-2シフト記号表（従来型・ユニット型共通）'!$C$6:$L$47,10,FALSE))</f>
        <v/>
      </c>
      <c r="AN98" s="685" t="str">
        <f>IF(AN97="","",VLOOKUP(AN97,'6-2シフト記号表（従来型・ユニット型共通）'!$C$6:$L$47,10,FALSE))</f>
        <v/>
      </c>
      <c r="AO98" s="683" t="str">
        <f>IF(AO97="","",VLOOKUP(AO97,'6-2シフト記号表（従来型・ユニット型共通）'!$C$6:$L$47,10,FALSE))</f>
        <v/>
      </c>
      <c r="AP98" s="684" t="str">
        <f>IF(AP97="","",VLOOKUP(AP97,'6-2シフト記号表（従来型・ユニット型共通）'!$C$6:$L$47,10,FALSE))</f>
        <v/>
      </c>
      <c r="AQ98" s="684" t="str">
        <f>IF(AQ97="","",VLOOKUP(AQ97,'6-2シフト記号表（従来型・ユニット型共通）'!$C$6:$L$47,10,FALSE))</f>
        <v/>
      </c>
      <c r="AR98" s="684" t="str">
        <f>IF(AR97="","",VLOOKUP(AR97,'6-2シフト記号表（従来型・ユニット型共通）'!$C$6:$L$47,10,FALSE))</f>
        <v/>
      </c>
      <c r="AS98" s="684" t="str">
        <f>IF(AS97="","",VLOOKUP(AS97,'6-2シフト記号表（従来型・ユニット型共通）'!$C$6:$L$47,10,FALSE))</f>
        <v/>
      </c>
      <c r="AT98" s="684" t="str">
        <f>IF(AT97="","",VLOOKUP(AT97,'6-2シフト記号表（従来型・ユニット型共通）'!$C$6:$L$47,10,FALSE))</f>
        <v/>
      </c>
      <c r="AU98" s="685" t="str">
        <f>IF(AU97="","",VLOOKUP(AU97,'6-2シフト記号表（従来型・ユニット型共通）'!$C$6:$L$47,10,FALSE))</f>
        <v/>
      </c>
      <c r="AV98" s="683" t="str">
        <f>IF(AV97="","",VLOOKUP(AV97,'6-2シフト記号表（従来型・ユニット型共通）'!$C$6:$L$47,10,FALSE))</f>
        <v/>
      </c>
      <c r="AW98" s="684" t="str">
        <f>IF(AW97="","",VLOOKUP(AW97,'6-2シフト記号表（従来型・ユニット型共通）'!$C$6:$L$47,10,FALSE))</f>
        <v/>
      </c>
      <c r="AX98" s="684" t="str">
        <f>IF(AX97="","",VLOOKUP(AX97,'6-2シフト記号表（従来型・ユニット型共通）'!$C$6:$L$47,10,FALSE))</f>
        <v/>
      </c>
      <c r="AY98" s="684" t="str">
        <f>IF(AY97="","",VLOOKUP(AY97,'6-2シフト記号表（従来型・ユニット型共通）'!$C$6:$L$47,10,FALSE))</f>
        <v/>
      </c>
      <c r="AZ98" s="684" t="str">
        <f>IF(AZ97="","",VLOOKUP(AZ97,'6-2シフト記号表（従来型・ユニット型共通）'!$C$6:$L$47,10,FALSE))</f>
        <v/>
      </c>
      <c r="BA98" s="684" t="str">
        <f>IF(BA97="","",VLOOKUP(BA97,'6-2シフト記号表（従来型・ユニット型共通）'!$C$6:$L$47,10,FALSE))</f>
        <v/>
      </c>
      <c r="BB98" s="685" t="str">
        <f>IF(BB97="","",VLOOKUP(BB97,'6-2シフト記号表（従来型・ユニット型共通）'!$C$6:$L$47,10,FALSE))</f>
        <v/>
      </c>
      <c r="BC98" s="683" t="str">
        <f>IF(BC97="","",VLOOKUP(BC97,'6-2シフト記号表（従来型・ユニット型共通）'!$C$6:$L$47,10,FALSE))</f>
        <v/>
      </c>
      <c r="BD98" s="684" t="str">
        <f>IF(BD97="","",VLOOKUP(BD97,'6-2シフト記号表（従来型・ユニット型共通）'!$C$6:$L$47,10,FALSE))</f>
        <v/>
      </c>
      <c r="BE98" s="684" t="str">
        <f>IF(BE97="","",VLOOKUP(BE97,'6-2シフト記号表（従来型・ユニット型共通）'!$C$6:$L$47,10,FALSE))</f>
        <v/>
      </c>
      <c r="BF98" s="1868">
        <f>IF($BI$3="４週",SUM(AA98:BB98),IF($BI$3="暦月",SUM(AA98:BE98),""))</f>
        <v>0</v>
      </c>
      <c r="BG98" s="1869"/>
      <c r="BH98" s="1870">
        <f>IF($BI$3="４週",BF98/4,IF($BI$3="暦月",(BF98/($BI$8/7)),""))</f>
        <v>0</v>
      </c>
      <c r="BI98" s="1869"/>
      <c r="BJ98" s="1865"/>
      <c r="BK98" s="1866"/>
      <c r="BL98" s="1866"/>
      <c r="BM98" s="1866"/>
      <c r="BN98" s="1867"/>
    </row>
    <row r="99" spans="2:66" ht="20.25" customHeight="1" x14ac:dyDescent="0.2">
      <c r="B99" s="1770">
        <f>B97+1</f>
        <v>42</v>
      </c>
      <c r="C99" s="1930"/>
      <c r="D99" s="1932"/>
      <c r="E99" s="1933"/>
      <c r="F99" s="1934"/>
      <c r="G99" s="1772"/>
      <c r="H99" s="1773"/>
      <c r="I99" s="678"/>
      <c r="J99" s="679"/>
      <c r="K99" s="678"/>
      <c r="L99" s="679"/>
      <c r="M99" s="1776"/>
      <c r="N99" s="1777"/>
      <c r="O99" s="1780"/>
      <c r="P99" s="1781"/>
      <c r="Q99" s="1781"/>
      <c r="R99" s="1773"/>
      <c r="S99" s="1784"/>
      <c r="T99" s="1785"/>
      <c r="U99" s="1785"/>
      <c r="V99" s="1785"/>
      <c r="W99" s="1786"/>
      <c r="X99" s="698" t="s">
        <v>1079</v>
      </c>
      <c r="Z99" s="699"/>
      <c r="AA99" s="691"/>
      <c r="AB99" s="692"/>
      <c r="AC99" s="692"/>
      <c r="AD99" s="692"/>
      <c r="AE99" s="692"/>
      <c r="AF99" s="692"/>
      <c r="AG99" s="693"/>
      <c r="AH99" s="691"/>
      <c r="AI99" s="692"/>
      <c r="AJ99" s="692"/>
      <c r="AK99" s="692"/>
      <c r="AL99" s="692"/>
      <c r="AM99" s="692"/>
      <c r="AN99" s="693"/>
      <c r="AO99" s="691"/>
      <c r="AP99" s="692"/>
      <c r="AQ99" s="692"/>
      <c r="AR99" s="692"/>
      <c r="AS99" s="692"/>
      <c r="AT99" s="692"/>
      <c r="AU99" s="693"/>
      <c r="AV99" s="691"/>
      <c r="AW99" s="692"/>
      <c r="AX99" s="692"/>
      <c r="AY99" s="692"/>
      <c r="AZ99" s="692"/>
      <c r="BA99" s="692"/>
      <c r="BB99" s="693"/>
      <c r="BC99" s="691"/>
      <c r="BD99" s="692"/>
      <c r="BE99" s="694"/>
      <c r="BF99" s="1787"/>
      <c r="BG99" s="1788"/>
      <c r="BH99" s="1842"/>
      <c r="BI99" s="1843"/>
      <c r="BJ99" s="1844"/>
      <c r="BK99" s="1845"/>
      <c r="BL99" s="1845"/>
      <c r="BM99" s="1845"/>
      <c r="BN99" s="1846"/>
    </row>
    <row r="100" spans="2:66" ht="20.25" customHeight="1" x14ac:dyDescent="0.2">
      <c r="B100" s="1771"/>
      <c r="C100" s="1931"/>
      <c r="D100" s="1932"/>
      <c r="E100" s="1933"/>
      <c r="F100" s="1934"/>
      <c r="G100" s="1872"/>
      <c r="H100" s="1873"/>
      <c r="I100" s="700"/>
      <c r="J100" s="701">
        <f>G99</f>
        <v>0</v>
      </c>
      <c r="K100" s="700"/>
      <c r="L100" s="701">
        <f>M99</f>
        <v>0</v>
      </c>
      <c r="M100" s="1874"/>
      <c r="N100" s="1875"/>
      <c r="O100" s="1876"/>
      <c r="P100" s="1877"/>
      <c r="Q100" s="1877"/>
      <c r="R100" s="1873"/>
      <c r="S100" s="1784"/>
      <c r="T100" s="1785"/>
      <c r="U100" s="1785"/>
      <c r="V100" s="1785"/>
      <c r="W100" s="1786"/>
      <c r="X100" s="695" t="s">
        <v>1080</v>
      </c>
      <c r="Y100" s="696"/>
      <c r="Z100" s="697"/>
      <c r="AA100" s="683" t="str">
        <f>IF(AA99="","",VLOOKUP(AA99,'6-2シフト記号表（従来型・ユニット型共通）'!$C$6:$L$47,10,FALSE))</f>
        <v/>
      </c>
      <c r="AB100" s="684" t="str">
        <f>IF(AB99="","",VLOOKUP(AB99,'6-2シフト記号表（従来型・ユニット型共通）'!$C$6:$L$47,10,FALSE))</f>
        <v/>
      </c>
      <c r="AC100" s="684" t="str">
        <f>IF(AC99="","",VLOOKUP(AC99,'6-2シフト記号表（従来型・ユニット型共通）'!$C$6:$L$47,10,FALSE))</f>
        <v/>
      </c>
      <c r="AD100" s="684" t="str">
        <f>IF(AD99="","",VLOOKUP(AD99,'6-2シフト記号表（従来型・ユニット型共通）'!$C$6:$L$47,10,FALSE))</f>
        <v/>
      </c>
      <c r="AE100" s="684" t="str">
        <f>IF(AE99="","",VLOOKUP(AE99,'6-2シフト記号表（従来型・ユニット型共通）'!$C$6:$L$47,10,FALSE))</f>
        <v/>
      </c>
      <c r="AF100" s="684" t="str">
        <f>IF(AF99="","",VLOOKUP(AF99,'6-2シフト記号表（従来型・ユニット型共通）'!$C$6:$L$47,10,FALSE))</f>
        <v/>
      </c>
      <c r="AG100" s="685" t="str">
        <f>IF(AG99="","",VLOOKUP(AG99,'6-2シフト記号表（従来型・ユニット型共通）'!$C$6:$L$47,10,FALSE))</f>
        <v/>
      </c>
      <c r="AH100" s="683" t="str">
        <f>IF(AH99="","",VLOOKUP(AH99,'6-2シフト記号表（従来型・ユニット型共通）'!$C$6:$L$47,10,FALSE))</f>
        <v/>
      </c>
      <c r="AI100" s="684" t="str">
        <f>IF(AI99="","",VLOOKUP(AI99,'6-2シフト記号表（従来型・ユニット型共通）'!$C$6:$L$47,10,FALSE))</f>
        <v/>
      </c>
      <c r="AJ100" s="684" t="str">
        <f>IF(AJ99="","",VLOOKUP(AJ99,'6-2シフト記号表（従来型・ユニット型共通）'!$C$6:$L$47,10,FALSE))</f>
        <v/>
      </c>
      <c r="AK100" s="684" t="str">
        <f>IF(AK99="","",VLOOKUP(AK99,'6-2シフト記号表（従来型・ユニット型共通）'!$C$6:$L$47,10,FALSE))</f>
        <v/>
      </c>
      <c r="AL100" s="684" t="str">
        <f>IF(AL99="","",VLOOKUP(AL99,'6-2シフト記号表（従来型・ユニット型共通）'!$C$6:$L$47,10,FALSE))</f>
        <v/>
      </c>
      <c r="AM100" s="684" t="str">
        <f>IF(AM99="","",VLOOKUP(AM99,'6-2シフト記号表（従来型・ユニット型共通）'!$C$6:$L$47,10,FALSE))</f>
        <v/>
      </c>
      <c r="AN100" s="685" t="str">
        <f>IF(AN99="","",VLOOKUP(AN99,'6-2シフト記号表（従来型・ユニット型共通）'!$C$6:$L$47,10,FALSE))</f>
        <v/>
      </c>
      <c r="AO100" s="683" t="str">
        <f>IF(AO99="","",VLOOKUP(AO99,'6-2シフト記号表（従来型・ユニット型共通）'!$C$6:$L$47,10,FALSE))</f>
        <v/>
      </c>
      <c r="AP100" s="684" t="str">
        <f>IF(AP99="","",VLOOKUP(AP99,'6-2シフト記号表（従来型・ユニット型共通）'!$C$6:$L$47,10,FALSE))</f>
        <v/>
      </c>
      <c r="AQ100" s="684" t="str">
        <f>IF(AQ99="","",VLOOKUP(AQ99,'6-2シフト記号表（従来型・ユニット型共通）'!$C$6:$L$47,10,FALSE))</f>
        <v/>
      </c>
      <c r="AR100" s="684" t="str">
        <f>IF(AR99="","",VLOOKUP(AR99,'6-2シフト記号表（従来型・ユニット型共通）'!$C$6:$L$47,10,FALSE))</f>
        <v/>
      </c>
      <c r="AS100" s="684" t="str">
        <f>IF(AS99="","",VLOOKUP(AS99,'6-2シフト記号表（従来型・ユニット型共通）'!$C$6:$L$47,10,FALSE))</f>
        <v/>
      </c>
      <c r="AT100" s="684" t="str">
        <f>IF(AT99="","",VLOOKUP(AT99,'6-2シフト記号表（従来型・ユニット型共通）'!$C$6:$L$47,10,FALSE))</f>
        <v/>
      </c>
      <c r="AU100" s="685" t="str">
        <f>IF(AU99="","",VLOOKUP(AU99,'6-2シフト記号表（従来型・ユニット型共通）'!$C$6:$L$47,10,FALSE))</f>
        <v/>
      </c>
      <c r="AV100" s="683" t="str">
        <f>IF(AV99="","",VLOOKUP(AV99,'6-2シフト記号表（従来型・ユニット型共通）'!$C$6:$L$47,10,FALSE))</f>
        <v/>
      </c>
      <c r="AW100" s="684" t="str">
        <f>IF(AW99="","",VLOOKUP(AW99,'6-2シフト記号表（従来型・ユニット型共通）'!$C$6:$L$47,10,FALSE))</f>
        <v/>
      </c>
      <c r="AX100" s="684" t="str">
        <f>IF(AX99="","",VLOOKUP(AX99,'6-2シフト記号表（従来型・ユニット型共通）'!$C$6:$L$47,10,FALSE))</f>
        <v/>
      </c>
      <c r="AY100" s="684" t="str">
        <f>IF(AY99="","",VLOOKUP(AY99,'6-2シフト記号表（従来型・ユニット型共通）'!$C$6:$L$47,10,FALSE))</f>
        <v/>
      </c>
      <c r="AZ100" s="684" t="str">
        <f>IF(AZ99="","",VLOOKUP(AZ99,'6-2シフト記号表（従来型・ユニット型共通）'!$C$6:$L$47,10,FALSE))</f>
        <v/>
      </c>
      <c r="BA100" s="684" t="str">
        <f>IF(BA99="","",VLOOKUP(BA99,'6-2シフト記号表（従来型・ユニット型共通）'!$C$6:$L$47,10,FALSE))</f>
        <v/>
      </c>
      <c r="BB100" s="685" t="str">
        <f>IF(BB99="","",VLOOKUP(BB99,'6-2シフト記号表（従来型・ユニット型共通）'!$C$6:$L$47,10,FALSE))</f>
        <v/>
      </c>
      <c r="BC100" s="683" t="str">
        <f>IF(BC99="","",VLOOKUP(BC99,'6-2シフト記号表（従来型・ユニット型共通）'!$C$6:$L$47,10,FALSE))</f>
        <v/>
      </c>
      <c r="BD100" s="684" t="str">
        <f>IF(BD99="","",VLOOKUP(BD99,'6-2シフト記号表（従来型・ユニット型共通）'!$C$6:$L$47,10,FALSE))</f>
        <v/>
      </c>
      <c r="BE100" s="684" t="str">
        <f>IF(BE99="","",VLOOKUP(BE99,'6-2シフト記号表（従来型・ユニット型共通）'!$C$6:$L$47,10,FALSE))</f>
        <v/>
      </c>
      <c r="BF100" s="1868">
        <f>IF($BI$3="４週",SUM(AA100:BB100),IF($BI$3="暦月",SUM(AA100:BE100),""))</f>
        <v>0</v>
      </c>
      <c r="BG100" s="1869"/>
      <c r="BH100" s="1870">
        <f>IF($BI$3="４週",BF100/4,IF($BI$3="暦月",(BF100/($BI$8/7)),""))</f>
        <v>0</v>
      </c>
      <c r="BI100" s="1869"/>
      <c r="BJ100" s="1865"/>
      <c r="BK100" s="1866"/>
      <c r="BL100" s="1866"/>
      <c r="BM100" s="1866"/>
      <c r="BN100" s="1867"/>
    </row>
    <row r="101" spans="2:66" ht="20.25" customHeight="1" x14ac:dyDescent="0.2">
      <c r="B101" s="1770">
        <f>B99+1</f>
        <v>43</v>
      </c>
      <c r="C101" s="1930"/>
      <c r="D101" s="1932"/>
      <c r="E101" s="1933"/>
      <c r="F101" s="1934"/>
      <c r="G101" s="1772"/>
      <c r="H101" s="1773"/>
      <c r="I101" s="678"/>
      <c r="J101" s="679"/>
      <c r="K101" s="678"/>
      <c r="L101" s="679"/>
      <c r="M101" s="1776"/>
      <c r="N101" s="1777"/>
      <c r="O101" s="1780"/>
      <c r="P101" s="1781"/>
      <c r="Q101" s="1781"/>
      <c r="R101" s="1773"/>
      <c r="S101" s="1784"/>
      <c r="T101" s="1785"/>
      <c r="U101" s="1785"/>
      <c r="V101" s="1785"/>
      <c r="W101" s="1786"/>
      <c r="X101" s="698" t="s">
        <v>1079</v>
      </c>
      <c r="Z101" s="699"/>
      <c r="AA101" s="691"/>
      <c r="AB101" s="692"/>
      <c r="AC101" s="692"/>
      <c r="AD101" s="692"/>
      <c r="AE101" s="692"/>
      <c r="AF101" s="692"/>
      <c r="AG101" s="693"/>
      <c r="AH101" s="691"/>
      <c r="AI101" s="692"/>
      <c r="AJ101" s="692"/>
      <c r="AK101" s="692"/>
      <c r="AL101" s="692"/>
      <c r="AM101" s="692"/>
      <c r="AN101" s="693"/>
      <c r="AO101" s="691"/>
      <c r="AP101" s="692"/>
      <c r="AQ101" s="692"/>
      <c r="AR101" s="692"/>
      <c r="AS101" s="692"/>
      <c r="AT101" s="692"/>
      <c r="AU101" s="693"/>
      <c r="AV101" s="691"/>
      <c r="AW101" s="692"/>
      <c r="AX101" s="692"/>
      <c r="AY101" s="692"/>
      <c r="AZ101" s="692"/>
      <c r="BA101" s="692"/>
      <c r="BB101" s="693"/>
      <c r="BC101" s="691"/>
      <c r="BD101" s="692"/>
      <c r="BE101" s="694"/>
      <c r="BF101" s="1787"/>
      <c r="BG101" s="1788"/>
      <c r="BH101" s="1842"/>
      <c r="BI101" s="1843"/>
      <c r="BJ101" s="1844"/>
      <c r="BK101" s="1845"/>
      <c r="BL101" s="1845"/>
      <c r="BM101" s="1845"/>
      <c r="BN101" s="1846"/>
    </row>
    <row r="102" spans="2:66" ht="20.25" customHeight="1" x14ac:dyDescent="0.2">
      <c r="B102" s="1771"/>
      <c r="C102" s="1931"/>
      <c r="D102" s="1932"/>
      <c r="E102" s="1933"/>
      <c r="F102" s="1934"/>
      <c r="G102" s="1872"/>
      <c r="H102" s="1873"/>
      <c r="I102" s="700"/>
      <c r="J102" s="701">
        <f>G101</f>
        <v>0</v>
      </c>
      <c r="K102" s="700"/>
      <c r="L102" s="701">
        <f>M101</f>
        <v>0</v>
      </c>
      <c r="M102" s="1874"/>
      <c r="N102" s="1875"/>
      <c r="O102" s="1876"/>
      <c r="P102" s="1877"/>
      <c r="Q102" s="1877"/>
      <c r="R102" s="1873"/>
      <c r="S102" s="1784"/>
      <c r="T102" s="1785"/>
      <c r="U102" s="1785"/>
      <c r="V102" s="1785"/>
      <c r="W102" s="1786"/>
      <c r="X102" s="695" t="s">
        <v>1080</v>
      </c>
      <c r="Y102" s="696"/>
      <c r="Z102" s="697"/>
      <c r="AA102" s="683" t="str">
        <f>IF(AA101="","",VLOOKUP(AA101,'6-2シフト記号表（従来型・ユニット型共通）'!$C$6:$L$47,10,FALSE))</f>
        <v/>
      </c>
      <c r="AB102" s="684" t="str">
        <f>IF(AB101="","",VLOOKUP(AB101,'6-2シフト記号表（従来型・ユニット型共通）'!$C$6:$L$47,10,FALSE))</f>
        <v/>
      </c>
      <c r="AC102" s="684" t="str">
        <f>IF(AC101="","",VLOOKUP(AC101,'6-2シフト記号表（従来型・ユニット型共通）'!$C$6:$L$47,10,FALSE))</f>
        <v/>
      </c>
      <c r="AD102" s="684" t="str">
        <f>IF(AD101="","",VLOOKUP(AD101,'6-2シフト記号表（従来型・ユニット型共通）'!$C$6:$L$47,10,FALSE))</f>
        <v/>
      </c>
      <c r="AE102" s="684" t="str">
        <f>IF(AE101="","",VLOOKUP(AE101,'6-2シフト記号表（従来型・ユニット型共通）'!$C$6:$L$47,10,FALSE))</f>
        <v/>
      </c>
      <c r="AF102" s="684" t="str">
        <f>IF(AF101="","",VLOOKUP(AF101,'6-2シフト記号表（従来型・ユニット型共通）'!$C$6:$L$47,10,FALSE))</f>
        <v/>
      </c>
      <c r="AG102" s="685" t="str">
        <f>IF(AG101="","",VLOOKUP(AG101,'6-2シフト記号表（従来型・ユニット型共通）'!$C$6:$L$47,10,FALSE))</f>
        <v/>
      </c>
      <c r="AH102" s="683" t="str">
        <f>IF(AH101="","",VLOOKUP(AH101,'6-2シフト記号表（従来型・ユニット型共通）'!$C$6:$L$47,10,FALSE))</f>
        <v/>
      </c>
      <c r="AI102" s="684" t="str">
        <f>IF(AI101="","",VLOOKUP(AI101,'6-2シフト記号表（従来型・ユニット型共通）'!$C$6:$L$47,10,FALSE))</f>
        <v/>
      </c>
      <c r="AJ102" s="684" t="str">
        <f>IF(AJ101="","",VLOOKUP(AJ101,'6-2シフト記号表（従来型・ユニット型共通）'!$C$6:$L$47,10,FALSE))</f>
        <v/>
      </c>
      <c r="AK102" s="684" t="str">
        <f>IF(AK101="","",VLOOKUP(AK101,'6-2シフト記号表（従来型・ユニット型共通）'!$C$6:$L$47,10,FALSE))</f>
        <v/>
      </c>
      <c r="AL102" s="684" t="str">
        <f>IF(AL101="","",VLOOKUP(AL101,'6-2シフト記号表（従来型・ユニット型共通）'!$C$6:$L$47,10,FALSE))</f>
        <v/>
      </c>
      <c r="AM102" s="684" t="str">
        <f>IF(AM101="","",VLOOKUP(AM101,'6-2シフト記号表（従来型・ユニット型共通）'!$C$6:$L$47,10,FALSE))</f>
        <v/>
      </c>
      <c r="AN102" s="685" t="str">
        <f>IF(AN101="","",VLOOKUP(AN101,'6-2シフト記号表（従来型・ユニット型共通）'!$C$6:$L$47,10,FALSE))</f>
        <v/>
      </c>
      <c r="AO102" s="683" t="str">
        <f>IF(AO101="","",VLOOKUP(AO101,'6-2シフト記号表（従来型・ユニット型共通）'!$C$6:$L$47,10,FALSE))</f>
        <v/>
      </c>
      <c r="AP102" s="684" t="str">
        <f>IF(AP101="","",VLOOKUP(AP101,'6-2シフト記号表（従来型・ユニット型共通）'!$C$6:$L$47,10,FALSE))</f>
        <v/>
      </c>
      <c r="AQ102" s="684" t="str">
        <f>IF(AQ101="","",VLOOKUP(AQ101,'6-2シフト記号表（従来型・ユニット型共通）'!$C$6:$L$47,10,FALSE))</f>
        <v/>
      </c>
      <c r="AR102" s="684" t="str">
        <f>IF(AR101="","",VLOOKUP(AR101,'6-2シフト記号表（従来型・ユニット型共通）'!$C$6:$L$47,10,FALSE))</f>
        <v/>
      </c>
      <c r="AS102" s="684" t="str">
        <f>IF(AS101="","",VLOOKUP(AS101,'6-2シフト記号表（従来型・ユニット型共通）'!$C$6:$L$47,10,FALSE))</f>
        <v/>
      </c>
      <c r="AT102" s="684" t="str">
        <f>IF(AT101="","",VLOOKUP(AT101,'6-2シフト記号表（従来型・ユニット型共通）'!$C$6:$L$47,10,FALSE))</f>
        <v/>
      </c>
      <c r="AU102" s="685" t="str">
        <f>IF(AU101="","",VLOOKUP(AU101,'6-2シフト記号表（従来型・ユニット型共通）'!$C$6:$L$47,10,FALSE))</f>
        <v/>
      </c>
      <c r="AV102" s="683" t="str">
        <f>IF(AV101="","",VLOOKUP(AV101,'6-2シフト記号表（従来型・ユニット型共通）'!$C$6:$L$47,10,FALSE))</f>
        <v/>
      </c>
      <c r="AW102" s="684" t="str">
        <f>IF(AW101="","",VLOOKUP(AW101,'6-2シフト記号表（従来型・ユニット型共通）'!$C$6:$L$47,10,FALSE))</f>
        <v/>
      </c>
      <c r="AX102" s="684" t="str">
        <f>IF(AX101="","",VLOOKUP(AX101,'6-2シフト記号表（従来型・ユニット型共通）'!$C$6:$L$47,10,FALSE))</f>
        <v/>
      </c>
      <c r="AY102" s="684" t="str">
        <f>IF(AY101="","",VLOOKUP(AY101,'6-2シフト記号表（従来型・ユニット型共通）'!$C$6:$L$47,10,FALSE))</f>
        <v/>
      </c>
      <c r="AZ102" s="684" t="str">
        <f>IF(AZ101="","",VLOOKUP(AZ101,'6-2シフト記号表（従来型・ユニット型共通）'!$C$6:$L$47,10,FALSE))</f>
        <v/>
      </c>
      <c r="BA102" s="684" t="str">
        <f>IF(BA101="","",VLOOKUP(BA101,'6-2シフト記号表（従来型・ユニット型共通）'!$C$6:$L$47,10,FALSE))</f>
        <v/>
      </c>
      <c r="BB102" s="685" t="str">
        <f>IF(BB101="","",VLOOKUP(BB101,'6-2シフト記号表（従来型・ユニット型共通）'!$C$6:$L$47,10,FALSE))</f>
        <v/>
      </c>
      <c r="BC102" s="683" t="str">
        <f>IF(BC101="","",VLOOKUP(BC101,'6-2シフト記号表（従来型・ユニット型共通）'!$C$6:$L$47,10,FALSE))</f>
        <v/>
      </c>
      <c r="BD102" s="684" t="str">
        <f>IF(BD101="","",VLOOKUP(BD101,'6-2シフト記号表（従来型・ユニット型共通）'!$C$6:$L$47,10,FALSE))</f>
        <v/>
      </c>
      <c r="BE102" s="684" t="str">
        <f>IF(BE101="","",VLOOKUP(BE101,'6-2シフト記号表（従来型・ユニット型共通）'!$C$6:$L$47,10,FALSE))</f>
        <v/>
      </c>
      <c r="BF102" s="1868">
        <f>IF($BI$3="４週",SUM(AA102:BB102),IF($BI$3="暦月",SUM(AA102:BE102),""))</f>
        <v>0</v>
      </c>
      <c r="BG102" s="1869"/>
      <c r="BH102" s="1870">
        <f>IF($BI$3="４週",BF102/4,IF($BI$3="暦月",(BF102/($BI$8/7)),""))</f>
        <v>0</v>
      </c>
      <c r="BI102" s="1869"/>
      <c r="BJ102" s="1865"/>
      <c r="BK102" s="1866"/>
      <c r="BL102" s="1866"/>
      <c r="BM102" s="1866"/>
      <c r="BN102" s="1867"/>
    </row>
    <row r="103" spans="2:66" ht="20.25" customHeight="1" x14ac:dyDescent="0.2">
      <c r="B103" s="1770">
        <f>B101+1</f>
        <v>44</v>
      </c>
      <c r="C103" s="1930"/>
      <c r="D103" s="1932"/>
      <c r="E103" s="1933"/>
      <c r="F103" s="1934"/>
      <c r="G103" s="1772"/>
      <c r="H103" s="1773"/>
      <c r="I103" s="678"/>
      <c r="J103" s="679"/>
      <c r="K103" s="678"/>
      <c r="L103" s="679"/>
      <c r="M103" s="1776"/>
      <c r="N103" s="1777"/>
      <c r="O103" s="1780"/>
      <c r="P103" s="1781"/>
      <c r="Q103" s="1781"/>
      <c r="R103" s="1773"/>
      <c r="S103" s="1784"/>
      <c r="T103" s="1785"/>
      <c r="U103" s="1785"/>
      <c r="V103" s="1785"/>
      <c r="W103" s="1786"/>
      <c r="X103" s="698" t="s">
        <v>1079</v>
      </c>
      <c r="Z103" s="699"/>
      <c r="AA103" s="691"/>
      <c r="AB103" s="692"/>
      <c r="AC103" s="692"/>
      <c r="AD103" s="692"/>
      <c r="AE103" s="692"/>
      <c r="AF103" s="692"/>
      <c r="AG103" s="693"/>
      <c r="AH103" s="691"/>
      <c r="AI103" s="692"/>
      <c r="AJ103" s="692"/>
      <c r="AK103" s="692"/>
      <c r="AL103" s="692"/>
      <c r="AM103" s="692"/>
      <c r="AN103" s="693"/>
      <c r="AO103" s="691"/>
      <c r="AP103" s="692"/>
      <c r="AQ103" s="692"/>
      <c r="AR103" s="692"/>
      <c r="AS103" s="692"/>
      <c r="AT103" s="692"/>
      <c r="AU103" s="693"/>
      <c r="AV103" s="691"/>
      <c r="AW103" s="692"/>
      <c r="AX103" s="692"/>
      <c r="AY103" s="692"/>
      <c r="AZ103" s="692"/>
      <c r="BA103" s="692"/>
      <c r="BB103" s="693"/>
      <c r="BC103" s="691"/>
      <c r="BD103" s="692"/>
      <c r="BE103" s="694"/>
      <c r="BF103" s="1787"/>
      <c r="BG103" s="1788"/>
      <c r="BH103" s="1842"/>
      <c r="BI103" s="1843"/>
      <c r="BJ103" s="1844"/>
      <c r="BK103" s="1845"/>
      <c r="BL103" s="1845"/>
      <c r="BM103" s="1845"/>
      <c r="BN103" s="1846"/>
    </row>
    <row r="104" spans="2:66" ht="20.25" customHeight="1" x14ac:dyDescent="0.2">
      <c r="B104" s="1771"/>
      <c r="C104" s="1931"/>
      <c r="D104" s="1932"/>
      <c r="E104" s="1933"/>
      <c r="F104" s="1934"/>
      <c r="G104" s="1872"/>
      <c r="H104" s="1873"/>
      <c r="I104" s="700"/>
      <c r="J104" s="701">
        <f>G103</f>
        <v>0</v>
      </c>
      <c r="K104" s="700"/>
      <c r="L104" s="701">
        <f>M103</f>
        <v>0</v>
      </c>
      <c r="M104" s="1874"/>
      <c r="N104" s="1875"/>
      <c r="O104" s="1876"/>
      <c r="P104" s="1877"/>
      <c r="Q104" s="1877"/>
      <c r="R104" s="1873"/>
      <c r="S104" s="1784"/>
      <c r="T104" s="1785"/>
      <c r="U104" s="1785"/>
      <c r="V104" s="1785"/>
      <c r="W104" s="1786"/>
      <c r="X104" s="695" t="s">
        <v>1080</v>
      </c>
      <c r="Y104" s="696"/>
      <c r="Z104" s="697"/>
      <c r="AA104" s="683" t="str">
        <f>IF(AA103="","",VLOOKUP(AA103,'6-2シフト記号表（従来型・ユニット型共通）'!$C$6:$L$47,10,FALSE))</f>
        <v/>
      </c>
      <c r="AB104" s="684" t="str">
        <f>IF(AB103="","",VLOOKUP(AB103,'6-2シフト記号表（従来型・ユニット型共通）'!$C$6:$L$47,10,FALSE))</f>
        <v/>
      </c>
      <c r="AC104" s="684" t="str">
        <f>IF(AC103="","",VLOOKUP(AC103,'6-2シフト記号表（従来型・ユニット型共通）'!$C$6:$L$47,10,FALSE))</f>
        <v/>
      </c>
      <c r="AD104" s="684" t="str">
        <f>IF(AD103="","",VLOOKUP(AD103,'6-2シフト記号表（従来型・ユニット型共通）'!$C$6:$L$47,10,FALSE))</f>
        <v/>
      </c>
      <c r="AE104" s="684" t="str">
        <f>IF(AE103="","",VLOOKUP(AE103,'6-2シフト記号表（従来型・ユニット型共通）'!$C$6:$L$47,10,FALSE))</f>
        <v/>
      </c>
      <c r="AF104" s="684" t="str">
        <f>IF(AF103="","",VLOOKUP(AF103,'6-2シフト記号表（従来型・ユニット型共通）'!$C$6:$L$47,10,FALSE))</f>
        <v/>
      </c>
      <c r="AG104" s="685" t="str">
        <f>IF(AG103="","",VLOOKUP(AG103,'6-2シフト記号表（従来型・ユニット型共通）'!$C$6:$L$47,10,FALSE))</f>
        <v/>
      </c>
      <c r="AH104" s="683" t="str">
        <f>IF(AH103="","",VLOOKUP(AH103,'6-2シフト記号表（従来型・ユニット型共通）'!$C$6:$L$47,10,FALSE))</f>
        <v/>
      </c>
      <c r="AI104" s="684" t="str">
        <f>IF(AI103="","",VLOOKUP(AI103,'6-2シフト記号表（従来型・ユニット型共通）'!$C$6:$L$47,10,FALSE))</f>
        <v/>
      </c>
      <c r="AJ104" s="684" t="str">
        <f>IF(AJ103="","",VLOOKUP(AJ103,'6-2シフト記号表（従来型・ユニット型共通）'!$C$6:$L$47,10,FALSE))</f>
        <v/>
      </c>
      <c r="AK104" s="684" t="str">
        <f>IF(AK103="","",VLOOKUP(AK103,'6-2シフト記号表（従来型・ユニット型共通）'!$C$6:$L$47,10,FALSE))</f>
        <v/>
      </c>
      <c r="AL104" s="684" t="str">
        <f>IF(AL103="","",VLOOKUP(AL103,'6-2シフト記号表（従来型・ユニット型共通）'!$C$6:$L$47,10,FALSE))</f>
        <v/>
      </c>
      <c r="AM104" s="684" t="str">
        <f>IF(AM103="","",VLOOKUP(AM103,'6-2シフト記号表（従来型・ユニット型共通）'!$C$6:$L$47,10,FALSE))</f>
        <v/>
      </c>
      <c r="AN104" s="685" t="str">
        <f>IF(AN103="","",VLOOKUP(AN103,'6-2シフト記号表（従来型・ユニット型共通）'!$C$6:$L$47,10,FALSE))</f>
        <v/>
      </c>
      <c r="AO104" s="683" t="str">
        <f>IF(AO103="","",VLOOKUP(AO103,'6-2シフト記号表（従来型・ユニット型共通）'!$C$6:$L$47,10,FALSE))</f>
        <v/>
      </c>
      <c r="AP104" s="684" t="str">
        <f>IF(AP103="","",VLOOKUP(AP103,'6-2シフト記号表（従来型・ユニット型共通）'!$C$6:$L$47,10,FALSE))</f>
        <v/>
      </c>
      <c r="AQ104" s="684" t="str">
        <f>IF(AQ103="","",VLOOKUP(AQ103,'6-2シフト記号表（従来型・ユニット型共通）'!$C$6:$L$47,10,FALSE))</f>
        <v/>
      </c>
      <c r="AR104" s="684" t="str">
        <f>IF(AR103="","",VLOOKUP(AR103,'6-2シフト記号表（従来型・ユニット型共通）'!$C$6:$L$47,10,FALSE))</f>
        <v/>
      </c>
      <c r="AS104" s="684" t="str">
        <f>IF(AS103="","",VLOOKUP(AS103,'6-2シフト記号表（従来型・ユニット型共通）'!$C$6:$L$47,10,FALSE))</f>
        <v/>
      </c>
      <c r="AT104" s="684" t="str">
        <f>IF(AT103="","",VLOOKUP(AT103,'6-2シフト記号表（従来型・ユニット型共通）'!$C$6:$L$47,10,FALSE))</f>
        <v/>
      </c>
      <c r="AU104" s="685" t="str">
        <f>IF(AU103="","",VLOOKUP(AU103,'6-2シフト記号表（従来型・ユニット型共通）'!$C$6:$L$47,10,FALSE))</f>
        <v/>
      </c>
      <c r="AV104" s="683" t="str">
        <f>IF(AV103="","",VLOOKUP(AV103,'6-2シフト記号表（従来型・ユニット型共通）'!$C$6:$L$47,10,FALSE))</f>
        <v/>
      </c>
      <c r="AW104" s="684" t="str">
        <f>IF(AW103="","",VLOOKUP(AW103,'6-2シフト記号表（従来型・ユニット型共通）'!$C$6:$L$47,10,FALSE))</f>
        <v/>
      </c>
      <c r="AX104" s="684" t="str">
        <f>IF(AX103="","",VLOOKUP(AX103,'6-2シフト記号表（従来型・ユニット型共通）'!$C$6:$L$47,10,FALSE))</f>
        <v/>
      </c>
      <c r="AY104" s="684" t="str">
        <f>IF(AY103="","",VLOOKUP(AY103,'6-2シフト記号表（従来型・ユニット型共通）'!$C$6:$L$47,10,FALSE))</f>
        <v/>
      </c>
      <c r="AZ104" s="684" t="str">
        <f>IF(AZ103="","",VLOOKUP(AZ103,'6-2シフト記号表（従来型・ユニット型共通）'!$C$6:$L$47,10,FALSE))</f>
        <v/>
      </c>
      <c r="BA104" s="684" t="str">
        <f>IF(BA103="","",VLOOKUP(BA103,'6-2シフト記号表（従来型・ユニット型共通）'!$C$6:$L$47,10,FALSE))</f>
        <v/>
      </c>
      <c r="BB104" s="685" t="str">
        <f>IF(BB103="","",VLOOKUP(BB103,'6-2シフト記号表（従来型・ユニット型共通）'!$C$6:$L$47,10,FALSE))</f>
        <v/>
      </c>
      <c r="BC104" s="683" t="str">
        <f>IF(BC103="","",VLOOKUP(BC103,'6-2シフト記号表（従来型・ユニット型共通）'!$C$6:$L$47,10,FALSE))</f>
        <v/>
      </c>
      <c r="BD104" s="684" t="str">
        <f>IF(BD103="","",VLOOKUP(BD103,'6-2シフト記号表（従来型・ユニット型共通）'!$C$6:$L$47,10,FALSE))</f>
        <v/>
      </c>
      <c r="BE104" s="684" t="str">
        <f>IF(BE103="","",VLOOKUP(BE103,'6-2シフト記号表（従来型・ユニット型共通）'!$C$6:$L$47,10,FALSE))</f>
        <v/>
      </c>
      <c r="BF104" s="1868">
        <f>IF($BI$3="４週",SUM(AA104:BB104),IF($BI$3="暦月",SUM(AA104:BE104),""))</f>
        <v>0</v>
      </c>
      <c r="BG104" s="1869"/>
      <c r="BH104" s="1870">
        <f>IF($BI$3="４週",BF104/4,IF($BI$3="暦月",(BF104/($BI$8/7)),""))</f>
        <v>0</v>
      </c>
      <c r="BI104" s="1869"/>
      <c r="BJ104" s="1865"/>
      <c r="BK104" s="1866"/>
      <c r="BL104" s="1866"/>
      <c r="BM104" s="1866"/>
      <c r="BN104" s="1867"/>
    </row>
    <row r="105" spans="2:66" ht="20.25" customHeight="1" x14ac:dyDescent="0.2">
      <c r="B105" s="1770">
        <f>B103+1</f>
        <v>45</v>
      </c>
      <c r="C105" s="1930"/>
      <c r="D105" s="1932"/>
      <c r="E105" s="1933"/>
      <c r="F105" s="1934"/>
      <c r="G105" s="1772"/>
      <c r="H105" s="1773"/>
      <c r="I105" s="678"/>
      <c r="J105" s="679"/>
      <c r="K105" s="678"/>
      <c r="L105" s="679"/>
      <c r="M105" s="1776"/>
      <c r="N105" s="1777"/>
      <c r="O105" s="1780"/>
      <c r="P105" s="1781"/>
      <c r="Q105" s="1781"/>
      <c r="R105" s="1773"/>
      <c r="S105" s="1784"/>
      <c r="T105" s="1785"/>
      <c r="U105" s="1785"/>
      <c r="V105" s="1785"/>
      <c r="W105" s="1786"/>
      <c r="X105" s="698" t="s">
        <v>1079</v>
      </c>
      <c r="Z105" s="699"/>
      <c r="AA105" s="691"/>
      <c r="AB105" s="692"/>
      <c r="AC105" s="692"/>
      <c r="AD105" s="692"/>
      <c r="AE105" s="692"/>
      <c r="AF105" s="692"/>
      <c r="AG105" s="693"/>
      <c r="AH105" s="691"/>
      <c r="AI105" s="692"/>
      <c r="AJ105" s="692"/>
      <c r="AK105" s="692"/>
      <c r="AL105" s="692"/>
      <c r="AM105" s="692"/>
      <c r="AN105" s="693"/>
      <c r="AO105" s="691"/>
      <c r="AP105" s="692"/>
      <c r="AQ105" s="692"/>
      <c r="AR105" s="692"/>
      <c r="AS105" s="692"/>
      <c r="AT105" s="692"/>
      <c r="AU105" s="693"/>
      <c r="AV105" s="691"/>
      <c r="AW105" s="692"/>
      <c r="AX105" s="692"/>
      <c r="AY105" s="692"/>
      <c r="AZ105" s="692"/>
      <c r="BA105" s="692"/>
      <c r="BB105" s="693"/>
      <c r="BC105" s="691"/>
      <c r="BD105" s="692"/>
      <c r="BE105" s="694"/>
      <c r="BF105" s="1787"/>
      <c r="BG105" s="1788"/>
      <c r="BH105" s="1842"/>
      <c r="BI105" s="1843"/>
      <c r="BJ105" s="1844"/>
      <c r="BK105" s="1845"/>
      <c r="BL105" s="1845"/>
      <c r="BM105" s="1845"/>
      <c r="BN105" s="1846"/>
    </row>
    <row r="106" spans="2:66" ht="20.25" customHeight="1" x14ac:dyDescent="0.2">
      <c r="B106" s="1771"/>
      <c r="C106" s="1931"/>
      <c r="D106" s="1932"/>
      <c r="E106" s="1933"/>
      <c r="F106" s="1934"/>
      <c r="G106" s="1872"/>
      <c r="H106" s="1873"/>
      <c r="I106" s="700"/>
      <c r="J106" s="701">
        <f>G105</f>
        <v>0</v>
      </c>
      <c r="K106" s="700"/>
      <c r="L106" s="701">
        <f>M105</f>
        <v>0</v>
      </c>
      <c r="M106" s="1874"/>
      <c r="N106" s="1875"/>
      <c r="O106" s="1876"/>
      <c r="P106" s="1877"/>
      <c r="Q106" s="1877"/>
      <c r="R106" s="1873"/>
      <c r="S106" s="1784"/>
      <c r="T106" s="1785"/>
      <c r="U106" s="1785"/>
      <c r="V106" s="1785"/>
      <c r="W106" s="1786"/>
      <c r="X106" s="695" t="s">
        <v>1080</v>
      </c>
      <c r="Y106" s="696"/>
      <c r="Z106" s="697"/>
      <c r="AA106" s="683" t="str">
        <f>IF(AA105="","",VLOOKUP(AA105,'6-2シフト記号表（従来型・ユニット型共通）'!$C$6:$L$47,10,FALSE))</f>
        <v/>
      </c>
      <c r="AB106" s="684" t="str">
        <f>IF(AB105="","",VLOOKUP(AB105,'6-2シフト記号表（従来型・ユニット型共通）'!$C$6:$L$47,10,FALSE))</f>
        <v/>
      </c>
      <c r="AC106" s="684" t="str">
        <f>IF(AC105="","",VLOOKUP(AC105,'6-2シフト記号表（従来型・ユニット型共通）'!$C$6:$L$47,10,FALSE))</f>
        <v/>
      </c>
      <c r="AD106" s="684" t="str">
        <f>IF(AD105="","",VLOOKUP(AD105,'6-2シフト記号表（従来型・ユニット型共通）'!$C$6:$L$47,10,FALSE))</f>
        <v/>
      </c>
      <c r="AE106" s="684" t="str">
        <f>IF(AE105="","",VLOOKUP(AE105,'6-2シフト記号表（従来型・ユニット型共通）'!$C$6:$L$47,10,FALSE))</f>
        <v/>
      </c>
      <c r="AF106" s="684" t="str">
        <f>IF(AF105="","",VLOOKUP(AF105,'6-2シフト記号表（従来型・ユニット型共通）'!$C$6:$L$47,10,FALSE))</f>
        <v/>
      </c>
      <c r="AG106" s="685" t="str">
        <f>IF(AG105="","",VLOOKUP(AG105,'6-2シフト記号表（従来型・ユニット型共通）'!$C$6:$L$47,10,FALSE))</f>
        <v/>
      </c>
      <c r="AH106" s="683" t="str">
        <f>IF(AH105="","",VLOOKUP(AH105,'6-2シフト記号表（従来型・ユニット型共通）'!$C$6:$L$47,10,FALSE))</f>
        <v/>
      </c>
      <c r="AI106" s="684" t="str">
        <f>IF(AI105="","",VLOOKUP(AI105,'6-2シフト記号表（従来型・ユニット型共通）'!$C$6:$L$47,10,FALSE))</f>
        <v/>
      </c>
      <c r="AJ106" s="684" t="str">
        <f>IF(AJ105="","",VLOOKUP(AJ105,'6-2シフト記号表（従来型・ユニット型共通）'!$C$6:$L$47,10,FALSE))</f>
        <v/>
      </c>
      <c r="AK106" s="684" t="str">
        <f>IF(AK105="","",VLOOKUP(AK105,'6-2シフト記号表（従来型・ユニット型共通）'!$C$6:$L$47,10,FALSE))</f>
        <v/>
      </c>
      <c r="AL106" s="684" t="str">
        <f>IF(AL105="","",VLOOKUP(AL105,'6-2シフト記号表（従来型・ユニット型共通）'!$C$6:$L$47,10,FALSE))</f>
        <v/>
      </c>
      <c r="AM106" s="684" t="str">
        <f>IF(AM105="","",VLOOKUP(AM105,'6-2シフト記号表（従来型・ユニット型共通）'!$C$6:$L$47,10,FALSE))</f>
        <v/>
      </c>
      <c r="AN106" s="685" t="str">
        <f>IF(AN105="","",VLOOKUP(AN105,'6-2シフト記号表（従来型・ユニット型共通）'!$C$6:$L$47,10,FALSE))</f>
        <v/>
      </c>
      <c r="AO106" s="683" t="str">
        <f>IF(AO105="","",VLOOKUP(AO105,'6-2シフト記号表（従来型・ユニット型共通）'!$C$6:$L$47,10,FALSE))</f>
        <v/>
      </c>
      <c r="AP106" s="684" t="str">
        <f>IF(AP105="","",VLOOKUP(AP105,'6-2シフト記号表（従来型・ユニット型共通）'!$C$6:$L$47,10,FALSE))</f>
        <v/>
      </c>
      <c r="AQ106" s="684" t="str">
        <f>IF(AQ105="","",VLOOKUP(AQ105,'6-2シフト記号表（従来型・ユニット型共通）'!$C$6:$L$47,10,FALSE))</f>
        <v/>
      </c>
      <c r="AR106" s="684" t="str">
        <f>IF(AR105="","",VLOOKUP(AR105,'6-2シフト記号表（従来型・ユニット型共通）'!$C$6:$L$47,10,FALSE))</f>
        <v/>
      </c>
      <c r="AS106" s="684" t="str">
        <f>IF(AS105="","",VLOOKUP(AS105,'6-2シフト記号表（従来型・ユニット型共通）'!$C$6:$L$47,10,FALSE))</f>
        <v/>
      </c>
      <c r="AT106" s="684" t="str">
        <f>IF(AT105="","",VLOOKUP(AT105,'6-2シフト記号表（従来型・ユニット型共通）'!$C$6:$L$47,10,FALSE))</f>
        <v/>
      </c>
      <c r="AU106" s="685" t="str">
        <f>IF(AU105="","",VLOOKUP(AU105,'6-2シフト記号表（従来型・ユニット型共通）'!$C$6:$L$47,10,FALSE))</f>
        <v/>
      </c>
      <c r="AV106" s="683" t="str">
        <f>IF(AV105="","",VLOOKUP(AV105,'6-2シフト記号表（従来型・ユニット型共通）'!$C$6:$L$47,10,FALSE))</f>
        <v/>
      </c>
      <c r="AW106" s="684" t="str">
        <f>IF(AW105="","",VLOOKUP(AW105,'6-2シフト記号表（従来型・ユニット型共通）'!$C$6:$L$47,10,FALSE))</f>
        <v/>
      </c>
      <c r="AX106" s="684" t="str">
        <f>IF(AX105="","",VLOOKUP(AX105,'6-2シフト記号表（従来型・ユニット型共通）'!$C$6:$L$47,10,FALSE))</f>
        <v/>
      </c>
      <c r="AY106" s="684" t="str">
        <f>IF(AY105="","",VLOOKUP(AY105,'6-2シフト記号表（従来型・ユニット型共通）'!$C$6:$L$47,10,FALSE))</f>
        <v/>
      </c>
      <c r="AZ106" s="684" t="str">
        <f>IF(AZ105="","",VLOOKUP(AZ105,'6-2シフト記号表（従来型・ユニット型共通）'!$C$6:$L$47,10,FALSE))</f>
        <v/>
      </c>
      <c r="BA106" s="684" t="str">
        <f>IF(BA105="","",VLOOKUP(BA105,'6-2シフト記号表（従来型・ユニット型共通）'!$C$6:$L$47,10,FALSE))</f>
        <v/>
      </c>
      <c r="BB106" s="685" t="str">
        <f>IF(BB105="","",VLOOKUP(BB105,'6-2シフト記号表（従来型・ユニット型共通）'!$C$6:$L$47,10,FALSE))</f>
        <v/>
      </c>
      <c r="BC106" s="683" t="str">
        <f>IF(BC105="","",VLOOKUP(BC105,'6-2シフト記号表（従来型・ユニット型共通）'!$C$6:$L$47,10,FALSE))</f>
        <v/>
      </c>
      <c r="BD106" s="684" t="str">
        <f>IF(BD105="","",VLOOKUP(BD105,'6-2シフト記号表（従来型・ユニット型共通）'!$C$6:$L$47,10,FALSE))</f>
        <v/>
      </c>
      <c r="BE106" s="684" t="str">
        <f>IF(BE105="","",VLOOKUP(BE105,'6-2シフト記号表（従来型・ユニット型共通）'!$C$6:$L$47,10,FALSE))</f>
        <v/>
      </c>
      <c r="BF106" s="1868">
        <f>IF($BI$3="４週",SUM(AA106:BB106),IF($BI$3="暦月",SUM(AA106:BE106),""))</f>
        <v>0</v>
      </c>
      <c r="BG106" s="1869"/>
      <c r="BH106" s="1870">
        <f>IF($BI$3="４週",BF106/4,IF($BI$3="暦月",(BF106/($BI$8/7)),""))</f>
        <v>0</v>
      </c>
      <c r="BI106" s="1869"/>
      <c r="BJ106" s="1865"/>
      <c r="BK106" s="1866"/>
      <c r="BL106" s="1866"/>
      <c r="BM106" s="1866"/>
      <c r="BN106" s="1867"/>
    </row>
    <row r="107" spans="2:66" ht="20.25" customHeight="1" x14ac:dyDescent="0.2">
      <c r="B107" s="1770">
        <f>B105+1</f>
        <v>46</v>
      </c>
      <c r="C107" s="1930"/>
      <c r="D107" s="1932"/>
      <c r="E107" s="1933"/>
      <c r="F107" s="1934"/>
      <c r="G107" s="1772"/>
      <c r="H107" s="1773"/>
      <c r="I107" s="678"/>
      <c r="J107" s="679"/>
      <c r="K107" s="678"/>
      <c r="L107" s="679"/>
      <c r="M107" s="1776"/>
      <c r="N107" s="1777"/>
      <c r="O107" s="1780"/>
      <c r="P107" s="1781"/>
      <c r="Q107" s="1781"/>
      <c r="R107" s="1773"/>
      <c r="S107" s="1784"/>
      <c r="T107" s="1785"/>
      <c r="U107" s="1785"/>
      <c r="V107" s="1785"/>
      <c r="W107" s="1786"/>
      <c r="X107" s="698" t="s">
        <v>1079</v>
      </c>
      <c r="Z107" s="699"/>
      <c r="AA107" s="691"/>
      <c r="AB107" s="692"/>
      <c r="AC107" s="692"/>
      <c r="AD107" s="692"/>
      <c r="AE107" s="692"/>
      <c r="AF107" s="692"/>
      <c r="AG107" s="693"/>
      <c r="AH107" s="691"/>
      <c r="AI107" s="692"/>
      <c r="AJ107" s="692"/>
      <c r="AK107" s="692"/>
      <c r="AL107" s="692"/>
      <c r="AM107" s="692"/>
      <c r="AN107" s="693"/>
      <c r="AO107" s="691"/>
      <c r="AP107" s="692"/>
      <c r="AQ107" s="692"/>
      <c r="AR107" s="692"/>
      <c r="AS107" s="692"/>
      <c r="AT107" s="692"/>
      <c r="AU107" s="693"/>
      <c r="AV107" s="691"/>
      <c r="AW107" s="692"/>
      <c r="AX107" s="692"/>
      <c r="AY107" s="692"/>
      <c r="AZ107" s="692"/>
      <c r="BA107" s="692"/>
      <c r="BB107" s="693"/>
      <c r="BC107" s="691"/>
      <c r="BD107" s="692"/>
      <c r="BE107" s="694"/>
      <c r="BF107" s="1787"/>
      <c r="BG107" s="1788"/>
      <c r="BH107" s="1842"/>
      <c r="BI107" s="1843"/>
      <c r="BJ107" s="1844"/>
      <c r="BK107" s="1845"/>
      <c r="BL107" s="1845"/>
      <c r="BM107" s="1845"/>
      <c r="BN107" s="1846"/>
    </row>
    <row r="108" spans="2:66" ht="20.25" customHeight="1" x14ac:dyDescent="0.2">
      <c r="B108" s="1771"/>
      <c r="C108" s="1931"/>
      <c r="D108" s="1932"/>
      <c r="E108" s="1933"/>
      <c r="F108" s="1934"/>
      <c r="G108" s="1872"/>
      <c r="H108" s="1873"/>
      <c r="I108" s="700"/>
      <c r="J108" s="701">
        <f>G107</f>
        <v>0</v>
      </c>
      <c r="K108" s="700"/>
      <c r="L108" s="701">
        <f>M107</f>
        <v>0</v>
      </c>
      <c r="M108" s="1874"/>
      <c r="N108" s="1875"/>
      <c r="O108" s="1876"/>
      <c r="P108" s="1877"/>
      <c r="Q108" s="1877"/>
      <c r="R108" s="1873"/>
      <c r="S108" s="1784"/>
      <c r="T108" s="1785"/>
      <c r="U108" s="1785"/>
      <c r="V108" s="1785"/>
      <c r="W108" s="1786"/>
      <c r="X108" s="695" t="s">
        <v>1080</v>
      </c>
      <c r="Y108" s="696"/>
      <c r="Z108" s="697"/>
      <c r="AA108" s="683" t="str">
        <f>IF(AA107="","",VLOOKUP(AA107,'6-2シフト記号表（従来型・ユニット型共通）'!$C$6:$L$47,10,FALSE))</f>
        <v/>
      </c>
      <c r="AB108" s="684" t="str">
        <f>IF(AB107="","",VLOOKUP(AB107,'6-2シフト記号表（従来型・ユニット型共通）'!$C$6:$L$47,10,FALSE))</f>
        <v/>
      </c>
      <c r="AC108" s="684" t="str">
        <f>IF(AC107="","",VLOOKUP(AC107,'6-2シフト記号表（従来型・ユニット型共通）'!$C$6:$L$47,10,FALSE))</f>
        <v/>
      </c>
      <c r="AD108" s="684" t="str">
        <f>IF(AD107="","",VLOOKUP(AD107,'6-2シフト記号表（従来型・ユニット型共通）'!$C$6:$L$47,10,FALSE))</f>
        <v/>
      </c>
      <c r="AE108" s="684" t="str">
        <f>IF(AE107="","",VLOOKUP(AE107,'6-2シフト記号表（従来型・ユニット型共通）'!$C$6:$L$47,10,FALSE))</f>
        <v/>
      </c>
      <c r="AF108" s="684" t="str">
        <f>IF(AF107="","",VLOOKUP(AF107,'6-2シフト記号表（従来型・ユニット型共通）'!$C$6:$L$47,10,FALSE))</f>
        <v/>
      </c>
      <c r="AG108" s="685" t="str">
        <f>IF(AG107="","",VLOOKUP(AG107,'6-2シフト記号表（従来型・ユニット型共通）'!$C$6:$L$47,10,FALSE))</f>
        <v/>
      </c>
      <c r="AH108" s="683" t="str">
        <f>IF(AH107="","",VLOOKUP(AH107,'6-2シフト記号表（従来型・ユニット型共通）'!$C$6:$L$47,10,FALSE))</f>
        <v/>
      </c>
      <c r="AI108" s="684" t="str">
        <f>IF(AI107="","",VLOOKUP(AI107,'6-2シフト記号表（従来型・ユニット型共通）'!$C$6:$L$47,10,FALSE))</f>
        <v/>
      </c>
      <c r="AJ108" s="684" t="str">
        <f>IF(AJ107="","",VLOOKUP(AJ107,'6-2シフト記号表（従来型・ユニット型共通）'!$C$6:$L$47,10,FALSE))</f>
        <v/>
      </c>
      <c r="AK108" s="684" t="str">
        <f>IF(AK107="","",VLOOKUP(AK107,'6-2シフト記号表（従来型・ユニット型共通）'!$C$6:$L$47,10,FALSE))</f>
        <v/>
      </c>
      <c r="AL108" s="684" t="str">
        <f>IF(AL107="","",VLOOKUP(AL107,'6-2シフト記号表（従来型・ユニット型共通）'!$C$6:$L$47,10,FALSE))</f>
        <v/>
      </c>
      <c r="AM108" s="684" t="str">
        <f>IF(AM107="","",VLOOKUP(AM107,'6-2シフト記号表（従来型・ユニット型共通）'!$C$6:$L$47,10,FALSE))</f>
        <v/>
      </c>
      <c r="AN108" s="685" t="str">
        <f>IF(AN107="","",VLOOKUP(AN107,'6-2シフト記号表（従来型・ユニット型共通）'!$C$6:$L$47,10,FALSE))</f>
        <v/>
      </c>
      <c r="AO108" s="683" t="str">
        <f>IF(AO107="","",VLOOKUP(AO107,'6-2シフト記号表（従来型・ユニット型共通）'!$C$6:$L$47,10,FALSE))</f>
        <v/>
      </c>
      <c r="AP108" s="684" t="str">
        <f>IF(AP107="","",VLOOKUP(AP107,'6-2シフト記号表（従来型・ユニット型共通）'!$C$6:$L$47,10,FALSE))</f>
        <v/>
      </c>
      <c r="AQ108" s="684" t="str">
        <f>IF(AQ107="","",VLOOKUP(AQ107,'6-2シフト記号表（従来型・ユニット型共通）'!$C$6:$L$47,10,FALSE))</f>
        <v/>
      </c>
      <c r="AR108" s="684" t="str">
        <f>IF(AR107="","",VLOOKUP(AR107,'6-2シフト記号表（従来型・ユニット型共通）'!$C$6:$L$47,10,FALSE))</f>
        <v/>
      </c>
      <c r="AS108" s="684" t="str">
        <f>IF(AS107="","",VLOOKUP(AS107,'6-2シフト記号表（従来型・ユニット型共通）'!$C$6:$L$47,10,FALSE))</f>
        <v/>
      </c>
      <c r="AT108" s="684" t="str">
        <f>IF(AT107="","",VLOOKUP(AT107,'6-2シフト記号表（従来型・ユニット型共通）'!$C$6:$L$47,10,FALSE))</f>
        <v/>
      </c>
      <c r="AU108" s="685" t="str">
        <f>IF(AU107="","",VLOOKUP(AU107,'6-2シフト記号表（従来型・ユニット型共通）'!$C$6:$L$47,10,FALSE))</f>
        <v/>
      </c>
      <c r="AV108" s="683" t="str">
        <f>IF(AV107="","",VLOOKUP(AV107,'6-2シフト記号表（従来型・ユニット型共通）'!$C$6:$L$47,10,FALSE))</f>
        <v/>
      </c>
      <c r="AW108" s="684" t="str">
        <f>IF(AW107="","",VLOOKUP(AW107,'6-2シフト記号表（従来型・ユニット型共通）'!$C$6:$L$47,10,FALSE))</f>
        <v/>
      </c>
      <c r="AX108" s="684" t="str">
        <f>IF(AX107="","",VLOOKUP(AX107,'6-2シフト記号表（従来型・ユニット型共通）'!$C$6:$L$47,10,FALSE))</f>
        <v/>
      </c>
      <c r="AY108" s="684" t="str">
        <f>IF(AY107="","",VLOOKUP(AY107,'6-2シフト記号表（従来型・ユニット型共通）'!$C$6:$L$47,10,FALSE))</f>
        <v/>
      </c>
      <c r="AZ108" s="684" t="str">
        <f>IF(AZ107="","",VLOOKUP(AZ107,'6-2シフト記号表（従来型・ユニット型共通）'!$C$6:$L$47,10,FALSE))</f>
        <v/>
      </c>
      <c r="BA108" s="684" t="str">
        <f>IF(BA107="","",VLOOKUP(BA107,'6-2シフト記号表（従来型・ユニット型共通）'!$C$6:$L$47,10,FALSE))</f>
        <v/>
      </c>
      <c r="BB108" s="685" t="str">
        <f>IF(BB107="","",VLOOKUP(BB107,'6-2シフト記号表（従来型・ユニット型共通）'!$C$6:$L$47,10,FALSE))</f>
        <v/>
      </c>
      <c r="BC108" s="683" t="str">
        <f>IF(BC107="","",VLOOKUP(BC107,'6-2シフト記号表（従来型・ユニット型共通）'!$C$6:$L$47,10,FALSE))</f>
        <v/>
      </c>
      <c r="BD108" s="684" t="str">
        <f>IF(BD107="","",VLOOKUP(BD107,'6-2シフト記号表（従来型・ユニット型共通）'!$C$6:$L$47,10,FALSE))</f>
        <v/>
      </c>
      <c r="BE108" s="684" t="str">
        <f>IF(BE107="","",VLOOKUP(BE107,'6-2シフト記号表（従来型・ユニット型共通）'!$C$6:$L$47,10,FALSE))</f>
        <v/>
      </c>
      <c r="BF108" s="1868">
        <f>IF($BI$3="４週",SUM(AA108:BB108),IF($BI$3="暦月",SUM(AA108:BE108),""))</f>
        <v>0</v>
      </c>
      <c r="BG108" s="1869"/>
      <c r="BH108" s="1870">
        <f>IF($BI$3="４週",BF108/4,IF($BI$3="暦月",(BF108/($BI$8/7)),""))</f>
        <v>0</v>
      </c>
      <c r="BI108" s="1869"/>
      <c r="BJ108" s="1865"/>
      <c r="BK108" s="1866"/>
      <c r="BL108" s="1866"/>
      <c r="BM108" s="1866"/>
      <c r="BN108" s="1867"/>
    </row>
    <row r="109" spans="2:66" ht="20.25" customHeight="1" x14ac:dyDescent="0.2">
      <c r="B109" s="1770">
        <f>B107+1</f>
        <v>47</v>
      </c>
      <c r="C109" s="1930"/>
      <c r="D109" s="1932"/>
      <c r="E109" s="1933"/>
      <c r="F109" s="1934"/>
      <c r="G109" s="1772"/>
      <c r="H109" s="1773"/>
      <c r="I109" s="678"/>
      <c r="J109" s="679"/>
      <c r="K109" s="678"/>
      <c r="L109" s="679"/>
      <c r="M109" s="1776"/>
      <c r="N109" s="1777"/>
      <c r="O109" s="1780"/>
      <c r="P109" s="1781"/>
      <c r="Q109" s="1781"/>
      <c r="R109" s="1773"/>
      <c r="S109" s="1784"/>
      <c r="T109" s="1785"/>
      <c r="U109" s="1785"/>
      <c r="V109" s="1785"/>
      <c r="W109" s="1786"/>
      <c r="X109" s="698" t="s">
        <v>1079</v>
      </c>
      <c r="Z109" s="699"/>
      <c r="AA109" s="691"/>
      <c r="AB109" s="692"/>
      <c r="AC109" s="692"/>
      <c r="AD109" s="692"/>
      <c r="AE109" s="692"/>
      <c r="AF109" s="692"/>
      <c r="AG109" s="693"/>
      <c r="AH109" s="691"/>
      <c r="AI109" s="692"/>
      <c r="AJ109" s="692"/>
      <c r="AK109" s="692"/>
      <c r="AL109" s="692"/>
      <c r="AM109" s="692"/>
      <c r="AN109" s="693"/>
      <c r="AO109" s="691"/>
      <c r="AP109" s="692"/>
      <c r="AQ109" s="692"/>
      <c r="AR109" s="692"/>
      <c r="AS109" s="692"/>
      <c r="AT109" s="692"/>
      <c r="AU109" s="693"/>
      <c r="AV109" s="691"/>
      <c r="AW109" s="692"/>
      <c r="AX109" s="692"/>
      <c r="AY109" s="692"/>
      <c r="AZ109" s="692"/>
      <c r="BA109" s="692"/>
      <c r="BB109" s="693"/>
      <c r="BC109" s="691"/>
      <c r="BD109" s="692"/>
      <c r="BE109" s="694"/>
      <c r="BF109" s="1787"/>
      <c r="BG109" s="1788"/>
      <c r="BH109" s="1842"/>
      <c r="BI109" s="1843"/>
      <c r="BJ109" s="1844"/>
      <c r="BK109" s="1845"/>
      <c r="BL109" s="1845"/>
      <c r="BM109" s="1845"/>
      <c r="BN109" s="1846"/>
    </row>
    <row r="110" spans="2:66" ht="20.25" customHeight="1" x14ac:dyDescent="0.2">
      <c r="B110" s="1771"/>
      <c r="C110" s="1931"/>
      <c r="D110" s="1932"/>
      <c r="E110" s="1933"/>
      <c r="F110" s="1934"/>
      <c r="G110" s="1872"/>
      <c r="H110" s="1873"/>
      <c r="I110" s="700"/>
      <c r="J110" s="701">
        <f>G109</f>
        <v>0</v>
      </c>
      <c r="K110" s="700"/>
      <c r="L110" s="701">
        <f>M109</f>
        <v>0</v>
      </c>
      <c r="M110" s="1874"/>
      <c r="N110" s="1875"/>
      <c r="O110" s="1876"/>
      <c r="P110" s="1877"/>
      <c r="Q110" s="1877"/>
      <c r="R110" s="1873"/>
      <c r="S110" s="1784"/>
      <c r="T110" s="1785"/>
      <c r="U110" s="1785"/>
      <c r="V110" s="1785"/>
      <c r="W110" s="1786"/>
      <c r="X110" s="695" t="s">
        <v>1080</v>
      </c>
      <c r="Y110" s="696"/>
      <c r="Z110" s="697"/>
      <c r="AA110" s="683" t="str">
        <f>IF(AA109="","",VLOOKUP(AA109,'6-2シフト記号表（従来型・ユニット型共通）'!$C$6:$L$47,10,FALSE))</f>
        <v/>
      </c>
      <c r="AB110" s="684" t="str">
        <f>IF(AB109="","",VLOOKUP(AB109,'6-2シフト記号表（従来型・ユニット型共通）'!$C$6:$L$47,10,FALSE))</f>
        <v/>
      </c>
      <c r="AC110" s="684" t="str">
        <f>IF(AC109="","",VLOOKUP(AC109,'6-2シフト記号表（従来型・ユニット型共通）'!$C$6:$L$47,10,FALSE))</f>
        <v/>
      </c>
      <c r="AD110" s="684" t="str">
        <f>IF(AD109="","",VLOOKUP(AD109,'6-2シフト記号表（従来型・ユニット型共通）'!$C$6:$L$47,10,FALSE))</f>
        <v/>
      </c>
      <c r="AE110" s="684" t="str">
        <f>IF(AE109="","",VLOOKUP(AE109,'6-2シフト記号表（従来型・ユニット型共通）'!$C$6:$L$47,10,FALSE))</f>
        <v/>
      </c>
      <c r="AF110" s="684" t="str">
        <f>IF(AF109="","",VLOOKUP(AF109,'6-2シフト記号表（従来型・ユニット型共通）'!$C$6:$L$47,10,FALSE))</f>
        <v/>
      </c>
      <c r="AG110" s="685" t="str">
        <f>IF(AG109="","",VLOOKUP(AG109,'6-2シフト記号表（従来型・ユニット型共通）'!$C$6:$L$47,10,FALSE))</f>
        <v/>
      </c>
      <c r="AH110" s="683" t="str">
        <f>IF(AH109="","",VLOOKUP(AH109,'6-2シフト記号表（従来型・ユニット型共通）'!$C$6:$L$47,10,FALSE))</f>
        <v/>
      </c>
      <c r="AI110" s="684" t="str">
        <f>IF(AI109="","",VLOOKUP(AI109,'6-2シフト記号表（従来型・ユニット型共通）'!$C$6:$L$47,10,FALSE))</f>
        <v/>
      </c>
      <c r="AJ110" s="684" t="str">
        <f>IF(AJ109="","",VLOOKUP(AJ109,'6-2シフト記号表（従来型・ユニット型共通）'!$C$6:$L$47,10,FALSE))</f>
        <v/>
      </c>
      <c r="AK110" s="684" t="str">
        <f>IF(AK109="","",VLOOKUP(AK109,'6-2シフト記号表（従来型・ユニット型共通）'!$C$6:$L$47,10,FALSE))</f>
        <v/>
      </c>
      <c r="AL110" s="684" t="str">
        <f>IF(AL109="","",VLOOKUP(AL109,'6-2シフト記号表（従来型・ユニット型共通）'!$C$6:$L$47,10,FALSE))</f>
        <v/>
      </c>
      <c r="AM110" s="684" t="str">
        <f>IF(AM109="","",VLOOKUP(AM109,'6-2シフト記号表（従来型・ユニット型共通）'!$C$6:$L$47,10,FALSE))</f>
        <v/>
      </c>
      <c r="AN110" s="685" t="str">
        <f>IF(AN109="","",VLOOKUP(AN109,'6-2シフト記号表（従来型・ユニット型共通）'!$C$6:$L$47,10,FALSE))</f>
        <v/>
      </c>
      <c r="AO110" s="683" t="str">
        <f>IF(AO109="","",VLOOKUP(AO109,'6-2シフト記号表（従来型・ユニット型共通）'!$C$6:$L$47,10,FALSE))</f>
        <v/>
      </c>
      <c r="AP110" s="684" t="str">
        <f>IF(AP109="","",VLOOKUP(AP109,'6-2シフト記号表（従来型・ユニット型共通）'!$C$6:$L$47,10,FALSE))</f>
        <v/>
      </c>
      <c r="AQ110" s="684" t="str">
        <f>IF(AQ109="","",VLOOKUP(AQ109,'6-2シフト記号表（従来型・ユニット型共通）'!$C$6:$L$47,10,FALSE))</f>
        <v/>
      </c>
      <c r="AR110" s="684" t="str">
        <f>IF(AR109="","",VLOOKUP(AR109,'6-2シフト記号表（従来型・ユニット型共通）'!$C$6:$L$47,10,FALSE))</f>
        <v/>
      </c>
      <c r="AS110" s="684" t="str">
        <f>IF(AS109="","",VLOOKUP(AS109,'6-2シフト記号表（従来型・ユニット型共通）'!$C$6:$L$47,10,FALSE))</f>
        <v/>
      </c>
      <c r="AT110" s="684" t="str">
        <f>IF(AT109="","",VLOOKUP(AT109,'6-2シフト記号表（従来型・ユニット型共通）'!$C$6:$L$47,10,FALSE))</f>
        <v/>
      </c>
      <c r="AU110" s="685" t="str">
        <f>IF(AU109="","",VLOOKUP(AU109,'6-2シフト記号表（従来型・ユニット型共通）'!$C$6:$L$47,10,FALSE))</f>
        <v/>
      </c>
      <c r="AV110" s="683" t="str">
        <f>IF(AV109="","",VLOOKUP(AV109,'6-2シフト記号表（従来型・ユニット型共通）'!$C$6:$L$47,10,FALSE))</f>
        <v/>
      </c>
      <c r="AW110" s="684" t="str">
        <f>IF(AW109="","",VLOOKUP(AW109,'6-2シフト記号表（従来型・ユニット型共通）'!$C$6:$L$47,10,FALSE))</f>
        <v/>
      </c>
      <c r="AX110" s="684" t="str">
        <f>IF(AX109="","",VLOOKUP(AX109,'6-2シフト記号表（従来型・ユニット型共通）'!$C$6:$L$47,10,FALSE))</f>
        <v/>
      </c>
      <c r="AY110" s="684" t="str">
        <f>IF(AY109="","",VLOOKUP(AY109,'6-2シフト記号表（従来型・ユニット型共通）'!$C$6:$L$47,10,FALSE))</f>
        <v/>
      </c>
      <c r="AZ110" s="684" t="str">
        <f>IF(AZ109="","",VLOOKUP(AZ109,'6-2シフト記号表（従来型・ユニット型共通）'!$C$6:$L$47,10,FALSE))</f>
        <v/>
      </c>
      <c r="BA110" s="684" t="str">
        <f>IF(BA109="","",VLOOKUP(BA109,'6-2シフト記号表（従来型・ユニット型共通）'!$C$6:$L$47,10,FALSE))</f>
        <v/>
      </c>
      <c r="BB110" s="685" t="str">
        <f>IF(BB109="","",VLOOKUP(BB109,'6-2シフト記号表（従来型・ユニット型共通）'!$C$6:$L$47,10,FALSE))</f>
        <v/>
      </c>
      <c r="BC110" s="683" t="str">
        <f>IF(BC109="","",VLOOKUP(BC109,'6-2シフト記号表（従来型・ユニット型共通）'!$C$6:$L$47,10,FALSE))</f>
        <v/>
      </c>
      <c r="BD110" s="684" t="str">
        <f>IF(BD109="","",VLOOKUP(BD109,'6-2シフト記号表（従来型・ユニット型共通）'!$C$6:$L$47,10,FALSE))</f>
        <v/>
      </c>
      <c r="BE110" s="684" t="str">
        <f>IF(BE109="","",VLOOKUP(BE109,'6-2シフト記号表（従来型・ユニット型共通）'!$C$6:$L$47,10,FALSE))</f>
        <v/>
      </c>
      <c r="BF110" s="1868">
        <f>IF($BI$3="４週",SUM(AA110:BB110),IF($BI$3="暦月",SUM(AA110:BE110),""))</f>
        <v>0</v>
      </c>
      <c r="BG110" s="1869"/>
      <c r="BH110" s="1870">
        <f>IF($BI$3="４週",BF110/4,IF($BI$3="暦月",(BF110/($BI$8/7)),""))</f>
        <v>0</v>
      </c>
      <c r="BI110" s="1869"/>
      <c r="BJ110" s="1865"/>
      <c r="BK110" s="1866"/>
      <c r="BL110" s="1866"/>
      <c r="BM110" s="1866"/>
      <c r="BN110" s="1867"/>
    </row>
    <row r="111" spans="2:66" ht="20.25" customHeight="1" x14ac:dyDescent="0.2">
      <c r="B111" s="1770">
        <f>B109+1</f>
        <v>48</v>
      </c>
      <c r="C111" s="1930"/>
      <c r="D111" s="1932"/>
      <c r="E111" s="1933"/>
      <c r="F111" s="1934"/>
      <c r="G111" s="1772"/>
      <c r="H111" s="1773"/>
      <c r="I111" s="678"/>
      <c r="J111" s="679"/>
      <c r="K111" s="678"/>
      <c r="L111" s="679"/>
      <c r="M111" s="1776"/>
      <c r="N111" s="1777"/>
      <c r="O111" s="1780"/>
      <c r="P111" s="1781"/>
      <c r="Q111" s="1781"/>
      <c r="R111" s="1773"/>
      <c r="S111" s="1784"/>
      <c r="T111" s="1785"/>
      <c r="U111" s="1785"/>
      <c r="V111" s="1785"/>
      <c r="W111" s="1786"/>
      <c r="X111" s="698" t="s">
        <v>1079</v>
      </c>
      <c r="Z111" s="699"/>
      <c r="AA111" s="691"/>
      <c r="AB111" s="692"/>
      <c r="AC111" s="692"/>
      <c r="AD111" s="692"/>
      <c r="AE111" s="692"/>
      <c r="AF111" s="692"/>
      <c r="AG111" s="693"/>
      <c r="AH111" s="691"/>
      <c r="AI111" s="692"/>
      <c r="AJ111" s="692"/>
      <c r="AK111" s="692"/>
      <c r="AL111" s="692"/>
      <c r="AM111" s="692"/>
      <c r="AN111" s="693"/>
      <c r="AO111" s="691"/>
      <c r="AP111" s="692"/>
      <c r="AQ111" s="692"/>
      <c r="AR111" s="692"/>
      <c r="AS111" s="692"/>
      <c r="AT111" s="692"/>
      <c r="AU111" s="693"/>
      <c r="AV111" s="691"/>
      <c r="AW111" s="692"/>
      <c r="AX111" s="692"/>
      <c r="AY111" s="692"/>
      <c r="AZ111" s="692"/>
      <c r="BA111" s="692"/>
      <c r="BB111" s="693"/>
      <c r="BC111" s="691"/>
      <c r="BD111" s="692"/>
      <c r="BE111" s="694"/>
      <c r="BF111" s="1787"/>
      <c r="BG111" s="1788"/>
      <c r="BH111" s="1842"/>
      <c r="BI111" s="1843"/>
      <c r="BJ111" s="1844"/>
      <c r="BK111" s="1845"/>
      <c r="BL111" s="1845"/>
      <c r="BM111" s="1845"/>
      <c r="BN111" s="1846"/>
    </row>
    <row r="112" spans="2:66" ht="20.25" customHeight="1" x14ac:dyDescent="0.2">
      <c r="B112" s="1771"/>
      <c r="C112" s="1931"/>
      <c r="D112" s="1932"/>
      <c r="E112" s="1933"/>
      <c r="F112" s="1934"/>
      <c r="G112" s="1872"/>
      <c r="H112" s="1873"/>
      <c r="I112" s="700"/>
      <c r="J112" s="701">
        <f>G111</f>
        <v>0</v>
      </c>
      <c r="K112" s="700"/>
      <c r="L112" s="701">
        <f>M111</f>
        <v>0</v>
      </c>
      <c r="M112" s="1874"/>
      <c r="N112" s="1875"/>
      <c r="O112" s="1876"/>
      <c r="P112" s="1877"/>
      <c r="Q112" s="1877"/>
      <c r="R112" s="1873"/>
      <c r="S112" s="1784"/>
      <c r="T112" s="1785"/>
      <c r="U112" s="1785"/>
      <c r="V112" s="1785"/>
      <c r="W112" s="1786"/>
      <c r="X112" s="695" t="s">
        <v>1080</v>
      </c>
      <c r="Y112" s="696"/>
      <c r="Z112" s="697"/>
      <c r="AA112" s="683" t="str">
        <f>IF(AA111="","",VLOOKUP(AA111,'6-2シフト記号表（従来型・ユニット型共通）'!$C$6:$L$47,10,FALSE))</f>
        <v/>
      </c>
      <c r="AB112" s="684" t="str">
        <f>IF(AB111="","",VLOOKUP(AB111,'6-2シフト記号表（従来型・ユニット型共通）'!$C$6:$L$47,10,FALSE))</f>
        <v/>
      </c>
      <c r="AC112" s="684" t="str">
        <f>IF(AC111="","",VLOOKUP(AC111,'6-2シフト記号表（従来型・ユニット型共通）'!$C$6:$L$47,10,FALSE))</f>
        <v/>
      </c>
      <c r="AD112" s="684" t="str">
        <f>IF(AD111="","",VLOOKUP(AD111,'6-2シフト記号表（従来型・ユニット型共通）'!$C$6:$L$47,10,FALSE))</f>
        <v/>
      </c>
      <c r="AE112" s="684" t="str">
        <f>IF(AE111="","",VLOOKUP(AE111,'6-2シフト記号表（従来型・ユニット型共通）'!$C$6:$L$47,10,FALSE))</f>
        <v/>
      </c>
      <c r="AF112" s="684" t="str">
        <f>IF(AF111="","",VLOOKUP(AF111,'6-2シフト記号表（従来型・ユニット型共通）'!$C$6:$L$47,10,FALSE))</f>
        <v/>
      </c>
      <c r="AG112" s="685" t="str">
        <f>IF(AG111="","",VLOOKUP(AG111,'6-2シフト記号表（従来型・ユニット型共通）'!$C$6:$L$47,10,FALSE))</f>
        <v/>
      </c>
      <c r="AH112" s="683" t="str">
        <f>IF(AH111="","",VLOOKUP(AH111,'6-2シフト記号表（従来型・ユニット型共通）'!$C$6:$L$47,10,FALSE))</f>
        <v/>
      </c>
      <c r="AI112" s="684" t="str">
        <f>IF(AI111="","",VLOOKUP(AI111,'6-2シフト記号表（従来型・ユニット型共通）'!$C$6:$L$47,10,FALSE))</f>
        <v/>
      </c>
      <c r="AJ112" s="684" t="str">
        <f>IF(AJ111="","",VLOOKUP(AJ111,'6-2シフト記号表（従来型・ユニット型共通）'!$C$6:$L$47,10,FALSE))</f>
        <v/>
      </c>
      <c r="AK112" s="684" t="str">
        <f>IF(AK111="","",VLOOKUP(AK111,'6-2シフト記号表（従来型・ユニット型共通）'!$C$6:$L$47,10,FALSE))</f>
        <v/>
      </c>
      <c r="AL112" s="684" t="str">
        <f>IF(AL111="","",VLOOKUP(AL111,'6-2シフト記号表（従来型・ユニット型共通）'!$C$6:$L$47,10,FALSE))</f>
        <v/>
      </c>
      <c r="AM112" s="684" t="str">
        <f>IF(AM111="","",VLOOKUP(AM111,'6-2シフト記号表（従来型・ユニット型共通）'!$C$6:$L$47,10,FALSE))</f>
        <v/>
      </c>
      <c r="AN112" s="685" t="str">
        <f>IF(AN111="","",VLOOKUP(AN111,'6-2シフト記号表（従来型・ユニット型共通）'!$C$6:$L$47,10,FALSE))</f>
        <v/>
      </c>
      <c r="AO112" s="683" t="str">
        <f>IF(AO111="","",VLOOKUP(AO111,'6-2シフト記号表（従来型・ユニット型共通）'!$C$6:$L$47,10,FALSE))</f>
        <v/>
      </c>
      <c r="AP112" s="684" t="str">
        <f>IF(AP111="","",VLOOKUP(AP111,'6-2シフト記号表（従来型・ユニット型共通）'!$C$6:$L$47,10,FALSE))</f>
        <v/>
      </c>
      <c r="AQ112" s="684" t="str">
        <f>IF(AQ111="","",VLOOKUP(AQ111,'6-2シフト記号表（従来型・ユニット型共通）'!$C$6:$L$47,10,FALSE))</f>
        <v/>
      </c>
      <c r="AR112" s="684" t="str">
        <f>IF(AR111="","",VLOOKUP(AR111,'6-2シフト記号表（従来型・ユニット型共通）'!$C$6:$L$47,10,FALSE))</f>
        <v/>
      </c>
      <c r="AS112" s="684" t="str">
        <f>IF(AS111="","",VLOOKUP(AS111,'6-2シフト記号表（従来型・ユニット型共通）'!$C$6:$L$47,10,FALSE))</f>
        <v/>
      </c>
      <c r="AT112" s="684" t="str">
        <f>IF(AT111="","",VLOOKUP(AT111,'6-2シフト記号表（従来型・ユニット型共通）'!$C$6:$L$47,10,FALSE))</f>
        <v/>
      </c>
      <c r="AU112" s="685" t="str">
        <f>IF(AU111="","",VLOOKUP(AU111,'6-2シフト記号表（従来型・ユニット型共通）'!$C$6:$L$47,10,FALSE))</f>
        <v/>
      </c>
      <c r="AV112" s="683" t="str">
        <f>IF(AV111="","",VLOOKUP(AV111,'6-2シフト記号表（従来型・ユニット型共通）'!$C$6:$L$47,10,FALSE))</f>
        <v/>
      </c>
      <c r="AW112" s="684" t="str">
        <f>IF(AW111="","",VLOOKUP(AW111,'6-2シフト記号表（従来型・ユニット型共通）'!$C$6:$L$47,10,FALSE))</f>
        <v/>
      </c>
      <c r="AX112" s="684" t="str">
        <f>IF(AX111="","",VLOOKUP(AX111,'6-2シフト記号表（従来型・ユニット型共通）'!$C$6:$L$47,10,FALSE))</f>
        <v/>
      </c>
      <c r="AY112" s="684" t="str">
        <f>IF(AY111="","",VLOOKUP(AY111,'6-2シフト記号表（従来型・ユニット型共通）'!$C$6:$L$47,10,FALSE))</f>
        <v/>
      </c>
      <c r="AZ112" s="684" t="str">
        <f>IF(AZ111="","",VLOOKUP(AZ111,'6-2シフト記号表（従来型・ユニット型共通）'!$C$6:$L$47,10,FALSE))</f>
        <v/>
      </c>
      <c r="BA112" s="684" t="str">
        <f>IF(BA111="","",VLOOKUP(BA111,'6-2シフト記号表（従来型・ユニット型共通）'!$C$6:$L$47,10,FALSE))</f>
        <v/>
      </c>
      <c r="BB112" s="685" t="str">
        <f>IF(BB111="","",VLOOKUP(BB111,'6-2シフト記号表（従来型・ユニット型共通）'!$C$6:$L$47,10,FALSE))</f>
        <v/>
      </c>
      <c r="BC112" s="683" t="str">
        <f>IF(BC111="","",VLOOKUP(BC111,'6-2シフト記号表（従来型・ユニット型共通）'!$C$6:$L$47,10,FALSE))</f>
        <v/>
      </c>
      <c r="BD112" s="684" t="str">
        <f>IF(BD111="","",VLOOKUP(BD111,'6-2シフト記号表（従来型・ユニット型共通）'!$C$6:$L$47,10,FALSE))</f>
        <v/>
      </c>
      <c r="BE112" s="684" t="str">
        <f>IF(BE111="","",VLOOKUP(BE111,'6-2シフト記号表（従来型・ユニット型共通）'!$C$6:$L$47,10,FALSE))</f>
        <v/>
      </c>
      <c r="BF112" s="1868">
        <f>IF($BI$3="４週",SUM(AA112:BB112),IF($BI$3="暦月",SUM(AA112:BE112),""))</f>
        <v>0</v>
      </c>
      <c r="BG112" s="1869"/>
      <c r="BH112" s="1870">
        <f>IF($BI$3="４週",BF112/4,IF($BI$3="暦月",(BF112/($BI$8/7)),""))</f>
        <v>0</v>
      </c>
      <c r="BI112" s="1869"/>
      <c r="BJ112" s="1865"/>
      <c r="BK112" s="1866"/>
      <c r="BL112" s="1866"/>
      <c r="BM112" s="1866"/>
      <c r="BN112" s="1867"/>
    </row>
    <row r="113" spans="2:66" ht="20.25" customHeight="1" x14ac:dyDescent="0.2">
      <c r="B113" s="1770">
        <f>B111+1</f>
        <v>49</v>
      </c>
      <c r="C113" s="1930"/>
      <c r="D113" s="1932"/>
      <c r="E113" s="1933"/>
      <c r="F113" s="1934"/>
      <c r="G113" s="1772"/>
      <c r="H113" s="1773"/>
      <c r="I113" s="678"/>
      <c r="J113" s="679"/>
      <c r="K113" s="678"/>
      <c r="L113" s="679"/>
      <c r="M113" s="1776"/>
      <c r="N113" s="1777"/>
      <c r="O113" s="1780"/>
      <c r="P113" s="1781"/>
      <c r="Q113" s="1781"/>
      <c r="R113" s="1773"/>
      <c r="S113" s="1784"/>
      <c r="T113" s="1785"/>
      <c r="U113" s="1785"/>
      <c r="V113" s="1785"/>
      <c r="W113" s="1786"/>
      <c r="X113" s="698" t="s">
        <v>1079</v>
      </c>
      <c r="Z113" s="699"/>
      <c r="AA113" s="691"/>
      <c r="AB113" s="692"/>
      <c r="AC113" s="692"/>
      <c r="AD113" s="692"/>
      <c r="AE113" s="692"/>
      <c r="AF113" s="692"/>
      <c r="AG113" s="693"/>
      <c r="AH113" s="691"/>
      <c r="AI113" s="692"/>
      <c r="AJ113" s="692"/>
      <c r="AK113" s="692"/>
      <c r="AL113" s="692"/>
      <c r="AM113" s="692"/>
      <c r="AN113" s="693"/>
      <c r="AO113" s="691"/>
      <c r="AP113" s="692"/>
      <c r="AQ113" s="692"/>
      <c r="AR113" s="692"/>
      <c r="AS113" s="692"/>
      <c r="AT113" s="692"/>
      <c r="AU113" s="693"/>
      <c r="AV113" s="691"/>
      <c r="AW113" s="692"/>
      <c r="AX113" s="692"/>
      <c r="AY113" s="692"/>
      <c r="AZ113" s="692"/>
      <c r="BA113" s="692"/>
      <c r="BB113" s="693"/>
      <c r="BC113" s="691"/>
      <c r="BD113" s="692"/>
      <c r="BE113" s="694"/>
      <c r="BF113" s="1787"/>
      <c r="BG113" s="1788"/>
      <c r="BH113" s="1842"/>
      <c r="BI113" s="1843"/>
      <c r="BJ113" s="1844"/>
      <c r="BK113" s="1845"/>
      <c r="BL113" s="1845"/>
      <c r="BM113" s="1845"/>
      <c r="BN113" s="1846"/>
    </row>
    <row r="114" spans="2:66" ht="20.25" customHeight="1" x14ac:dyDescent="0.2">
      <c r="B114" s="1771"/>
      <c r="C114" s="1931"/>
      <c r="D114" s="1932"/>
      <c r="E114" s="1933"/>
      <c r="F114" s="1934"/>
      <c r="G114" s="1872"/>
      <c r="H114" s="1873"/>
      <c r="I114" s="700"/>
      <c r="J114" s="701">
        <f>G113</f>
        <v>0</v>
      </c>
      <c r="K114" s="700"/>
      <c r="L114" s="701">
        <f>M113</f>
        <v>0</v>
      </c>
      <c r="M114" s="1874"/>
      <c r="N114" s="1875"/>
      <c r="O114" s="1876"/>
      <c r="P114" s="1877"/>
      <c r="Q114" s="1877"/>
      <c r="R114" s="1873"/>
      <c r="S114" s="1784"/>
      <c r="T114" s="1785"/>
      <c r="U114" s="1785"/>
      <c r="V114" s="1785"/>
      <c r="W114" s="1786"/>
      <c r="X114" s="695" t="s">
        <v>1080</v>
      </c>
      <c r="Y114" s="696"/>
      <c r="Z114" s="697"/>
      <c r="AA114" s="683" t="str">
        <f>IF(AA113="","",VLOOKUP(AA113,'6-2シフト記号表（従来型・ユニット型共通）'!$C$6:$L$47,10,FALSE))</f>
        <v/>
      </c>
      <c r="AB114" s="684" t="str">
        <f>IF(AB113="","",VLOOKUP(AB113,'6-2シフト記号表（従来型・ユニット型共通）'!$C$6:$L$47,10,FALSE))</f>
        <v/>
      </c>
      <c r="AC114" s="684" t="str">
        <f>IF(AC113="","",VLOOKUP(AC113,'6-2シフト記号表（従来型・ユニット型共通）'!$C$6:$L$47,10,FALSE))</f>
        <v/>
      </c>
      <c r="AD114" s="684" t="str">
        <f>IF(AD113="","",VLOOKUP(AD113,'6-2シフト記号表（従来型・ユニット型共通）'!$C$6:$L$47,10,FALSE))</f>
        <v/>
      </c>
      <c r="AE114" s="684" t="str">
        <f>IF(AE113="","",VLOOKUP(AE113,'6-2シフト記号表（従来型・ユニット型共通）'!$C$6:$L$47,10,FALSE))</f>
        <v/>
      </c>
      <c r="AF114" s="684" t="str">
        <f>IF(AF113="","",VLOOKUP(AF113,'6-2シフト記号表（従来型・ユニット型共通）'!$C$6:$L$47,10,FALSE))</f>
        <v/>
      </c>
      <c r="AG114" s="685" t="str">
        <f>IF(AG113="","",VLOOKUP(AG113,'6-2シフト記号表（従来型・ユニット型共通）'!$C$6:$L$47,10,FALSE))</f>
        <v/>
      </c>
      <c r="AH114" s="683" t="str">
        <f>IF(AH113="","",VLOOKUP(AH113,'6-2シフト記号表（従来型・ユニット型共通）'!$C$6:$L$47,10,FALSE))</f>
        <v/>
      </c>
      <c r="AI114" s="684" t="str">
        <f>IF(AI113="","",VLOOKUP(AI113,'6-2シフト記号表（従来型・ユニット型共通）'!$C$6:$L$47,10,FALSE))</f>
        <v/>
      </c>
      <c r="AJ114" s="684" t="str">
        <f>IF(AJ113="","",VLOOKUP(AJ113,'6-2シフト記号表（従来型・ユニット型共通）'!$C$6:$L$47,10,FALSE))</f>
        <v/>
      </c>
      <c r="AK114" s="684" t="str">
        <f>IF(AK113="","",VLOOKUP(AK113,'6-2シフト記号表（従来型・ユニット型共通）'!$C$6:$L$47,10,FALSE))</f>
        <v/>
      </c>
      <c r="AL114" s="684" t="str">
        <f>IF(AL113="","",VLOOKUP(AL113,'6-2シフト記号表（従来型・ユニット型共通）'!$C$6:$L$47,10,FALSE))</f>
        <v/>
      </c>
      <c r="AM114" s="684" t="str">
        <f>IF(AM113="","",VLOOKUP(AM113,'6-2シフト記号表（従来型・ユニット型共通）'!$C$6:$L$47,10,FALSE))</f>
        <v/>
      </c>
      <c r="AN114" s="685" t="str">
        <f>IF(AN113="","",VLOOKUP(AN113,'6-2シフト記号表（従来型・ユニット型共通）'!$C$6:$L$47,10,FALSE))</f>
        <v/>
      </c>
      <c r="AO114" s="683" t="str">
        <f>IF(AO113="","",VLOOKUP(AO113,'6-2シフト記号表（従来型・ユニット型共通）'!$C$6:$L$47,10,FALSE))</f>
        <v/>
      </c>
      <c r="AP114" s="684" t="str">
        <f>IF(AP113="","",VLOOKUP(AP113,'6-2シフト記号表（従来型・ユニット型共通）'!$C$6:$L$47,10,FALSE))</f>
        <v/>
      </c>
      <c r="AQ114" s="684" t="str">
        <f>IF(AQ113="","",VLOOKUP(AQ113,'6-2シフト記号表（従来型・ユニット型共通）'!$C$6:$L$47,10,FALSE))</f>
        <v/>
      </c>
      <c r="AR114" s="684" t="str">
        <f>IF(AR113="","",VLOOKUP(AR113,'6-2シフト記号表（従来型・ユニット型共通）'!$C$6:$L$47,10,FALSE))</f>
        <v/>
      </c>
      <c r="AS114" s="684" t="str">
        <f>IF(AS113="","",VLOOKUP(AS113,'6-2シフト記号表（従来型・ユニット型共通）'!$C$6:$L$47,10,FALSE))</f>
        <v/>
      </c>
      <c r="AT114" s="684" t="str">
        <f>IF(AT113="","",VLOOKUP(AT113,'6-2シフト記号表（従来型・ユニット型共通）'!$C$6:$L$47,10,FALSE))</f>
        <v/>
      </c>
      <c r="AU114" s="685" t="str">
        <f>IF(AU113="","",VLOOKUP(AU113,'6-2シフト記号表（従来型・ユニット型共通）'!$C$6:$L$47,10,FALSE))</f>
        <v/>
      </c>
      <c r="AV114" s="683" t="str">
        <f>IF(AV113="","",VLOOKUP(AV113,'6-2シフト記号表（従来型・ユニット型共通）'!$C$6:$L$47,10,FALSE))</f>
        <v/>
      </c>
      <c r="AW114" s="684" t="str">
        <f>IF(AW113="","",VLOOKUP(AW113,'6-2シフト記号表（従来型・ユニット型共通）'!$C$6:$L$47,10,FALSE))</f>
        <v/>
      </c>
      <c r="AX114" s="684" t="str">
        <f>IF(AX113="","",VLOOKUP(AX113,'6-2シフト記号表（従来型・ユニット型共通）'!$C$6:$L$47,10,FALSE))</f>
        <v/>
      </c>
      <c r="AY114" s="684" t="str">
        <f>IF(AY113="","",VLOOKUP(AY113,'6-2シフト記号表（従来型・ユニット型共通）'!$C$6:$L$47,10,FALSE))</f>
        <v/>
      </c>
      <c r="AZ114" s="684" t="str">
        <f>IF(AZ113="","",VLOOKUP(AZ113,'6-2シフト記号表（従来型・ユニット型共通）'!$C$6:$L$47,10,FALSE))</f>
        <v/>
      </c>
      <c r="BA114" s="684" t="str">
        <f>IF(BA113="","",VLOOKUP(BA113,'6-2シフト記号表（従来型・ユニット型共通）'!$C$6:$L$47,10,FALSE))</f>
        <v/>
      </c>
      <c r="BB114" s="685" t="str">
        <f>IF(BB113="","",VLOOKUP(BB113,'6-2シフト記号表（従来型・ユニット型共通）'!$C$6:$L$47,10,FALSE))</f>
        <v/>
      </c>
      <c r="BC114" s="683" t="str">
        <f>IF(BC113="","",VLOOKUP(BC113,'6-2シフト記号表（従来型・ユニット型共通）'!$C$6:$L$47,10,FALSE))</f>
        <v/>
      </c>
      <c r="BD114" s="684" t="str">
        <f>IF(BD113="","",VLOOKUP(BD113,'6-2シフト記号表（従来型・ユニット型共通）'!$C$6:$L$47,10,FALSE))</f>
        <v/>
      </c>
      <c r="BE114" s="684" t="str">
        <f>IF(BE113="","",VLOOKUP(BE113,'6-2シフト記号表（従来型・ユニット型共通）'!$C$6:$L$47,10,FALSE))</f>
        <v/>
      </c>
      <c r="BF114" s="1868">
        <f>IF($BI$3="４週",SUM(AA114:BB114),IF($BI$3="暦月",SUM(AA114:BE114),""))</f>
        <v>0</v>
      </c>
      <c r="BG114" s="1869"/>
      <c r="BH114" s="1870">
        <f>IF($BI$3="４週",BF114/4,IF($BI$3="暦月",(BF114/($BI$8/7)),""))</f>
        <v>0</v>
      </c>
      <c r="BI114" s="1869"/>
      <c r="BJ114" s="1865"/>
      <c r="BK114" s="1866"/>
      <c r="BL114" s="1866"/>
      <c r="BM114" s="1866"/>
      <c r="BN114" s="1867"/>
    </row>
    <row r="115" spans="2:66" ht="20.25" customHeight="1" x14ac:dyDescent="0.2">
      <c r="B115" s="1770">
        <f>B113+1</f>
        <v>50</v>
      </c>
      <c r="C115" s="1930"/>
      <c r="D115" s="1932"/>
      <c r="E115" s="1933"/>
      <c r="F115" s="1934"/>
      <c r="G115" s="1772"/>
      <c r="H115" s="1773"/>
      <c r="I115" s="678"/>
      <c r="J115" s="679"/>
      <c r="K115" s="678"/>
      <c r="L115" s="679"/>
      <c r="M115" s="1776"/>
      <c r="N115" s="1777"/>
      <c r="O115" s="1780"/>
      <c r="P115" s="1781"/>
      <c r="Q115" s="1781"/>
      <c r="R115" s="1773"/>
      <c r="S115" s="1784"/>
      <c r="T115" s="1785"/>
      <c r="U115" s="1785"/>
      <c r="V115" s="1785"/>
      <c r="W115" s="1786"/>
      <c r="X115" s="698" t="s">
        <v>1079</v>
      </c>
      <c r="Z115" s="699"/>
      <c r="AA115" s="691"/>
      <c r="AB115" s="692"/>
      <c r="AC115" s="692"/>
      <c r="AD115" s="692"/>
      <c r="AE115" s="692"/>
      <c r="AF115" s="692"/>
      <c r="AG115" s="693"/>
      <c r="AH115" s="691"/>
      <c r="AI115" s="692"/>
      <c r="AJ115" s="692"/>
      <c r="AK115" s="692"/>
      <c r="AL115" s="692"/>
      <c r="AM115" s="692"/>
      <c r="AN115" s="693"/>
      <c r="AO115" s="691"/>
      <c r="AP115" s="692"/>
      <c r="AQ115" s="692"/>
      <c r="AR115" s="692"/>
      <c r="AS115" s="692"/>
      <c r="AT115" s="692"/>
      <c r="AU115" s="693"/>
      <c r="AV115" s="691"/>
      <c r="AW115" s="692"/>
      <c r="AX115" s="692"/>
      <c r="AY115" s="692"/>
      <c r="AZ115" s="692"/>
      <c r="BA115" s="692"/>
      <c r="BB115" s="693"/>
      <c r="BC115" s="691"/>
      <c r="BD115" s="692"/>
      <c r="BE115" s="694"/>
      <c r="BF115" s="1787"/>
      <c r="BG115" s="1788"/>
      <c r="BH115" s="1842"/>
      <c r="BI115" s="1843"/>
      <c r="BJ115" s="1844"/>
      <c r="BK115" s="1845"/>
      <c r="BL115" s="1845"/>
      <c r="BM115" s="1845"/>
      <c r="BN115" s="1846"/>
    </row>
    <row r="116" spans="2:66" ht="20.25" customHeight="1" x14ac:dyDescent="0.2">
      <c r="B116" s="1771"/>
      <c r="C116" s="1931"/>
      <c r="D116" s="1932"/>
      <c r="E116" s="1933"/>
      <c r="F116" s="1934"/>
      <c r="G116" s="1872"/>
      <c r="H116" s="1873"/>
      <c r="I116" s="700"/>
      <c r="J116" s="701">
        <f>G115</f>
        <v>0</v>
      </c>
      <c r="K116" s="700"/>
      <c r="L116" s="701">
        <f>M115</f>
        <v>0</v>
      </c>
      <c r="M116" s="1874"/>
      <c r="N116" s="1875"/>
      <c r="O116" s="1876"/>
      <c r="P116" s="1877"/>
      <c r="Q116" s="1877"/>
      <c r="R116" s="1873"/>
      <c r="S116" s="1784"/>
      <c r="T116" s="1785"/>
      <c r="U116" s="1785"/>
      <c r="V116" s="1785"/>
      <c r="W116" s="1786"/>
      <c r="X116" s="695" t="s">
        <v>1080</v>
      </c>
      <c r="Y116" s="696"/>
      <c r="Z116" s="697"/>
      <c r="AA116" s="683" t="str">
        <f>IF(AA115="","",VLOOKUP(AA115,'6-2シフト記号表（従来型・ユニット型共通）'!$C$6:$L$47,10,FALSE))</f>
        <v/>
      </c>
      <c r="AB116" s="684" t="str">
        <f>IF(AB115="","",VLOOKUP(AB115,'6-2シフト記号表（従来型・ユニット型共通）'!$C$6:$L$47,10,FALSE))</f>
        <v/>
      </c>
      <c r="AC116" s="684" t="str">
        <f>IF(AC115="","",VLOOKUP(AC115,'6-2シフト記号表（従来型・ユニット型共通）'!$C$6:$L$47,10,FALSE))</f>
        <v/>
      </c>
      <c r="AD116" s="684" t="str">
        <f>IF(AD115="","",VLOOKUP(AD115,'6-2シフト記号表（従来型・ユニット型共通）'!$C$6:$L$47,10,FALSE))</f>
        <v/>
      </c>
      <c r="AE116" s="684" t="str">
        <f>IF(AE115="","",VLOOKUP(AE115,'6-2シフト記号表（従来型・ユニット型共通）'!$C$6:$L$47,10,FALSE))</f>
        <v/>
      </c>
      <c r="AF116" s="684" t="str">
        <f>IF(AF115="","",VLOOKUP(AF115,'6-2シフト記号表（従来型・ユニット型共通）'!$C$6:$L$47,10,FALSE))</f>
        <v/>
      </c>
      <c r="AG116" s="685" t="str">
        <f>IF(AG115="","",VLOOKUP(AG115,'6-2シフト記号表（従来型・ユニット型共通）'!$C$6:$L$47,10,FALSE))</f>
        <v/>
      </c>
      <c r="AH116" s="683" t="str">
        <f>IF(AH115="","",VLOOKUP(AH115,'6-2シフト記号表（従来型・ユニット型共通）'!$C$6:$L$47,10,FALSE))</f>
        <v/>
      </c>
      <c r="AI116" s="684" t="str">
        <f>IF(AI115="","",VLOOKUP(AI115,'6-2シフト記号表（従来型・ユニット型共通）'!$C$6:$L$47,10,FALSE))</f>
        <v/>
      </c>
      <c r="AJ116" s="684" t="str">
        <f>IF(AJ115="","",VLOOKUP(AJ115,'6-2シフト記号表（従来型・ユニット型共通）'!$C$6:$L$47,10,FALSE))</f>
        <v/>
      </c>
      <c r="AK116" s="684" t="str">
        <f>IF(AK115="","",VLOOKUP(AK115,'6-2シフト記号表（従来型・ユニット型共通）'!$C$6:$L$47,10,FALSE))</f>
        <v/>
      </c>
      <c r="AL116" s="684" t="str">
        <f>IF(AL115="","",VLOOKUP(AL115,'6-2シフト記号表（従来型・ユニット型共通）'!$C$6:$L$47,10,FALSE))</f>
        <v/>
      </c>
      <c r="AM116" s="684" t="str">
        <f>IF(AM115="","",VLOOKUP(AM115,'6-2シフト記号表（従来型・ユニット型共通）'!$C$6:$L$47,10,FALSE))</f>
        <v/>
      </c>
      <c r="AN116" s="685" t="str">
        <f>IF(AN115="","",VLOOKUP(AN115,'6-2シフト記号表（従来型・ユニット型共通）'!$C$6:$L$47,10,FALSE))</f>
        <v/>
      </c>
      <c r="AO116" s="683" t="str">
        <f>IF(AO115="","",VLOOKUP(AO115,'6-2シフト記号表（従来型・ユニット型共通）'!$C$6:$L$47,10,FALSE))</f>
        <v/>
      </c>
      <c r="AP116" s="684" t="str">
        <f>IF(AP115="","",VLOOKUP(AP115,'6-2シフト記号表（従来型・ユニット型共通）'!$C$6:$L$47,10,FALSE))</f>
        <v/>
      </c>
      <c r="AQ116" s="684" t="str">
        <f>IF(AQ115="","",VLOOKUP(AQ115,'6-2シフト記号表（従来型・ユニット型共通）'!$C$6:$L$47,10,FALSE))</f>
        <v/>
      </c>
      <c r="AR116" s="684" t="str">
        <f>IF(AR115="","",VLOOKUP(AR115,'6-2シフト記号表（従来型・ユニット型共通）'!$C$6:$L$47,10,FALSE))</f>
        <v/>
      </c>
      <c r="AS116" s="684" t="str">
        <f>IF(AS115="","",VLOOKUP(AS115,'6-2シフト記号表（従来型・ユニット型共通）'!$C$6:$L$47,10,FALSE))</f>
        <v/>
      </c>
      <c r="AT116" s="684" t="str">
        <f>IF(AT115="","",VLOOKUP(AT115,'6-2シフト記号表（従来型・ユニット型共通）'!$C$6:$L$47,10,FALSE))</f>
        <v/>
      </c>
      <c r="AU116" s="685" t="str">
        <f>IF(AU115="","",VLOOKUP(AU115,'6-2シフト記号表（従来型・ユニット型共通）'!$C$6:$L$47,10,FALSE))</f>
        <v/>
      </c>
      <c r="AV116" s="683" t="str">
        <f>IF(AV115="","",VLOOKUP(AV115,'6-2シフト記号表（従来型・ユニット型共通）'!$C$6:$L$47,10,FALSE))</f>
        <v/>
      </c>
      <c r="AW116" s="684" t="str">
        <f>IF(AW115="","",VLOOKUP(AW115,'6-2シフト記号表（従来型・ユニット型共通）'!$C$6:$L$47,10,FALSE))</f>
        <v/>
      </c>
      <c r="AX116" s="684" t="str">
        <f>IF(AX115="","",VLOOKUP(AX115,'6-2シフト記号表（従来型・ユニット型共通）'!$C$6:$L$47,10,FALSE))</f>
        <v/>
      </c>
      <c r="AY116" s="684" t="str">
        <f>IF(AY115="","",VLOOKUP(AY115,'6-2シフト記号表（従来型・ユニット型共通）'!$C$6:$L$47,10,FALSE))</f>
        <v/>
      </c>
      <c r="AZ116" s="684" t="str">
        <f>IF(AZ115="","",VLOOKUP(AZ115,'6-2シフト記号表（従来型・ユニット型共通）'!$C$6:$L$47,10,FALSE))</f>
        <v/>
      </c>
      <c r="BA116" s="684" t="str">
        <f>IF(BA115="","",VLOOKUP(BA115,'6-2シフト記号表（従来型・ユニット型共通）'!$C$6:$L$47,10,FALSE))</f>
        <v/>
      </c>
      <c r="BB116" s="685" t="str">
        <f>IF(BB115="","",VLOOKUP(BB115,'6-2シフト記号表（従来型・ユニット型共通）'!$C$6:$L$47,10,FALSE))</f>
        <v/>
      </c>
      <c r="BC116" s="683" t="str">
        <f>IF(BC115="","",VLOOKUP(BC115,'6-2シフト記号表（従来型・ユニット型共通）'!$C$6:$L$47,10,FALSE))</f>
        <v/>
      </c>
      <c r="BD116" s="684" t="str">
        <f>IF(BD115="","",VLOOKUP(BD115,'6-2シフト記号表（従来型・ユニット型共通）'!$C$6:$L$47,10,FALSE))</f>
        <v/>
      </c>
      <c r="BE116" s="684" t="str">
        <f>IF(BE115="","",VLOOKUP(BE115,'6-2シフト記号表（従来型・ユニット型共通）'!$C$6:$L$47,10,FALSE))</f>
        <v/>
      </c>
      <c r="BF116" s="1868">
        <f>IF($BI$3="４週",SUM(AA116:BB116),IF($BI$3="暦月",SUM(AA116:BE116),""))</f>
        <v>0</v>
      </c>
      <c r="BG116" s="1869"/>
      <c r="BH116" s="1870">
        <f>IF($BI$3="４週",BF116/4,IF($BI$3="暦月",(BF116/($BI$8/7)),""))</f>
        <v>0</v>
      </c>
      <c r="BI116" s="1869"/>
      <c r="BJ116" s="1865"/>
      <c r="BK116" s="1866"/>
      <c r="BL116" s="1866"/>
      <c r="BM116" s="1866"/>
      <c r="BN116" s="1867"/>
    </row>
    <row r="117" spans="2:66" ht="20.25" customHeight="1" x14ac:dyDescent="0.2">
      <c r="B117" s="1770">
        <f>B115+1</f>
        <v>51</v>
      </c>
      <c r="C117" s="1930"/>
      <c r="D117" s="1932"/>
      <c r="E117" s="1933"/>
      <c r="F117" s="1934"/>
      <c r="G117" s="1772"/>
      <c r="H117" s="1773"/>
      <c r="I117" s="678"/>
      <c r="J117" s="679"/>
      <c r="K117" s="678"/>
      <c r="L117" s="679"/>
      <c r="M117" s="1776"/>
      <c r="N117" s="1777"/>
      <c r="O117" s="1780"/>
      <c r="P117" s="1781"/>
      <c r="Q117" s="1781"/>
      <c r="R117" s="1773"/>
      <c r="S117" s="1784"/>
      <c r="T117" s="1785"/>
      <c r="U117" s="1785"/>
      <c r="V117" s="1785"/>
      <c r="W117" s="1786"/>
      <c r="X117" s="698" t="s">
        <v>1079</v>
      </c>
      <c r="Z117" s="699"/>
      <c r="AA117" s="691"/>
      <c r="AB117" s="692"/>
      <c r="AC117" s="692"/>
      <c r="AD117" s="692"/>
      <c r="AE117" s="692"/>
      <c r="AF117" s="692"/>
      <c r="AG117" s="693"/>
      <c r="AH117" s="691"/>
      <c r="AI117" s="692"/>
      <c r="AJ117" s="692"/>
      <c r="AK117" s="692"/>
      <c r="AL117" s="692"/>
      <c r="AM117" s="692"/>
      <c r="AN117" s="693"/>
      <c r="AO117" s="691"/>
      <c r="AP117" s="692"/>
      <c r="AQ117" s="692"/>
      <c r="AR117" s="692"/>
      <c r="AS117" s="692"/>
      <c r="AT117" s="692"/>
      <c r="AU117" s="693"/>
      <c r="AV117" s="691"/>
      <c r="AW117" s="692"/>
      <c r="AX117" s="692"/>
      <c r="AY117" s="692"/>
      <c r="AZ117" s="692"/>
      <c r="BA117" s="692"/>
      <c r="BB117" s="693"/>
      <c r="BC117" s="691"/>
      <c r="BD117" s="692"/>
      <c r="BE117" s="694"/>
      <c r="BF117" s="1787"/>
      <c r="BG117" s="1788"/>
      <c r="BH117" s="1842"/>
      <c r="BI117" s="1843"/>
      <c r="BJ117" s="1844"/>
      <c r="BK117" s="1845"/>
      <c r="BL117" s="1845"/>
      <c r="BM117" s="1845"/>
      <c r="BN117" s="1846"/>
    </row>
    <row r="118" spans="2:66" ht="20.25" customHeight="1" x14ac:dyDescent="0.2">
      <c r="B118" s="1771"/>
      <c r="C118" s="1931"/>
      <c r="D118" s="1932"/>
      <c r="E118" s="1933"/>
      <c r="F118" s="1934"/>
      <c r="G118" s="1872"/>
      <c r="H118" s="1873"/>
      <c r="I118" s="700"/>
      <c r="J118" s="701">
        <f>G117</f>
        <v>0</v>
      </c>
      <c r="K118" s="700"/>
      <c r="L118" s="701">
        <f>M117</f>
        <v>0</v>
      </c>
      <c r="M118" s="1874"/>
      <c r="N118" s="1875"/>
      <c r="O118" s="1876"/>
      <c r="P118" s="1877"/>
      <c r="Q118" s="1877"/>
      <c r="R118" s="1873"/>
      <c r="S118" s="1784"/>
      <c r="T118" s="1785"/>
      <c r="U118" s="1785"/>
      <c r="V118" s="1785"/>
      <c r="W118" s="1786"/>
      <c r="X118" s="695" t="s">
        <v>1080</v>
      </c>
      <c r="Y118" s="696"/>
      <c r="Z118" s="697"/>
      <c r="AA118" s="683" t="str">
        <f>IF(AA117="","",VLOOKUP(AA117,'6-2シフト記号表（従来型・ユニット型共通）'!$C$6:$L$47,10,FALSE))</f>
        <v/>
      </c>
      <c r="AB118" s="684" t="str">
        <f>IF(AB117="","",VLOOKUP(AB117,'6-2シフト記号表（従来型・ユニット型共通）'!$C$6:$L$47,10,FALSE))</f>
        <v/>
      </c>
      <c r="AC118" s="684" t="str">
        <f>IF(AC117="","",VLOOKUP(AC117,'6-2シフト記号表（従来型・ユニット型共通）'!$C$6:$L$47,10,FALSE))</f>
        <v/>
      </c>
      <c r="AD118" s="684" t="str">
        <f>IF(AD117="","",VLOOKUP(AD117,'6-2シフト記号表（従来型・ユニット型共通）'!$C$6:$L$47,10,FALSE))</f>
        <v/>
      </c>
      <c r="AE118" s="684" t="str">
        <f>IF(AE117="","",VLOOKUP(AE117,'6-2シフト記号表（従来型・ユニット型共通）'!$C$6:$L$47,10,FALSE))</f>
        <v/>
      </c>
      <c r="AF118" s="684" t="str">
        <f>IF(AF117="","",VLOOKUP(AF117,'6-2シフト記号表（従来型・ユニット型共通）'!$C$6:$L$47,10,FALSE))</f>
        <v/>
      </c>
      <c r="AG118" s="685" t="str">
        <f>IF(AG117="","",VLOOKUP(AG117,'6-2シフト記号表（従来型・ユニット型共通）'!$C$6:$L$47,10,FALSE))</f>
        <v/>
      </c>
      <c r="AH118" s="683" t="str">
        <f>IF(AH117="","",VLOOKUP(AH117,'6-2シフト記号表（従来型・ユニット型共通）'!$C$6:$L$47,10,FALSE))</f>
        <v/>
      </c>
      <c r="AI118" s="684" t="str">
        <f>IF(AI117="","",VLOOKUP(AI117,'6-2シフト記号表（従来型・ユニット型共通）'!$C$6:$L$47,10,FALSE))</f>
        <v/>
      </c>
      <c r="AJ118" s="684" t="str">
        <f>IF(AJ117="","",VLOOKUP(AJ117,'6-2シフト記号表（従来型・ユニット型共通）'!$C$6:$L$47,10,FALSE))</f>
        <v/>
      </c>
      <c r="AK118" s="684" t="str">
        <f>IF(AK117="","",VLOOKUP(AK117,'6-2シフト記号表（従来型・ユニット型共通）'!$C$6:$L$47,10,FALSE))</f>
        <v/>
      </c>
      <c r="AL118" s="684" t="str">
        <f>IF(AL117="","",VLOOKUP(AL117,'6-2シフト記号表（従来型・ユニット型共通）'!$C$6:$L$47,10,FALSE))</f>
        <v/>
      </c>
      <c r="AM118" s="684" t="str">
        <f>IF(AM117="","",VLOOKUP(AM117,'6-2シフト記号表（従来型・ユニット型共通）'!$C$6:$L$47,10,FALSE))</f>
        <v/>
      </c>
      <c r="AN118" s="685" t="str">
        <f>IF(AN117="","",VLOOKUP(AN117,'6-2シフト記号表（従来型・ユニット型共通）'!$C$6:$L$47,10,FALSE))</f>
        <v/>
      </c>
      <c r="AO118" s="683" t="str">
        <f>IF(AO117="","",VLOOKUP(AO117,'6-2シフト記号表（従来型・ユニット型共通）'!$C$6:$L$47,10,FALSE))</f>
        <v/>
      </c>
      <c r="AP118" s="684" t="str">
        <f>IF(AP117="","",VLOOKUP(AP117,'6-2シフト記号表（従来型・ユニット型共通）'!$C$6:$L$47,10,FALSE))</f>
        <v/>
      </c>
      <c r="AQ118" s="684" t="str">
        <f>IF(AQ117="","",VLOOKUP(AQ117,'6-2シフト記号表（従来型・ユニット型共通）'!$C$6:$L$47,10,FALSE))</f>
        <v/>
      </c>
      <c r="AR118" s="684" t="str">
        <f>IF(AR117="","",VLOOKUP(AR117,'6-2シフト記号表（従来型・ユニット型共通）'!$C$6:$L$47,10,FALSE))</f>
        <v/>
      </c>
      <c r="AS118" s="684" t="str">
        <f>IF(AS117="","",VLOOKUP(AS117,'6-2シフト記号表（従来型・ユニット型共通）'!$C$6:$L$47,10,FALSE))</f>
        <v/>
      </c>
      <c r="AT118" s="684" t="str">
        <f>IF(AT117="","",VLOOKUP(AT117,'6-2シフト記号表（従来型・ユニット型共通）'!$C$6:$L$47,10,FALSE))</f>
        <v/>
      </c>
      <c r="AU118" s="685" t="str">
        <f>IF(AU117="","",VLOOKUP(AU117,'6-2シフト記号表（従来型・ユニット型共通）'!$C$6:$L$47,10,FALSE))</f>
        <v/>
      </c>
      <c r="AV118" s="683" t="str">
        <f>IF(AV117="","",VLOOKUP(AV117,'6-2シフト記号表（従来型・ユニット型共通）'!$C$6:$L$47,10,FALSE))</f>
        <v/>
      </c>
      <c r="AW118" s="684" t="str">
        <f>IF(AW117="","",VLOOKUP(AW117,'6-2シフト記号表（従来型・ユニット型共通）'!$C$6:$L$47,10,FALSE))</f>
        <v/>
      </c>
      <c r="AX118" s="684" t="str">
        <f>IF(AX117="","",VLOOKUP(AX117,'6-2シフト記号表（従来型・ユニット型共通）'!$C$6:$L$47,10,FALSE))</f>
        <v/>
      </c>
      <c r="AY118" s="684" t="str">
        <f>IF(AY117="","",VLOOKUP(AY117,'6-2シフト記号表（従来型・ユニット型共通）'!$C$6:$L$47,10,FALSE))</f>
        <v/>
      </c>
      <c r="AZ118" s="684" t="str">
        <f>IF(AZ117="","",VLOOKUP(AZ117,'6-2シフト記号表（従来型・ユニット型共通）'!$C$6:$L$47,10,FALSE))</f>
        <v/>
      </c>
      <c r="BA118" s="684" t="str">
        <f>IF(BA117="","",VLOOKUP(BA117,'6-2シフト記号表（従来型・ユニット型共通）'!$C$6:$L$47,10,FALSE))</f>
        <v/>
      </c>
      <c r="BB118" s="685" t="str">
        <f>IF(BB117="","",VLOOKUP(BB117,'6-2シフト記号表（従来型・ユニット型共通）'!$C$6:$L$47,10,FALSE))</f>
        <v/>
      </c>
      <c r="BC118" s="683" t="str">
        <f>IF(BC117="","",VLOOKUP(BC117,'6-2シフト記号表（従来型・ユニット型共通）'!$C$6:$L$47,10,FALSE))</f>
        <v/>
      </c>
      <c r="BD118" s="684" t="str">
        <f>IF(BD117="","",VLOOKUP(BD117,'6-2シフト記号表（従来型・ユニット型共通）'!$C$6:$L$47,10,FALSE))</f>
        <v/>
      </c>
      <c r="BE118" s="684" t="str">
        <f>IF(BE117="","",VLOOKUP(BE117,'6-2シフト記号表（従来型・ユニット型共通）'!$C$6:$L$47,10,FALSE))</f>
        <v/>
      </c>
      <c r="BF118" s="1868">
        <f>IF($BI$3="４週",SUM(AA118:BB118),IF($BI$3="暦月",SUM(AA118:BE118),""))</f>
        <v>0</v>
      </c>
      <c r="BG118" s="1869"/>
      <c r="BH118" s="1870">
        <f>IF($BI$3="４週",BF118/4,IF($BI$3="暦月",(BF118/($BI$8/7)),""))</f>
        <v>0</v>
      </c>
      <c r="BI118" s="1869"/>
      <c r="BJ118" s="1865"/>
      <c r="BK118" s="1866"/>
      <c r="BL118" s="1866"/>
      <c r="BM118" s="1866"/>
      <c r="BN118" s="1867"/>
    </row>
    <row r="119" spans="2:66" ht="20.25" customHeight="1" x14ac:dyDescent="0.2">
      <c r="B119" s="1770">
        <f>B117+1</f>
        <v>52</v>
      </c>
      <c r="C119" s="1930"/>
      <c r="D119" s="1932"/>
      <c r="E119" s="1933"/>
      <c r="F119" s="1934"/>
      <c r="G119" s="1772"/>
      <c r="H119" s="1773"/>
      <c r="I119" s="678"/>
      <c r="J119" s="679"/>
      <c r="K119" s="678"/>
      <c r="L119" s="679"/>
      <c r="M119" s="1776"/>
      <c r="N119" s="1777"/>
      <c r="O119" s="1780"/>
      <c r="P119" s="1781"/>
      <c r="Q119" s="1781"/>
      <c r="R119" s="1773"/>
      <c r="S119" s="1784"/>
      <c r="T119" s="1785"/>
      <c r="U119" s="1785"/>
      <c r="V119" s="1785"/>
      <c r="W119" s="1786"/>
      <c r="X119" s="698" t="s">
        <v>1079</v>
      </c>
      <c r="Z119" s="699"/>
      <c r="AA119" s="691"/>
      <c r="AB119" s="692"/>
      <c r="AC119" s="692"/>
      <c r="AD119" s="692"/>
      <c r="AE119" s="692"/>
      <c r="AF119" s="692"/>
      <c r="AG119" s="693"/>
      <c r="AH119" s="691"/>
      <c r="AI119" s="692"/>
      <c r="AJ119" s="692"/>
      <c r="AK119" s="692"/>
      <c r="AL119" s="692"/>
      <c r="AM119" s="692"/>
      <c r="AN119" s="693"/>
      <c r="AO119" s="691"/>
      <c r="AP119" s="692"/>
      <c r="AQ119" s="692"/>
      <c r="AR119" s="692"/>
      <c r="AS119" s="692"/>
      <c r="AT119" s="692"/>
      <c r="AU119" s="693"/>
      <c r="AV119" s="691"/>
      <c r="AW119" s="692"/>
      <c r="AX119" s="692"/>
      <c r="AY119" s="692"/>
      <c r="AZ119" s="692"/>
      <c r="BA119" s="692"/>
      <c r="BB119" s="693"/>
      <c r="BC119" s="691"/>
      <c r="BD119" s="692"/>
      <c r="BE119" s="694"/>
      <c r="BF119" s="1787"/>
      <c r="BG119" s="1788"/>
      <c r="BH119" s="1842"/>
      <c r="BI119" s="1843"/>
      <c r="BJ119" s="1844"/>
      <c r="BK119" s="1845"/>
      <c r="BL119" s="1845"/>
      <c r="BM119" s="1845"/>
      <c r="BN119" s="1846"/>
    </row>
    <row r="120" spans="2:66" ht="20.25" customHeight="1" x14ac:dyDescent="0.2">
      <c r="B120" s="1771"/>
      <c r="C120" s="1931"/>
      <c r="D120" s="1932"/>
      <c r="E120" s="1933"/>
      <c r="F120" s="1934"/>
      <c r="G120" s="1872"/>
      <c r="H120" s="1873"/>
      <c r="I120" s="700"/>
      <c r="J120" s="701">
        <f>G119</f>
        <v>0</v>
      </c>
      <c r="K120" s="700"/>
      <c r="L120" s="701">
        <f>M119</f>
        <v>0</v>
      </c>
      <c r="M120" s="1874"/>
      <c r="N120" s="1875"/>
      <c r="O120" s="1876"/>
      <c r="P120" s="1877"/>
      <c r="Q120" s="1877"/>
      <c r="R120" s="1873"/>
      <c r="S120" s="1784"/>
      <c r="T120" s="1785"/>
      <c r="U120" s="1785"/>
      <c r="V120" s="1785"/>
      <c r="W120" s="1786"/>
      <c r="X120" s="695" t="s">
        <v>1080</v>
      </c>
      <c r="Y120" s="696"/>
      <c r="Z120" s="697"/>
      <c r="AA120" s="683" t="str">
        <f>IF(AA119="","",VLOOKUP(AA119,'6-2シフト記号表（従来型・ユニット型共通）'!$C$6:$L$47,10,FALSE))</f>
        <v/>
      </c>
      <c r="AB120" s="684" t="str">
        <f>IF(AB119="","",VLOOKUP(AB119,'6-2シフト記号表（従来型・ユニット型共通）'!$C$6:$L$47,10,FALSE))</f>
        <v/>
      </c>
      <c r="AC120" s="684" t="str">
        <f>IF(AC119="","",VLOOKUP(AC119,'6-2シフト記号表（従来型・ユニット型共通）'!$C$6:$L$47,10,FALSE))</f>
        <v/>
      </c>
      <c r="AD120" s="684" t="str">
        <f>IF(AD119="","",VLOOKUP(AD119,'6-2シフト記号表（従来型・ユニット型共通）'!$C$6:$L$47,10,FALSE))</f>
        <v/>
      </c>
      <c r="AE120" s="684" t="str">
        <f>IF(AE119="","",VLOOKUP(AE119,'6-2シフト記号表（従来型・ユニット型共通）'!$C$6:$L$47,10,FALSE))</f>
        <v/>
      </c>
      <c r="AF120" s="684" t="str">
        <f>IF(AF119="","",VLOOKUP(AF119,'6-2シフト記号表（従来型・ユニット型共通）'!$C$6:$L$47,10,FALSE))</f>
        <v/>
      </c>
      <c r="AG120" s="685" t="str">
        <f>IF(AG119="","",VLOOKUP(AG119,'6-2シフト記号表（従来型・ユニット型共通）'!$C$6:$L$47,10,FALSE))</f>
        <v/>
      </c>
      <c r="AH120" s="683" t="str">
        <f>IF(AH119="","",VLOOKUP(AH119,'6-2シフト記号表（従来型・ユニット型共通）'!$C$6:$L$47,10,FALSE))</f>
        <v/>
      </c>
      <c r="AI120" s="684" t="str">
        <f>IF(AI119="","",VLOOKUP(AI119,'6-2シフト記号表（従来型・ユニット型共通）'!$C$6:$L$47,10,FALSE))</f>
        <v/>
      </c>
      <c r="AJ120" s="684" t="str">
        <f>IF(AJ119="","",VLOOKUP(AJ119,'6-2シフト記号表（従来型・ユニット型共通）'!$C$6:$L$47,10,FALSE))</f>
        <v/>
      </c>
      <c r="AK120" s="684" t="str">
        <f>IF(AK119="","",VLOOKUP(AK119,'6-2シフト記号表（従来型・ユニット型共通）'!$C$6:$L$47,10,FALSE))</f>
        <v/>
      </c>
      <c r="AL120" s="684" t="str">
        <f>IF(AL119="","",VLOOKUP(AL119,'6-2シフト記号表（従来型・ユニット型共通）'!$C$6:$L$47,10,FALSE))</f>
        <v/>
      </c>
      <c r="AM120" s="684" t="str">
        <f>IF(AM119="","",VLOOKUP(AM119,'6-2シフト記号表（従来型・ユニット型共通）'!$C$6:$L$47,10,FALSE))</f>
        <v/>
      </c>
      <c r="AN120" s="685" t="str">
        <f>IF(AN119="","",VLOOKUP(AN119,'6-2シフト記号表（従来型・ユニット型共通）'!$C$6:$L$47,10,FALSE))</f>
        <v/>
      </c>
      <c r="AO120" s="683" t="str">
        <f>IF(AO119="","",VLOOKUP(AO119,'6-2シフト記号表（従来型・ユニット型共通）'!$C$6:$L$47,10,FALSE))</f>
        <v/>
      </c>
      <c r="AP120" s="684" t="str">
        <f>IF(AP119="","",VLOOKUP(AP119,'6-2シフト記号表（従来型・ユニット型共通）'!$C$6:$L$47,10,FALSE))</f>
        <v/>
      </c>
      <c r="AQ120" s="684" t="str">
        <f>IF(AQ119="","",VLOOKUP(AQ119,'6-2シフト記号表（従来型・ユニット型共通）'!$C$6:$L$47,10,FALSE))</f>
        <v/>
      </c>
      <c r="AR120" s="684" t="str">
        <f>IF(AR119="","",VLOOKUP(AR119,'6-2シフト記号表（従来型・ユニット型共通）'!$C$6:$L$47,10,FALSE))</f>
        <v/>
      </c>
      <c r="AS120" s="684" t="str">
        <f>IF(AS119="","",VLOOKUP(AS119,'6-2シフト記号表（従来型・ユニット型共通）'!$C$6:$L$47,10,FALSE))</f>
        <v/>
      </c>
      <c r="AT120" s="684" t="str">
        <f>IF(AT119="","",VLOOKUP(AT119,'6-2シフト記号表（従来型・ユニット型共通）'!$C$6:$L$47,10,FALSE))</f>
        <v/>
      </c>
      <c r="AU120" s="685" t="str">
        <f>IF(AU119="","",VLOOKUP(AU119,'6-2シフト記号表（従来型・ユニット型共通）'!$C$6:$L$47,10,FALSE))</f>
        <v/>
      </c>
      <c r="AV120" s="683" t="str">
        <f>IF(AV119="","",VLOOKUP(AV119,'6-2シフト記号表（従来型・ユニット型共通）'!$C$6:$L$47,10,FALSE))</f>
        <v/>
      </c>
      <c r="AW120" s="684" t="str">
        <f>IF(AW119="","",VLOOKUP(AW119,'6-2シフト記号表（従来型・ユニット型共通）'!$C$6:$L$47,10,FALSE))</f>
        <v/>
      </c>
      <c r="AX120" s="684" t="str">
        <f>IF(AX119="","",VLOOKUP(AX119,'6-2シフト記号表（従来型・ユニット型共通）'!$C$6:$L$47,10,FALSE))</f>
        <v/>
      </c>
      <c r="AY120" s="684" t="str">
        <f>IF(AY119="","",VLOOKUP(AY119,'6-2シフト記号表（従来型・ユニット型共通）'!$C$6:$L$47,10,FALSE))</f>
        <v/>
      </c>
      <c r="AZ120" s="684" t="str">
        <f>IF(AZ119="","",VLOOKUP(AZ119,'6-2シフト記号表（従来型・ユニット型共通）'!$C$6:$L$47,10,FALSE))</f>
        <v/>
      </c>
      <c r="BA120" s="684" t="str">
        <f>IF(BA119="","",VLOOKUP(BA119,'6-2シフト記号表（従来型・ユニット型共通）'!$C$6:$L$47,10,FALSE))</f>
        <v/>
      </c>
      <c r="BB120" s="685" t="str">
        <f>IF(BB119="","",VLOOKUP(BB119,'6-2シフト記号表（従来型・ユニット型共通）'!$C$6:$L$47,10,FALSE))</f>
        <v/>
      </c>
      <c r="BC120" s="683" t="str">
        <f>IF(BC119="","",VLOOKUP(BC119,'6-2シフト記号表（従来型・ユニット型共通）'!$C$6:$L$47,10,FALSE))</f>
        <v/>
      </c>
      <c r="BD120" s="684" t="str">
        <f>IF(BD119="","",VLOOKUP(BD119,'6-2シフト記号表（従来型・ユニット型共通）'!$C$6:$L$47,10,FALSE))</f>
        <v/>
      </c>
      <c r="BE120" s="684" t="str">
        <f>IF(BE119="","",VLOOKUP(BE119,'6-2シフト記号表（従来型・ユニット型共通）'!$C$6:$L$47,10,FALSE))</f>
        <v/>
      </c>
      <c r="BF120" s="1868">
        <f>IF($BI$3="４週",SUM(AA120:BB120),IF($BI$3="暦月",SUM(AA120:BE120),""))</f>
        <v>0</v>
      </c>
      <c r="BG120" s="1869"/>
      <c r="BH120" s="1870">
        <f>IF($BI$3="４週",BF120/4,IF($BI$3="暦月",(BF120/($BI$8/7)),""))</f>
        <v>0</v>
      </c>
      <c r="BI120" s="1869"/>
      <c r="BJ120" s="1865"/>
      <c r="BK120" s="1866"/>
      <c r="BL120" s="1866"/>
      <c r="BM120" s="1866"/>
      <c r="BN120" s="1867"/>
    </row>
    <row r="121" spans="2:66" ht="20.25" customHeight="1" x14ac:dyDescent="0.2">
      <c r="B121" s="1770">
        <f>B119+1</f>
        <v>53</v>
      </c>
      <c r="C121" s="1930"/>
      <c r="D121" s="1932"/>
      <c r="E121" s="1933"/>
      <c r="F121" s="1934"/>
      <c r="G121" s="1772"/>
      <c r="H121" s="1773"/>
      <c r="I121" s="678"/>
      <c r="J121" s="679"/>
      <c r="K121" s="678"/>
      <c r="L121" s="679"/>
      <c r="M121" s="1776"/>
      <c r="N121" s="1777"/>
      <c r="O121" s="1780"/>
      <c r="P121" s="1781"/>
      <c r="Q121" s="1781"/>
      <c r="R121" s="1773"/>
      <c r="S121" s="1784"/>
      <c r="T121" s="1785"/>
      <c r="U121" s="1785"/>
      <c r="V121" s="1785"/>
      <c r="W121" s="1786"/>
      <c r="X121" s="698" t="s">
        <v>1079</v>
      </c>
      <c r="Z121" s="699"/>
      <c r="AA121" s="691"/>
      <c r="AB121" s="692"/>
      <c r="AC121" s="692"/>
      <c r="AD121" s="692"/>
      <c r="AE121" s="692"/>
      <c r="AF121" s="692"/>
      <c r="AG121" s="693"/>
      <c r="AH121" s="691"/>
      <c r="AI121" s="692"/>
      <c r="AJ121" s="692"/>
      <c r="AK121" s="692"/>
      <c r="AL121" s="692"/>
      <c r="AM121" s="692"/>
      <c r="AN121" s="693"/>
      <c r="AO121" s="691"/>
      <c r="AP121" s="692"/>
      <c r="AQ121" s="692"/>
      <c r="AR121" s="692"/>
      <c r="AS121" s="692"/>
      <c r="AT121" s="692"/>
      <c r="AU121" s="693"/>
      <c r="AV121" s="691"/>
      <c r="AW121" s="692"/>
      <c r="AX121" s="692"/>
      <c r="AY121" s="692"/>
      <c r="AZ121" s="692"/>
      <c r="BA121" s="692"/>
      <c r="BB121" s="693"/>
      <c r="BC121" s="691"/>
      <c r="BD121" s="692"/>
      <c r="BE121" s="694"/>
      <c r="BF121" s="1787"/>
      <c r="BG121" s="1788"/>
      <c r="BH121" s="1842"/>
      <c r="BI121" s="1843"/>
      <c r="BJ121" s="1844"/>
      <c r="BK121" s="1845"/>
      <c r="BL121" s="1845"/>
      <c r="BM121" s="1845"/>
      <c r="BN121" s="1846"/>
    </row>
    <row r="122" spans="2:66" ht="20.25" customHeight="1" x14ac:dyDescent="0.2">
      <c r="B122" s="1771"/>
      <c r="C122" s="1931"/>
      <c r="D122" s="1932"/>
      <c r="E122" s="1933"/>
      <c r="F122" s="1934"/>
      <c r="G122" s="1872"/>
      <c r="H122" s="1873"/>
      <c r="I122" s="700"/>
      <c r="J122" s="701">
        <f>G121</f>
        <v>0</v>
      </c>
      <c r="K122" s="700"/>
      <c r="L122" s="701">
        <f>M121</f>
        <v>0</v>
      </c>
      <c r="M122" s="1874"/>
      <c r="N122" s="1875"/>
      <c r="O122" s="1876"/>
      <c r="P122" s="1877"/>
      <c r="Q122" s="1877"/>
      <c r="R122" s="1873"/>
      <c r="S122" s="1784"/>
      <c r="T122" s="1785"/>
      <c r="U122" s="1785"/>
      <c r="V122" s="1785"/>
      <c r="W122" s="1786"/>
      <c r="X122" s="695" t="s">
        <v>1080</v>
      </c>
      <c r="Y122" s="696"/>
      <c r="Z122" s="697"/>
      <c r="AA122" s="683" t="str">
        <f>IF(AA121="","",VLOOKUP(AA121,'6-2シフト記号表（従来型・ユニット型共通）'!$C$6:$L$47,10,FALSE))</f>
        <v/>
      </c>
      <c r="AB122" s="684" t="str">
        <f>IF(AB121="","",VLOOKUP(AB121,'6-2シフト記号表（従来型・ユニット型共通）'!$C$6:$L$47,10,FALSE))</f>
        <v/>
      </c>
      <c r="AC122" s="684" t="str">
        <f>IF(AC121="","",VLOOKUP(AC121,'6-2シフト記号表（従来型・ユニット型共通）'!$C$6:$L$47,10,FALSE))</f>
        <v/>
      </c>
      <c r="AD122" s="684" t="str">
        <f>IF(AD121="","",VLOOKUP(AD121,'6-2シフト記号表（従来型・ユニット型共通）'!$C$6:$L$47,10,FALSE))</f>
        <v/>
      </c>
      <c r="AE122" s="684" t="str">
        <f>IF(AE121="","",VLOOKUP(AE121,'6-2シフト記号表（従来型・ユニット型共通）'!$C$6:$L$47,10,FALSE))</f>
        <v/>
      </c>
      <c r="AF122" s="684" t="str">
        <f>IF(AF121="","",VLOOKUP(AF121,'6-2シフト記号表（従来型・ユニット型共通）'!$C$6:$L$47,10,FALSE))</f>
        <v/>
      </c>
      <c r="AG122" s="685" t="str">
        <f>IF(AG121="","",VLOOKUP(AG121,'6-2シフト記号表（従来型・ユニット型共通）'!$C$6:$L$47,10,FALSE))</f>
        <v/>
      </c>
      <c r="AH122" s="683" t="str">
        <f>IF(AH121="","",VLOOKUP(AH121,'6-2シフト記号表（従来型・ユニット型共通）'!$C$6:$L$47,10,FALSE))</f>
        <v/>
      </c>
      <c r="AI122" s="684" t="str">
        <f>IF(AI121="","",VLOOKUP(AI121,'6-2シフト記号表（従来型・ユニット型共通）'!$C$6:$L$47,10,FALSE))</f>
        <v/>
      </c>
      <c r="AJ122" s="684" t="str">
        <f>IF(AJ121="","",VLOOKUP(AJ121,'6-2シフト記号表（従来型・ユニット型共通）'!$C$6:$L$47,10,FALSE))</f>
        <v/>
      </c>
      <c r="AK122" s="684" t="str">
        <f>IF(AK121="","",VLOOKUP(AK121,'6-2シフト記号表（従来型・ユニット型共通）'!$C$6:$L$47,10,FALSE))</f>
        <v/>
      </c>
      <c r="AL122" s="684" t="str">
        <f>IF(AL121="","",VLOOKUP(AL121,'6-2シフト記号表（従来型・ユニット型共通）'!$C$6:$L$47,10,FALSE))</f>
        <v/>
      </c>
      <c r="AM122" s="684" t="str">
        <f>IF(AM121="","",VLOOKUP(AM121,'6-2シフト記号表（従来型・ユニット型共通）'!$C$6:$L$47,10,FALSE))</f>
        <v/>
      </c>
      <c r="AN122" s="685" t="str">
        <f>IF(AN121="","",VLOOKUP(AN121,'6-2シフト記号表（従来型・ユニット型共通）'!$C$6:$L$47,10,FALSE))</f>
        <v/>
      </c>
      <c r="AO122" s="683" t="str">
        <f>IF(AO121="","",VLOOKUP(AO121,'6-2シフト記号表（従来型・ユニット型共通）'!$C$6:$L$47,10,FALSE))</f>
        <v/>
      </c>
      <c r="AP122" s="684" t="str">
        <f>IF(AP121="","",VLOOKUP(AP121,'6-2シフト記号表（従来型・ユニット型共通）'!$C$6:$L$47,10,FALSE))</f>
        <v/>
      </c>
      <c r="AQ122" s="684" t="str">
        <f>IF(AQ121="","",VLOOKUP(AQ121,'6-2シフト記号表（従来型・ユニット型共通）'!$C$6:$L$47,10,FALSE))</f>
        <v/>
      </c>
      <c r="AR122" s="684" t="str">
        <f>IF(AR121="","",VLOOKUP(AR121,'6-2シフト記号表（従来型・ユニット型共通）'!$C$6:$L$47,10,FALSE))</f>
        <v/>
      </c>
      <c r="AS122" s="684" t="str">
        <f>IF(AS121="","",VLOOKUP(AS121,'6-2シフト記号表（従来型・ユニット型共通）'!$C$6:$L$47,10,FALSE))</f>
        <v/>
      </c>
      <c r="AT122" s="684" t="str">
        <f>IF(AT121="","",VLOOKUP(AT121,'6-2シフト記号表（従来型・ユニット型共通）'!$C$6:$L$47,10,FALSE))</f>
        <v/>
      </c>
      <c r="AU122" s="685" t="str">
        <f>IF(AU121="","",VLOOKUP(AU121,'6-2シフト記号表（従来型・ユニット型共通）'!$C$6:$L$47,10,FALSE))</f>
        <v/>
      </c>
      <c r="AV122" s="683" t="str">
        <f>IF(AV121="","",VLOOKUP(AV121,'6-2シフト記号表（従来型・ユニット型共通）'!$C$6:$L$47,10,FALSE))</f>
        <v/>
      </c>
      <c r="AW122" s="684" t="str">
        <f>IF(AW121="","",VLOOKUP(AW121,'6-2シフト記号表（従来型・ユニット型共通）'!$C$6:$L$47,10,FALSE))</f>
        <v/>
      </c>
      <c r="AX122" s="684" t="str">
        <f>IF(AX121="","",VLOOKUP(AX121,'6-2シフト記号表（従来型・ユニット型共通）'!$C$6:$L$47,10,FALSE))</f>
        <v/>
      </c>
      <c r="AY122" s="684" t="str">
        <f>IF(AY121="","",VLOOKUP(AY121,'6-2シフト記号表（従来型・ユニット型共通）'!$C$6:$L$47,10,FALSE))</f>
        <v/>
      </c>
      <c r="AZ122" s="684" t="str">
        <f>IF(AZ121="","",VLOOKUP(AZ121,'6-2シフト記号表（従来型・ユニット型共通）'!$C$6:$L$47,10,FALSE))</f>
        <v/>
      </c>
      <c r="BA122" s="684" t="str">
        <f>IF(BA121="","",VLOOKUP(BA121,'6-2シフト記号表（従来型・ユニット型共通）'!$C$6:$L$47,10,FALSE))</f>
        <v/>
      </c>
      <c r="BB122" s="685" t="str">
        <f>IF(BB121="","",VLOOKUP(BB121,'6-2シフト記号表（従来型・ユニット型共通）'!$C$6:$L$47,10,FALSE))</f>
        <v/>
      </c>
      <c r="BC122" s="683" t="str">
        <f>IF(BC121="","",VLOOKUP(BC121,'6-2シフト記号表（従来型・ユニット型共通）'!$C$6:$L$47,10,FALSE))</f>
        <v/>
      </c>
      <c r="BD122" s="684" t="str">
        <f>IF(BD121="","",VLOOKUP(BD121,'6-2シフト記号表（従来型・ユニット型共通）'!$C$6:$L$47,10,FALSE))</f>
        <v/>
      </c>
      <c r="BE122" s="684" t="str">
        <f>IF(BE121="","",VLOOKUP(BE121,'6-2シフト記号表（従来型・ユニット型共通）'!$C$6:$L$47,10,FALSE))</f>
        <v/>
      </c>
      <c r="BF122" s="1868">
        <f>IF($BI$3="４週",SUM(AA122:BB122),IF($BI$3="暦月",SUM(AA122:BE122),""))</f>
        <v>0</v>
      </c>
      <c r="BG122" s="1869"/>
      <c r="BH122" s="1870">
        <f>IF($BI$3="４週",BF122/4,IF($BI$3="暦月",(BF122/($BI$8/7)),""))</f>
        <v>0</v>
      </c>
      <c r="BI122" s="1869"/>
      <c r="BJ122" s="1865"/>
      <c r="BK122" s="1866"/>
      <c r="BL122" s="1866"/>
      <c r="BM122" s="1866"/>
      <c r="BN122" s="1867"/>
    </row>
    <row r="123" spans="2:66" ht="20.25" customHeight="1" x14ac:dyDescent="0.2">
      <c r="B123" s="1770">
        <f>B121+1</f>
        <v>54</v>
      </c>
      <c r="C123" s="1930"/>
      <c r="D123" s="1932"/>
      <c r="E123" s="1933"/>
      <c r="F123" s="1934"/>
      <c r="G123" s="1772"/>
      <c r="H123" s="1773"/>
      <c r="I123" s="678"/>
      <c r="J123" s="679"/>
      <c r="K123" s="678"/>
      <c r="L123" s="679"/>
      <c r="M123" s="1776"/>
      <c r="N123" s="1777"/>
      <c r="O123" s="1780"/>
      <c r="P123" s="1781"/>
      <c r="Q123" s="1781"/>
      <c r="R123" s="1773"/>
      <c r="S123" s="1784"/>
      <c r="T123" s="1785"/>
      <c r="U123" s="1785"/>
      <c r="V123" s="1785"/>
      <c r="W123" s="1786"/>
      <c r="X123" s="698" t="s">
        <v>1079</v>
      </c>
      <c r="Z123" s="699"/>
      <c r="AA123" s="691"/>
      <c r="AB123" s="692"/>
      <c r="AC123" s="692"/>
      <c r="AD123" s="692"/>
      <c r="AE123" s="692"/>
      <c r="AF123" s="692"/>
      <c r="AG123" s="693"/>
      <c r="AH123" s="691"/>
      <c r="AI123" s="692"/>
      <c r="AJ123" s="692"/>
      <c r="AK123" s="692"/>
      <c r="AL123" s="692"/>
      <c r="AM123" s="692"/>
      <c r="AN123" s="693"/>
      <c r="AO123" s="691"/>
      <c r="AP123" s="692"/>
      <c r="AQ123" s="692"/>
      <c r="AR123" s="692"/>
      <c r="AS123" s="692"/>
      <c r="AT123" s="692"/>
      <c r="AU123" s="693"/>
      <c r="AV123" s="691"/>
      <c r="AW123" s="692"/>
      <c r="AX123" s="692"/>
      <c r="AY123" s="692"/>
      <c r="AZ123" s="692"/>
      <c r="BA123" s="692"/>
      <c r="BB123" s="693"/>
      <c r="BC123" s="691"/>
      <c r="BD123" s="692"/>
      <c r="BE123" s="694"/>
      <c r="BF123" s="1787"/>
      <c r="BG123" s="1788"/>
      <c r="BH123" s="1842"/>
      <c r="BI123" s="1843"/>
      <c r="BJ123" s="1844"/>
      <c r="BK123" s="1845"/>
      <c r="BL123" s="1845"/>
      <c r="BM123" s="1845"/>
      <c r="BN123" s="1846"/>
    </row>
    <row r="124" spans="2:66" ht="20.25" customHeight="1" x14ac:dyDescent="0.2">
      <c r="B124" s="1771"/>
      <c r="C124" s="1931"/>
      <c r="D124" s="1932"/>
      <c r="E124" s="1933"/>
      <c r="F124" s="1934"/>
      <c r="G124" s="1872"/>
      <c r="H124" s="1873"/>
      <c r="I124" s="700"/>
      <c r="J124" s="701">
        <f>G123</f>
        <v>0</v>
      </c>
      <c r="K124" s="700"/>
      <c r="L124" s="701">
        <f>M123</f>
        <v>0</v>
      </c>
      <c r="M124" s="1874"/>
      <c r="N124" s="1875"/>
      <c r="O124" s="1876"/>
      <c r="P124" s="1877"/>
      <c r="Q124" s="1877"/>
      <c r="R124" s="1873"/>
      <c r="S124" s="1784"/>
      <c r="T124" s="1785"/>
      <c r="U124" s="1785"/>
      <c r="V124" s="1785"/>
      <c r="W124" s="1786"/>
      <c r="X124" s="695" t="s">
        <v>1080</v>
      </c>
      <c r="Y124" s="696"/>
      <c r="Z124" s="697"/>
      <c r="AA124" s="683" t="str">
        <f>IF(AA123="","",VLOOKUP(AA123,'6-2シフト記号表（従来型・ユニット型共通）'!$C$6:$L$47,10,FALSE))</f>
        <v/>
      </c>
      <c r="AB124" s="684" t="str">
        <f>IF(AB123="","",VLOOKUP(AB123,'6-2シフト記号表（従来型・ユニット型共通）'!$C$6:$L$47,10,FALSE))</f>
        <v/>
      </c>
      <c r="AC124" s="684" t="str">
        <f>IF(AC123="","",VLOOKUP(AC123,'6-2シフト記号表（従来型・ユニット型共通）'!$C$6:$L$47,10,FALSE))</f>
        <v/>
      </c>
      <c r="AD124" s="684" t="str">
        <f>IF(AD123="","",VLOOKUP(AD123,'6-2シフト記号表（従来型・ユニット型共通）'!$C$6:$L$47,10,FALSE))</f>
        <v/>
      </c>
      <c r="AE124" s="684" t="str">
        <f>IF(AE123="","",VLOOKUP(AE123,'6-2シフト記号表（従来型・ユニット型共通）'!$C$6:$L$47,10,FALSE))</f>
        <v/>
      </c>
      <c r="AF124" s="684" t="str">
        <f>IF(AF123="","",VLOOKUP(AF123,'6-2シフト記号表（従来型・ユニット型共通）'!$C$6:$L$47,10,FALSE))</f>
        <v/>
      </c>
      <c r="AG124" s="685" t="str">
        <f>IF(AG123="","",VLOOKUP(AG123,'6-2シフト記号表（従来型・ユニット型共通）'!$C$6:$L$47,10,FALSE))</f>
        <v/>
      </c>
      <c r="AH124" s="683" t="str">
        <f>IF(AH123="","",VLOOKUP(AH123,'6-2シフト記号表（従来型・ユニット型共通）'!$C$6:$L$47,10,FALSE))</f>
        <v/>
      </c>
      <c r="AI124" s="684" t="str">
        <f>IF(AI123="","",VLOOKUP(AI123,'6-2シフト記号表（従来型・ユニット型共通）'!$C$6:$L$47,10,FALSE))</f>
        <v/>
      </c>
      <c r="AJ124" s="684" t="str">
        <f>IF(AJ123="","",VLOOKUP(AJ123,'6-2シフト記号表（従来型・ユニット型共通）'!$C$6:$L$47,10,FALSE))</f>
        <v/>
      </c>
      <c r="AK124" s="684" t="str">
        <f>IF(AK123="","",VLOOKUP(AK123,'6-2シフト記号表（従来型・ユニット型共通）'!$C$6:$L$47,10,FALSE))</f>
        <v/>
      </c>
      <c r="AL124" s="684" t="str">
        <f>IF(AL123="","",VLOOKUP(AL123,'6-2シフト記号表（従来型・ユニット型共通）'!$C$6:$L$47,10,FALSE))</f>
        <v/>
      </c>
      <c r="AM124" s="684" t="str">
        <f>IF(AM123="","",VLOOKUP(AM123,'6-2シフト記号表（従来型・ユニット型共通）'!$C$6:$L$47,10,FALSE))</f>
        <v/>
      </c>
      <c r="AN124" s="685" t="str">
        <f>IF(AN123="","",VLOOKUP(AN123,'6-2シフト記号表（従来型・ユニット型共通）'!$C$6:$L$47,10,FALSE))</f>
        <v/>
      </c>
      <c r="AO124" s="683" t="str">
        <f>IF(AO123="","",VLOOKUP(AO123,'6-2シフト記号表（従来型・ユニット型共通）'!$C$6:$L$47,10,FALSE))</f>
        <v/>
      </c>
      <c r="AP124" s="684" t="str">
        <f>IF(AP123="","",VLOOKUP(AP123,'6-2シフト記号表（従来型・ユニット型共通）'!$C$6:$L$47,10,FALSE))</f>
        <v/>
      </c>
      <c r="AQ124" s="684" t="str">
        <f>IF(AQ123="","",VLOOKUP(AQ123,'6-2シフト記号表（従来型・ユニット型共通）'!$C$6:$L$47,10,FALSE))</f>
        <v/>
      </c>
      <c r="AR124" s="684" t="str">
        <f>IF(AR123="","",VLOOKUP(AR123,'6-2シフト記号表（従来型・ユニット型共通）'!$C$6:$L$47,10,FALSE))</f>
        <v/>
      </c>
      <c r="AS124" s="684" t="str">
        <f>IF(AS123="","",VLOOKUP(AS123,'6-2シフト記号表（従来型・ユニット型共通）'!$C$6:$L$47,10,FALSE))</f>
        <v/>
      </c>
      <c r="AT124" s="684" t="str">
        <f>IF(AT123="","",VLOOKUP(AT123,'6-2シフト記号表（従来型・ユニット型共通）'!$C$6:$L$47,10,FALSE))</f>
        <v/>
      </c>
      <c r="AU124" s="685" t="str">
        <f>IF(AU123="","",VLOOKUP(AU123,'6-2シフト記号表（従来型・ユニット型共通）'!$C$6:$L$47,10,FALSE))</f>
        <v/>
      </c>
      <c r="AV124" s="683" t="str">
        <f>IF(AV123="","",VLOOKUP(AV123,'6-2シフト記号表（従来型・ユニット型共通）'!$C$6:$L$47,10,FALSE))</f>
        <v/>
      </c>
      <c r="AW124" s="684" t="str">
        <f>IF(AW123="","",VLOOKUP(AW123,'6-2シフト記号表（従来型・ユニット型共通）'!$C$6:$L$47,10,FALSE))</f>
        <v/>
      </c>
      <c r="AX124" s="684" t="str">
        <f>IF(AX123="","",VLOOKUP(AX123,'6-2シフト記号表（従来型・ユニット型共通）'!$C$6:$L$47,10,FALSE))</f>
        <v/>
      </c>
      <c r="AY124" s="684" t="str">
        <f>IF(AY123="","",VLOOKUP(AY123,'6-2シフト記号表（従来型・ユニット型共通）'!$C$6:$L$47,10,FALSE))</f>
        <v/>
      </c>
      <c r="AZ124" s="684" t="str">
        <f>IF(AZ123="","",VLOOKUP(AZ123,'6-2シフト記号表（従来型・ユニット型共通）'!$C$6:$L$47,10,FALSE))</f>
        <v/>
      </c>
      <c r="BA124" s="684" t="str">
        <f>IF(BA123="","",VLOOKUP(BA123,'6-2シフト記号表（従来型・ユニット型共通）'!$C$6:$L$47,10,FALSE))</f>
        <v/>
      </c>
      <c r="BB124" s="685" t="str">
        <f>IF(BB123="","",VLOOKUP(BB123,'6-2シフト記号表（従来型・ユニット型共通）'!$C$6:$L$47,10,FALSE))</f>
        <v/>
      </c>
      <c r="BC124" s="683" t="str">
        <f>IF(BC123="","",VLOOKUP(BC123,'6-2シフト記号表（従来型・ユニット型共通）'!$C$6:$L$47,10,FALSE))</f>
        <v/>
      </c>
      <c r="BD124" s="684" t="str">
        <f>IF(BD123="","",VLOOKUP(BD123,'6-2シフト記号表（従来型・ユニット型共通）'!$C$6:$L$47,10,FALSE))</f>
        <v/>
      </c>
      <c r="BE124" s="684" t="str">
        <f>IF(BE123="","",VLOOKUP(BE123,'6-2シフト記号表（従来型・ユニット型共通）'!$C$6:$L$47,10,FALSE))</f>
        <v/>
      </c>
      <c r="BF124" s="1868">
        <f>IF($BI$3="４週",SUM(AA124:BB124),IF($BI$3="暦月",SUM(AA124:BE124),""))</f>
        <v>0</v>
      </c>
      <c r="BG124" s="1869"/>
      <c r="BH124" s="1870">
        <f>IF($BI$3="４週",BF124/4,IF($BI$3="暦月",(BF124/($BI$8/7)),""))</f>
        <v>0</v>
      </c>
      <c r="BI124" s="1869"/>
      <c r="BJ124" s="1865"/>
      <c r="BK124" s="1866"/>
      <c r="BL124" s="1866"/>
      <c r="BM124" s="1866"/>
      <c r="BN124" s="1867"/>
    </row>
    <row r="125" spans="2:66" ht="20.25" customHeight="1" x14ac:dyDescent="0.2">
      <c r="B125" s="1770">
        <f>B123+1</f>
        <v>55</v>
      </c>
      <c r="C125" s="1930"/>
      <c r="D125" s="1932"/>
      <c r="E125" s="1933"/>
      <c r="F125" s="1934"/>
      <c r="G125" s="1772"/>
      <c r="H125" s="1773"/>
      <c r="I125" s="678"/>
      <c r="J125" s="679"/>
      <c r="K125" s="678"/>
      <c r="L125" s="679"/>
      <c r="M125" s="1776"/>
      <c r="N125" s="1777"/>
      <c r="O125" s="1780"/>
      <c r="P125" s="1781"/>
      <c r="Q125" s="1781"/>
      <c r="R125" s="1773"/>
      <c r="S125" s="1784"/>
      <c r="T125" s="1785"/>
      <c r="U125" s="1785"/>
      <c r="V125" s="1785"/>
      <c r="W125" s="1786"/>
      <c r="X125" s="698" t="s">
        <v>1079</v>
      </c>
      <c r="Z125" s="699"/>
      <c r="AA125" s="691"/>
      <c r="AB125" s="692"/>
      <c r="AC125" s="692"/>
      <c r="AD125" s="692"/>
      <c r="AE125" s="692"/>
      <c r="AF125" s="692"/>
      <c r="AG125" s="693"/>
      <c r="AH125" s="691"/>
      <c r="AI125" s="692"/>
      <c r="AJ125" s="692"/>
      <c r="AK125" s="692"/>
      <c r="AL125" s="692"/>
      <c r="AM125" s="692"/>
      <c r="AN125" s="693"/>
      <c r="AO125" s="691"/>
      <c r="AP125" s="692"/>
      <c r="AQ125" s="692"/>
      <c r="AR125" s="692"/>
      <c r="AS125" s="692"/>
      <c r="AT125" s="692"/>
      <c r="AU125" s="693"/>
      <c r="AV125" s="691"/>
      <c r="AW125" s="692"/>
      <c r="AX125" s="692"/>
      <c r="AY125" s="692"/>
      <c r="AZ125" s="692"/>
      <c r="BA125" s="692"/>
      <c r="BB125" s="693"/>
      <c r="BC125" s="691"/>
      <c r="BD125" s="692"/>
      <c r="BE125" s="694"/>
      <c r="BF125" s="1787"/>
      <c r="BG125" s="1788"/>
      <c r="BH125" s="1842"/>
      <c r="BI125" s="1843"/>
      <c r="BJ125" s="1844"/>
      <c r="BK125" s="1845"/>
      <c r="BL125" s="1845"/>
      <c r="BM125" s="1845"/>
      <c r="BN125" s="1846"/>
    </row>
    <row r="126" spans="2:66" ht="20.25" customHeight="1" x14ac:dyDescent="0.2">
      <c r="B126" s="1771"/>
      <c r="C126" s="1931"/>
      <c r="D126" s="1932"/>
      <c r="E126" s="1933"/>
      <c r="F126" s="1934"/>
      <c r="G126" s="1872"/>
      <c r="H126" s="1873"/>
      <c r="I126" s="700"/>
      <c r="J126" s="701">
        <f>G125</f>
        <v>0</v>
      </c>
      <c r="K126" s="700"/>
      <c r="L126" s="701">
        <f>M125</f>
        <v>0</v>
      </c>
      <c r="M126" s="1874"/>
      <c r="N126" s="1875"/>
      <c r="O126" s="1876"/>
      <c r="P126" s="1877"/>
      <c r="Q126" s="1877"/>
      <c r="R126" s="1873"/>
      <c r="S126" s="1784"/>
      <c r="T126" s="1785"/>
      <c r="U126" s="1785"/>
      <c r="V126" s="1785"/>
      <c r="W126" s="1786"/>
      <c r="X126" s="695" t="s">
        <v>1080</v>
      </c>
      <c r="Y126" s="696"/>
      <c r="Z126" s="697"/>
      <c r="AA126" s="683" t="str">
        <f>IF(AA125="","",VLOOKUP(AA125,'6-2シフト記号表（従来型・ユニット型共通）'!$C$6:$L$47,10,FALSE))</f>
        <v/>
      </c>
      <c r="AB126" s="684" t="str">
        <f>IF(AB125="","",VLOOKUP(AB125,'6-2シフト記号表（従来型・ユニット型共通）'!$C$6:$L$47,10,FALSE))</f>
        <v/>
      </c>
      <c r="AC126" s="684" t="str">
        <f>IF(AC125="","",VLOOKUP(AC125,'6-2シフト記号表（従来型・ユニット型共通）'!$C$6:$L$47,10,FALSE))</f>
        <v/>
      </c>
      <c r="AD126" s="684" t="str">
        <f>IF(AD125="","",VLOOKUP(AD125,'6-2シフト記号表（従来型・ユニット型共通）'!$C$6:$L$47,10,FALSE))</f>
        <v/>
      </c>
      <c r="AE126" s="684" t="str">
        <f>IF(AE125="","",VLOOKUP(AE125,'6-2シフト記号表（従来型・ユニット型共通）'!$C$6:$L$47,10,FALSE))</f>
        <v/>
      </c>
      <c r="AF126" s="684" t="str">
        <f>IF(AF125="","",VLOOKUP(AF125,'6-2シフト記号表（従来型・ユニット型共通）'!$C$6:$L$47,10,FALSE))</f>
        <v/>
      </c>
      <c r="AG126" s="685" t="str">
        <f>IF(AG125="","",VLOOKUP(AG125,'6-2シフト記号表（従来型・ユニット型共通）'!$C$6:$L$47,10,FALSE))</f>
        <v/>
      </c>
      <c r="AH126" s="683" t="str">
        <f>IF(AH125="","",VLOOKUP(AH125,'6-2シフト記号表（従来型・ユニット型共通）'!$C$6:$L$47,10,FALSE))</f>
        <v/>
      </c>
      <c r="AI126" s="684" t="str">
        <f>IF(AI125="","",VLOOKUP(AI125,'6-2シフト記号表（従来型・ユニット型共通）'!$C$6:$L$47,10,FALSE))</f>
        <v/>
      </c>
      <c r="AJ126" s="684" t="str">
        <f>IF(AJ125="","",VLOOKUP(AJ125,'6-2シフト記号表（従来型・ユニット型共通）'!$C$6:$L$47,10,FALSE))</f>
        <v/>
      </c>
      <c r="AK126" s="684" t="str">
        <f>IF(AK125="","",VLOOKUP(AK125,'6-2シフト記号表（従来型・ユニット型共通）'!$C$6:$L$47,10,FALSE))</f>
        <v/>
      </c>
      <c r="AL126" s="684" t="str">
        <f>IF(AL125="","",VLOOKUP(AL125,'6-2シフト記号表（従来型・ユニット型共通）'!$C$6:$L$47,10,FALSE))</f>
        <v/>
      </c>
      <c r="AM126" s="684" t="str">
        <f>IF(AM125="","",VLOOKUP(AM125,'6-2シフト記号表（従来型・ユニット型共通）'!$C$6:$L$47,10,FALSE))</f>
        <v/>
      </c>
      <c r="AN126" s="685" t="str">
        <f>IF(AN125="","",VLOOKUP(AN125,'6-2シフト記号表（従来型・ユニット型共通）'!$C$6:$L$47,10,FALSE))</f>
        <v/>
      </c>
      <c r="AO126" s="683" t="str">
        <f>IF(AO125="","",VLOOKUP(AO125,'6-2シフト記号表（従来型・ユニット型共通）'!$C$6:$L$47,10,FALSE))</f>
        <v/>
      </c>
      <c r="AP126" s="684" t="str">
        <f>IF(AP125="","",VLOOKUP(AP125,'6-2シフト記号表（従来型・ユニット型共通）'!$C$6:$L$47,10,FALSE))</f>
        <v/>
      </c>
      <c r="AQ126" s="684" t="str">
        <f>IF(AQ125="","",VLOOKUP(AQ125,'6-2シフト記号表（従来型・ユニット型共通）'!$C$6:$L$47,10,FALSE))</f>
        <v/>
      </c>
      <c r="AR126" s="684" t="str">
        <f>IF(AR125="","",VLOOKUP(AR125,'6-2シフト記号表（従来型・ユニット型共通）'!$C$6:$L$47,10,FALSE))</f>
        <v/>
      </c>
      <c r="AS126" s="684" t="str">
        <f>IF(AS125="","",VLOOKUP(AS125,'6-2シフト記号表（従来型・ユニット型共通）'!$C$6:$L$47,10,FALSE))</f>
        <v/>
      </c>
      <c r="AT126" s="684" t="str">
        <f>IF(AT125="","",VLOOKUP(AT125,'6-2シフト記号表（従来型・ユニット型共通）'!$C$6:$L$47,10,FALSE))</f>
        <v/>
      </c>
      <c r="AU126" s="685" t="str">
        <f>IF(AU125="","",VLOOKUP(AU125,'6-2シフト記号表（従来型・ユニット型共通）'!$C$6:$L$47,10,FALSE))</f>
        <v/>
      </c>
      <c r="AV126" s="683" t="str">
        <f>IF(AV125="","",VLOOKUP(AV125,'6-2シフト記号表（従来型・ユニット型共通）'!$C$6:$L$47,10,FALSE))</f>
        <v/>
      </c>
      <c r="AW126" s="684" t="str">
        <f>IF(AW125="","",VLOOKUP(AW125,'6-2シフト記号表（従来型・ユニット型共通）'!$C$6:$L$47,10,FALSE))</f>
        <v/>
      </c>
      <c r="AX126" s="684" t="str">
        <f>IF(AX125="","",VLOOKUP(AX125,'6-2シフト記号表（従来型・ユニット型共通）'!$C$6:$L$47,10,FALSE))</f>
        <v/>
      </c>
      <c r="AY126" s="684" t="str">
        <f>IF(AY125="","",VLOOKUP(AY125,'6-2シフト記号表（従来型・ユニット型共通）'!$C$6:$L$47,10,FALSE))</f>
        <v/>
      </c>
      <c r="AZ126" s="684" t="str">
        <f>IF(AZ125="","",VLOOKUP(AZ125,'6-2シフト記号表（従来型・ユニット型共通）'!$C$6:$L$47,10,FALSE))</f>
        <v/>
      </c>
      <c r="BA126" s="684" t="str">
        <f>IF(BA125="","",VLOOKUP(BA125,'6-2シフト記号表（従来型・ユニット型共通）'!$C$6:$L$47,10,FALSE))</f>
        <v/>
      </c>
      <c r="BB126" s="685" t="str">
        <f>IF(BB125="","",VLOOKUP(BB125,'6-2シフト記号表（従来型・ユニット型共通）'!$C$6:$L$47,10,FALSE))</f>
        <v/>
      </c>
      <c r="BC126" s="683" t="str">
        <f>IF(BC125="","",VLOOKUP(BC125,'6-2シフト記号表（従来型・ユニット型共通）'!$C$6:$L$47,10,FALSE))</f>
        <v/>
      </c>
      <c r="BD126" s="684" t="str">
        <f>IF(BD125="","",VLOOKUP(BD125,'6-2シフト記号表（従来型・ユニット型共通）'!$C$6:$L$47,10,FALSE))</f>
        <v/>
      </c>
      <c r="BE126" s="684" t="str">
        <f>IF(BE125="","",VLOOKUP(BE125,'6-2シフト記号表（従来型・ユニット型共通）'!$C$6:$L$47,10,FALSE))</f>
        <v/>
      </c>
      <c r="BF126" s="1868">
        <f>IF($BI$3="４週",SUM(AA126:BB126),IF($BI$3="暦月",SUM(AA126:BE126),""))</f>
        <v>0</v>
      </c>
      <c r="BG126" s="1869"/>
      <c r="BH126" s="1870">
        <f>IF($BI$3="４週",BF126/4,IF($BI$3="暦月",(BF126/($BI$8/7)),""))</f>
        <v>0</v>
      </c>
      <c r="BI126" s="1869"/>
      <c r="BJ126" s="1865"/>
      <c r="BK126" s="1866"/>
      <c r="BL126" s="1866"/>
      <c r="BM126" s="1866"/>
      <c r="BN126" s="1867"/>
    </row>
    <row r="127" spans="2:66" ht="20.25" customHeight="1" x14ac:dyDescent="0.2">
      <c r="B127" s="1770">
        <f>B125+1</f>
        <v>56</v>
      </c>
      <c r="C127" s="1930"/>
      <c r="D127" s="1932"/>
      <c r="E127" s="1933"/>
      <c r="F127" s="1934"/>
      <c r="G127" s="1772"/>
      <c r="H127" s="1773"/>
      <c r="I127" s="678"/>
      <c r="J127" s="679"/>
      <c r="K127" s="678"/>
      <c r="L127" s="679"/>
      <c r="M127" s="1776"/>
      <c r="N127" s="1777"/>
      <c r="O127" s="1780"/>
      <c r="P127" s="1781"/>
      <c r="Q127" s="1781"/>
      <c r="R127" s="1773"/>
      <c r="S127" s="1784"/>
      <c r="T127" s="1785"/>
      <c r="U127" s="1785"/>
      <c r="V127" s="1785"/>
      <c r="W127" s="1786"/>
      <c r="X127" s="698" t="s">
        <v>1079</v>
      </c>
      <c r="Z127" s="699"/>
      <c r="AA127" s="691"/>
      <c r="AB127" s="692"/>
      <c r="AC127" s="692"/>
      <c r="AD127" s="692"/>
      <c r="AE127" s="692"/>
      <c r="AF127" s="692"/>
      <c r="AG127" s="693"/>
      <c r="AH127" s="691"/>
      <c r="AI127" s="692"/>
      <c r="AJ127" s="692"/>
      <c r="AK127" s="692"/>
      <c r="AL127" s="692"/>
      <c r="AM127" s="692"/>
      <c r="AN127" s="693"/>
      <c r="AO127" s="691"/>
      <c r="AP127" s="692"/>
      <c r="AQ127" s="692"/>
      <c r="AR127" s="692"/>
      <c r="AS127" s="692"/>
      <c r="AT127" s="692"/>
      <c r="AU127" s="693"/>
      <c r="AV127" s="691"/>
      <c r="AW127" s="692"/>
      <c r="AX127" s="692"/>
      <c r="AY127" s="692"/>
      <c r="AZ127" s="692"/>
      <c r="BA127" s="692"/>
      <c r="BB127" s="693"/>
      <c r="BC127" s="691"/>
      <c r="BD127" s="692"/>
      <c r="BE127" s="694"/>
      <c r="BF127" s="1787"/>
      <c r="BG127" s="1788"/>
      <c r="BH127" s="1842"/>
      <c r="BI127" s="1843"/>
      <c r="BJ127" s="1844"/>
      <c r="BK127" s="1845"/>
      <c r="BL127" s="1845"/>
      <c r="BM127" s="1845"/>
      <c r="BN127" s="1846"/>
    </row>
    <row r="128" spans="2:66" ht="20.25" customHeight="1" x14ac:dyDescent="0.2">
      <c r="B128" s="1771"/>
      <c r="C128" s="1931"/>
      <c r="D128" s="1932"/>
      <c r="E128" s="1933"/>
      <c r="F128" s="1934"/>
      <c r="G128" s="1872"/>
      <c r="H128" s="1873"/>
      <c r="I128" s="700"/>
      <c r="J128" s="701">
        <f>G127</f>
        <v>0</v>
      </c>
      <c r="K128" s="700"/>
      <c r="L128" s="701">
        <f>M127</f>
        <v>0</v>
      </c>
      <c r="M128" s="1874"/>
      <c r="N128" s="1875"/>
      <c r="O128" s="1876"/>
      <c r="P128" s="1877"/>
      <c r="Q128" s="1877"/>
      <c r="R128" s="1873"/>
      <c r="S128" s="1784"/>
      <c r="T128" s="1785"/>
      <c r="U128" s="1785"/>
      <c r="V128" s="1785"/>
      <c r="W128" s="1786"/>
      <c r="X128" s="695" t="s">
        <v>1080</v>
      </c>
      <c r="Y128" s="696"/>
      <c r="Z128" s="697"/>
      <c r="AA128" s="683" t="str">
        <f>IF(AA127="","",VLOOKUP(AA127,'6-2シフト記号表（従来型・ユニット型共通）'!$C$6:$L$47,10,FALSE))</f>
        <v/>
      </c>
      <c r="AB128" s="684" t="str">
        <f>IF(AB127="","",VLOOKUP(AB127,'6-2シフト記号表（従来型・ユニット型共通）'!$C$6:$L$47,10,FALSE))</f>
        <v/>
      </c>
      <c r="AC128" s="684" t="str">
        <f>IF(AC127="","",VLOOKUP(AC127,'6-2シフト記号表（従来型・ユニット型共通）'!$C$6:$L$47,10,FALSE))</f>
        <v/>
      </c>
      <c r="AD128" s="684" t="str">
        <f>IF(AD127="","",VLOOKUP(AD127,'6-2シフト記号表（従来型・ユニット型共通）'!$C$6:$L$47,10,FALSE))</f>
        <v/>
      </c>
      <c r="AE128" s="684" t="str">
        <f>IF(AE127="","",VLOOKUP(AE127,'6-2シフト記号表（従来型・ユニット型共通）'!$C$6:$L$47,10,FALSE))</f>
        <v/>
      </c>
      <c r="AF128" s="684" t="str">
        <f>IF(AF127="","",VLOOKUP(AF127,'6-2シフト記号表（従来型・ユニット型共通）'!$C$6:$L$47,10,FALSE))</f>
        <v/>
      </c>
      <c r="AG128" s="685" t="str">
        <f>IF(AG127="","",VLOOKUP(AG127,'6-2シフト記号表（従来型・ユニット型共通）'!$C$6:$L$47,10,FALSE))</f>
        <v/>
      </c>
      <c r="AH128" s="683" t="str">
        <f>IF(AH127="","",VLOOKUP(AH127,'6-2シフト記号表（従来型・ユニット型共通）'!$C$6:$L$47,10,FALSE))</f>
        <v/>
      </c>
      <c r="AI128" s="684" t="str">
        <f>IF(AI127="","",VLOOKUP(AI127,'6-2シフト記号表（従来型・ユニット型共通）'!$C$6:$L$47,10,FALSE))</f>
        <v/>
      </c>
      <c r="AJ128" s="684" t="str">
        <f>IF(AJ127="","",VLOOKUP(AJ127,'6-2シフト記号表（従来型・ユニット型共通）'!$C$6:$L$47,10,FALSE))</f>
        <v/>
      </c>
      <c r="AK128" s="684" t="str">
        <f>IF(AK127="","",VLOOKUP(AK127,'6-2シフト記号表（従来型・ユニット型共通）'!$C$6:$L$47,10,FALSE))</f>
        <v/>
      </c>
      <c r="AL128" s="684" t="str">
        <f>IF(AL127="","",VLOOKUP(AL127,'6-2シフト記号表（従来型・ユニット型共通）'!$C$6:$L$47,10,FALSE))</f>
        <v/>
      </c>
      <c r="AM128" s="684" t="str">
        <f>IF(AM127="","",VLOOKUP(AM127,'6-2シフト記号表（従来型・ユニット型共通）'!$C$6:$L$47,10,FALSE))</f>
        <v/>
      </c>
      <c r="AN128" s="685" t="str">
        <f>IF(AN127="","",VLOOKUP(AN127,'6-2シフト記号表（従来型・ユニット型共通）'!$C$6:$L$47,10,FALSE))</f>
        <v/>
      </c>
      <c r="AO128" s="683" t="str">
        <f>IF(AO127="","",VLOOKUP(AO127,'6-2シフト記号表（従来型・ユニット型共通）'!$C$6:$L$47,10,FALSE))</f>
        <v/>
      </c>
      <c r="AP128" s="684" t="str">
        <f>IF(AP127="","",VLOOKUP(AP127,'6-2シフト記号表（従来型・ユニット型共通）'!$C$6:$L$47,10,FALSE))</f>
        <v/>
      </c>
      <c r="AQ128" s="684" t="str">
        <f>IF(AQ127="","",VLOOKUP(AQ127,'6-2シフト記号表（従来型・ユニット型共通）'!$C$6:$L$47,10,FALSE))</f>
        <v/>
      </c>
      <c r="AR128" s="684" t="str">
        <f>IF(AR127="","",VLOOKUP(AR127,'6-2シフト記号表（従来型・ユニット型共通）'!$C$6:$L$47,10,FALSE))</f>
        <v/>
      </c>
      <c r="AS128" s="684" t="str">
        <f>IF(AS127="","",VLOOKUP(AS127,'6-2シフト記号表（従来型・ユニット型共通）'!$C$6:$L$47,10,FALSE))</f>
        <v/>
      </c>
      <c r="AT128" s="684" t="str">
        <f>IF(AT127="","",VLOOKUP(AT127,'6-2シフト記号表（従来型・ユニット型共通）'!$C$6:$L$47,10,FALSE))</f>
        <v/>
      </c>
      <c r="AU128" s="685" t="str">
        <f>IF(AU127="","",VLOOKUP(AU127,'6-2シフト記号表（従来型・ユニット型共通）'!$C$6:$L$47,10,FALSE))</f>
        <v/>
      </c>
      <c r="AV128" s="683" t="str">
        <f>IF(AV127="","",VLOOKUP(AV127,'6-2シフト記号表（従来型・ユニット型共通）'!$C$6:$L$47,10,FALSE))</f>
        <v/>
      </c>
      <c r="AW128" s="684" t="str">
        <f>IF(AW127="","",VLOOKUP(AW127,'6-2シフト記号表（従来型・ユニット型共通）'!$C$6:$L$47,10,FALSE))</f>
        <v/>
      </c>
      <c r="AX128" s="684" t="str">
        <f>IF(AX127="","",VLOOKUP(AX127,'6-2シフト記号表（従来型・ユニット型共通）'!$C$6:$L$47,10,FALSE))</f>
        <v/>
      </c>
      <c r="AY128" s="684" t="str">
        <f>IF(AY127="","",VLOOKUP(AY127,'6-2シフト記号表（従来型・ユニット型共通）'!$C$6:$L$47,10,FALSE))</f>
        <v/>
      </c>
      <c r="AZ128" s="684" t="str">
        <f>IF(AZ127="","",VLOOKUP(AZ127,'6-2シフト記号表（従来型・ユニット型共通）'!$C$6:$L$47,10,FALSE))</f>
        <v/>
      </c>
      <c r="BA128" s="684" t="str">
        <f>IF(BA127="","",VLOOKUP(BA127,'6-2シフト記号表（従来型・ユニット型共通）'!$C$6:$L$47,10,FALSE))</f>
        <v/>
      </c>
      <c r="BB128" s="685" t="str">
        <f>IF(BB127="","",VLOOKUP(BB127,'6-2シフト記号表（従来型・ユニット型共通）'!$C$6:$L$47,10,FALSE))</f>
        <v/>
      </c>
      <c r="BC128" s="683" t="str">
        <f>IF(BC127="","",VLOOKUP(BC127,'6-2シフト記号表（従来型・ユニット型共通）'!$C$6:$L$47,10,FALSE))</f>
        <v/>
      </c>
      <c r="BD128" s="684" t="str">
        <f>IF(BD127="","",VLOOKUP(BD127,'6-2シフト記号表（従来型・ユニット型共通）'!$C$6:$L$47,10,FALSE))</f>
        <v/>
      </c>
      <c r="BE128" s="684" t="str">
        <f>IF(BE127="","",VLOOKUP(BE127,'6-2シフト記号表（従来型・ユニット型共通）'!$C$6:$L$47,10,FALSE))</f>
        <v/>
      </c>
      <c r="BF128" s="1868">
        <f>IF($BI$3="４週",SUM(AA128:BB128),IF($BI$3="暦月",SUM(AA128:BE128),""))</f>
        <v>0</v>
      </c>
      <c r="BG128" s="1869"/>
      <c r="BH128" s="1870">
        <f>IF($BI$3="４週",BF128/4,IF($BI$3="暦月",(BF128/($BI$8/7)),""))</f>
        <v>0</v>
      </c>
      <c r="BI128" s="1869"/>
      <c r="BJ128" s="1865"/>
      <c r="BK128" s="1866"/>
      <c r="BL128" s="1866"/>
      <c r="BM128" s="1866"/>
      <c r="BN128" s="1867"/>
    </row>
    <row r="129" spans="2:66" ht="20.25" customHeight="1" x14ac:dyDescent="0.2">
      <c r="B129" s="1770">
        <f>B127+1</f>
        <v>57</v>
      </c>
      <c r="C129" s="1930"/>
      <c r="D129" s="1932"/>
      <c r="E129" s="1933"/>
      <c r="F129" s="1934"/>
      <c r="G129" s="1772"/>
      <c r="H129" s="1773"/>
      <c r="I129" s="678"/>
      <c r="J129" s="679"/>
      <c r="K129" s="678"/>
      <c r="L129" s="679"/>
      <c r="M129" s="1776"/>
      <c r="N129" s="1777"/>
      <c r="O129" s="1780"/>
      <c r="P129" s="1781"/>
      <c r="Q129" s="1781"/>
      <c r="R129" s="1773"/>
      <c r="S129" s="1784"/>
      <c r="T129" s="1785"/>
      <c r="U129" s="1785"/>
      <c r="V129" s="1785"/>
      <c r="W129" s="1786"/>
      <c r="X129" s="698" t="s">
        <v>1079</v>
      </c>
      <c r="Z129" s="699"/>
      <c r="AA129" s="691"/>
      <c r="AB129" s="692"/>
      <c r="AC129" s="692"/>
      <c r="AD129" s="692"/>
      <c r="AE129" s="692"/>
      <c r="AF129" s="692"/>
      <c r="AG129" s="693"/>
      <c r="AH129" s="691"/>
      <c r="AI129" s="692"/>
      <c r="AJ129" s="692"/>
      <c r="AK129" s="692"/>
      <c r="AL129" s="692"/>
      <c r="AM129" s="692"/>
      <c r="AN129" s="693"/>
      <c r="AO129" s="691"/>
      <c r="AP129" s="692"/>
      <c r="AQ129" s="692"/>
      <c r="AR129" s="692"/>
      <c r="AS129" s="692"/>
      <c r="AT129" s="692"/>
      <c r="AU129" s="693"/>
      <c r="AV129" s="691"/>
      <c r="AW129" s="692"/>
      <c r="AX129" s="692"/>
      <c r="AY129" s="692"/>
      <c r="AZ129" s="692"/>
      <c r="BA129" s="692"/>
      <c r="BB129" s="693"/>
      <c r="BC129" s="691"/>
      <c r="BD129" s="692"/>
      <c r="BE129" s="694"/>
      <c r="BF129" s="1787"/>
      <c r="BG129" s="1788"/>
      <c r="BH129" s="1842"/>
      <c r="BI129" s="1843"/>
      <c r="BJ129" s="1844"/>
      <c r="BK129" s="1845"/>
      <c r="BL129" s="1845"/>
      <c r="BM129" s="1845"/>
      <c r="BN129" s="1846"/>
    </row>
    <row r="130" spans="2:66" ht="20.25" customHeight="1" x14ac:dyDescent="0.2">
      <c r="B130" s="1771"/>
      <c r="C130" s="1931"/>
      <c r="D130" s="1932"/>
      <c r="E130" s="1933"/>
      <c r="F130" s="1934"/>
      <c r="G130" s="1872"/>
      <c r="H130" s="1873"/>
      <c r="I130" s="700"/>
      <c r="J130" s="701">
        <f>G129</f>
        <v>0</v>
      </c>
      <c r="K130" s="700"/>
      <c r="L130" s="701">
        <f>M129</f>
        <v>0</v>
      </c>
      <c r="M130" s="1874"/>
      <c r="N130" s="1875"/>
      <c r="O130" s="1876"/>
      <c r="P130" s="1877"/>
      <c r="Q130" s="1877"/>
      <c r="R130" s="1873"/>
      <c r="S130" s="1784"/>
      <c r="T130" s="1785"/>
      <c r="U130" s="1785"/>
      <c r="V130" s="1785"/>
      <c r="W130" s="1786"/>
      <c r="X130" s="695" t="s">
        <v>1080</v>
      </c>
      <c r="Y130" s="696"/>
      <c r="Z130" s="697"/>
      <c r="AA130" s="683" t="str">
        <f>IF(AA129="","",VLOOKUP(AA129,'6-2シフト記号表（従来型・ユニット型共通）'!$C$6:$L$47,10,FALSE))</f>
        <v/>
      </c>
      <c r="AB130" s="684" t="str">
        <f>IF(AB129="","",VLOOKUP(AB129,'6-2シフト記号表（従来型・ユニット型共通）'!$C$6:$L$47,10,FALSE))</f>
        <v/>
      </c>
      <c r="AC130" s="684" t="str">
        <f>IF(AC129="","",VLOOKUP(AC129,'6-2シフト記号表（従来型・ユニット型共通）'!$C$6:$L$47,10,FALSE))</f>
        <v/>
      </c>
      <c r="AD130" s="684" t="str">
        <f>IF(AD129="","",VLOOKUP(AD129,'6-2シフト記号表（従来型・ユニット型共通）'!$C$6:$L$47,10,FALSE))</f>
        <v/>
      </c>
      <c r="AE130" s="684" t="str">
        <f>IF(AE129="","",VLOOKUP(AE129,'6-2シフト記号表（従来型・ユニット型共通）'!$C$6:$L$47,10,FALSE))</f>
        <v/>
      </c>
      <c r="AF130" s="684" t="str">
        <f>IF(AF129="","",VLOOKUP(AF129,'6-2シフト記号表（従来型・ユニット型共通）'!$C$6:$L$47,10,FALSE))</f>
        <v/>
      </c>
      <c r="AG130" s="685" t="str">
        <f>IF(AG129="","",VLOOKUP(AG129,'6-2シフト記号表（従来型・ユニット型共通）'!$C$6:$L$47,10,FALSE))</f>
        <v/>
      </c>
      <c r="AH130" s="683" t="str">
        <f>IF(AH129="","",VLOOKUP(AH129,'6-2シフト記号表（従来型・ユニット型共通）'!$C$6:$L$47,10,FALSE))</f>
        <v/>
      </c>
      <c r="AI130" s="684" t="str">
        <f>IF(AI129="","",VLOOKUP(AI129,'6-2シフト記号表（従来型・ユニット型共通）'!$C$6:$L$47,10,FALSE))</f>
        <v/>
      </c>
      <c r="AJ130" s="684" t="str">
        <f>IF(AJ129="","",VLOOKUP(AJ129,'6-2シフト記号表（従来型・ユニット型共通）'!$C$6:$L$47,10,FALSE))</f>
        <v/>
      </c>
      <c r="AK130" s="684" t="str">
        <f>IF(AK129="","",VLOOKUP(AK129,'6-2シフト記号表（従来型・ユニット型共通）'!$C$6:$L$47,10,FALSE))</f>
        <v/>
      </c>
      <c r="AL130" s="684" t="str">
        <f>IF(AL129="","",VLOOKUP(AL129,'6-2シフト記号表（従来型・ユニット型共通）'!$C$6:$L$47,10,FALSE))</f>
        <v/>
      </c>
      <c r="AM130" s="684" t="str">
        <f>IF(AM129="","",VLOOKUP(AM129,'6-2シフト記号表（従来型・ユニット型共通）'!$C$6:$L$47,10,FALSE))</f>
        <v/>
      </c>
      <c r="AN130" s="685" t="str">
        <f>IF(AN129="","",VLOOKUP(AN129,'6-2シフト記号表（従来型・ユニット型共通）'!$C$6:$L$47,10,FALSE))</f>
        <v/>
      </c>
      <c r="AO130" s="683" t="str">
        <f>IF(AO129="","",VLOOKUP(AO129,'6-2シフト記号表（従来型・ユニット型共通）'!$C$6:$L$47,10,FALSE))</f>
        <v/>
      </c>
      <c r="AP130" s="684" t="str">
        <f>IF(AP129="","",VLOOKUP(AP129,'6-2シフト記号表（従来型・ユニット型共通）'!$C$6:$L$47,10,FALSE))</f>
        <v/>
      </c>
      <c r="AQ130" s="684" t="str">
        <f>IF(AQ129="","",VLOOKUP(AQ129,'6-2シフト記号表（従来型・ユニット型共通）'!$C$6:$L$47,10,FALSE))</f>
        <v/>
      </c>
      <c r="AR130" s="684" t="str">
        <f>IF(AR129="","",VLOOKUP(AR129,'6-2シフト記号表（従来型・ユニット型共通）'!$C$6:$L$47,10,FALSE))</f>
        <v/>
      </c>
      <c r="AS130" s="684" t="str">
        <f>IF(AS129="","",VLOOKUP(AS129,'6-2シフト記号表（従来型・ユニット型共通）'!$C$6:$L$47,10,FALSE))</f>
        <v/>
      </c>
      <c r="AT130" s="684" t="str">
        <f>IF(AT129="","",VLOOKUP(AT129,'6-2シフト記号表（従来型・ユニット型共通）'!$C$6:$L$47,10,FALSE))</f>
        <v/>
      </c>
      <c r="AU130" s="685" t="str">
        <f>IF(AU129="","",VLOOKUP(AU129,'6-2シフト記号表（従来型・ユニット型共通）'!$C$6:$L$47,10,FALSE))</f>
        <v/>
      </c>
      <c r="AV130" s="683" t="str">
        <f>IF(AV129="","",VLOOKUP(AV129,'6-2シフト記号表（従来型・ユニット型共通）'!$C$6:$L$47,10,FALSE))</f>
        <v/>
      </c>
      <c r="AW130" s="684" t="str">
        <f>IF(AW129="","",VLOOKUP(AW129,'6-2シフト記号表（従来型・ユニット型共通）'!$C$6:$L$47,10,FALSE))</f>
        <v/>
      </c>
      <c r="AX130" s="684" t="str">
        <f>IF(AX129="","",VLOOKUP(AX129,'6-2シフト記号表（従来型・ユニット型共通）'!$C$6:$L$47,10,FALSE))</f>
        <v/>
      </c>
      <c r="AY130" s="684" t="str">
        <f>IF(AY129="","",VLOOKUP(AY129,'6-2シフト記号表（従来型・ユニット型共通）'!$C$6:$L$47,10,FALSE))</f>
        <v/>
      </c>
      <c r="AZ130" s="684" t="str">
        <f>IF(AZ129="","",VLOOKUP(AZ129,'6-2シフト記号表（従来型・ユニット型共通）'!$C$6:$L$47,10,FALSE))</f>
        <v/>
      </c>
      <c r="BA130" s="684" t="str">
        <f>IF(BA129="","",VLOOKUP(BA129,'6-2シフト記号表（従来型・ユニット型共通）'!$C$6:$L$47,10,FALSE))</f>
        <v/>
      </c>
      <c r="BB130" s="685" t="str">
        <f>IF(BB129="","",VLOOKUP(BB129,'6-2シフト記号表（従来型・ユニット型共通）'!$C$6:$L$47,10,FALSE))</f>
        <v/>
      </c>
      <c r="BC130" s="683" t="str">
        <f>IF(BC129="","",VLOOKUP(BC129,'6-2シフト記号表（従来型・ユニット型共通）'!$C$6:$L$47,10,FALSE))</f>
        <v/>
      </c>
      <c r="BD130" s="684" t="str">
        <f>IF(BD129="","",VLOOKUP(BD129,'6-2シフト記号表（従来型・ユニット型共通）'!$C$6:$L$47,10,FALSE))</f>
        <v/>
      </c>
      <c r="BE130" s="684" t="str">
        <f>IF(BE129="","",VLOOKUP(BE129,'6-2シフト記号表（従来型・ユニット型共通）'!$C$6:$L$47,10,FALSE))</f>
        <v/>
      </c>
      <c r="BF130" s="1868">
        <f>IF($BI$3="４週",SUM(AA130:BB130),IF($BI$3="暦月",SUM(AA130:BE130),""))</f>
        <v>0</v>
      </c>
      <c r="BG130" s="1869"/>
      <c r="BH130" s="1870">
        <f>IF($BI$3="４週",BF130/4,IF($BI$3="暦月",(BF130/($BI$8/7)),""))</f>
        <v>0</v>
      </c>
      <c r="BI130" s="1869"/>
      <c r="BJ130" s="1865"/>
      <c r="BK130" s="1866"/>
      <c r="BL130" s="1866"/>
      <c r="BM130" s="1866"/>
      <c r="BN130" s="1867"/>
    </row>
    <row r="131" spans="2:66" ht="20.25" customHeight="1" x14ac:dyDescent="0.2">
      <c r="B131" s="1770">
        <f>B129+1</f>
        <v>58</v>
      </c>
      <c r="C131" s="1930"/>
      <c r="D131" s="1932"/>
      <c r="E131" s="1933"/>
      <c r="F131" s="1934"/>
      <c r="G131" s="1772"/>
      <c r="H131" s="1773"/>
      <c r="I131" s="678"/>
      <c r="J131" s="679"/>
      <c r="K131" s="678"/>
      <c r="L131" s="679"/>
      <c r="M131" s="1776"/>
      <c r="N131" s="1777"/>
      <c r="O131" s="1780"/>
      <c r="P131" s="1781"/>
      <c r="Q131" s="1781"/>
      <c r="R131" s="1773"/>
      <c r="S131" s="1784"/>
      <c r="T131" s="1785"/>
      <c r="U131" s="1785"/>
      <c r="V131" s="1785"/>
      <c r="W131" s="1786"/>
      <c r="X131" s="698" t="s">
        <v>1079</v>
      </c>
      <c r="Z131" s="699"/>
      <c r="AA131" s="691"/>
      <c r="AB131" s="692"/>
      <c r="AC131" s="692"/>
      <c r="AD131" s="692"/>
      <c r="AE131" s="692"/>
      <c r="AF131" s="692"/>
      <c r="AG131" s="693"/>
      <c r="AH131" s="691"/>
      <c r="AI131" s="692"/>
      <c r="AJ131" s="692"/>
      <c r="AK131" s="692"/>
      <c r="AL131" s="692"/>
      <c r="AM131" s="692"/>
      <c r="AN131" s="693"/>
      <c r="AO131" s="691"/>
      <c r="AP131" s="692"/>
      <c r="AQ131" s="692"/>
      <c r="AR131" s="692"/>
      <c r="AS131" s="692"/>
      <c r="AT131" s="692"/>
      <c r="AU131" s="693"/>
      <c r="AV131" s="691"/>
      <c r="AW131" s="692"/>
      <c r="AX131" s="692"/>
      <c r="AY131" s="692"/>
      <c r="AZ131" s="692"/>
      <c r="BA131" s="692"/>
      <c r="BB131" s="693"/>
      <c r="BC131" s="691"/>
      <c r="BD131" s="692"/>
      <c r="BE131" s="694"/>
      <c r="BF131" s="1787"/>
      <c r="BG131" s="1788"/>
      <c r="BH131" s="1842"/>
      <c r="BI131" s="1843"/>
      <c r="BJ131" s="1844"/>
      <c r="BK131" s="1845"/>
      <c r="BL131" s="1845"/>
      <c r="BM131" s="1845"/>
      <c r="BN131" s="1846"/>
    </row>
    <row r="132" spans="2:66" ht="20.25" customHeight="1" x14ac:dyDescent="0.2">
      <c r="B132" s="1771"/>
      <c r="C132" s="1931"/>
      <c r="D132" s="1932"/>
      <c r="E132" s="1933"/>
      <c r="F132" s="1934"/>
      <c r="G132" s="1872"/>
      <c r="H132" s="1873"/>
      <c r="I132" s="700"/>
      <c r="J132" s="701">
        <f>G131</f>
        <v>0</v>
      </c>
      <c r="K132" s="700"/>
      <c r="L132" s="701">
        <f>M131</f>
        <v>0</v>
      </c>
      <c r="M132" s="1874"/>
      <c r="N132" s="1875"/>
      <c r="O132" s="1876"/>
      <c r="P132" s="1877"/>
      <c r="Q132" s="1877"/>
      <c r="R132" s="1873"/>
      <c r="S132" s="1784"/>
      <c r="T132" s="1785"/>
      <c r="U132" s="1785"/>
      <c r="V132" s="1785"/>
      <c r="W132" s="1786"/>
      <c r="X132" s="695" t="s">
        <v>1080</v>
      </c>
      <c r="Y132" s="696"/>
      <c r="Z132" s="697"/>
      <c r="AA132" s="683" t="str">
        <f>IF(AA131="","",VLOOKUP(AA131,'6-2シフト記号表（従来型・ユニット型共通）'!$C$6:$L$47,10,FALSE))</f>
        <v/>
      </c>
      <c r="AB132" s="684" t="str">
        <f>IF(AB131="","",VLOOKUP(AB131,'6-2シフト記号表（従来型・ユニット型共通）'!$C$6:$L$47,10,FALSE))</f>
        <v/>
      </c>
      <c r="AC132" s="684" t="str">
        <f>IF(AC131="","",VLOOKUP(AC131,'6-2シフト記号表（従来型・ユニット型共通）'!$C$6:$L$47,10,FALSE))</f>
        <v/>
      </c>
      <c r="AD132" s="684" t="str">
        <f>IF(AD131="","",VLOOKUP(AD131,'6-2シフト記号表（従来型・ユニット型共通）'!$C$6:$L$47,10,FALSE))</f>
        <v/>
      </c>
      <c r="AE132" s="684" t="str">
        <f>IF(AE131="","",VLOOKUP(AE131,'6-2シフト記号表（従来型・ユニット型共通）'!$C$6:$L$47,10,FALSE))</f>
        <v/>
      </c>
      <c r="AF132" s="684" t="str">
        <f>IF(AF131="","",VLOOKUP(AF131,'6-2シフト記号表（従来型・ユニット型共通）'!$C$6:$L$47,10,FALSE))</f>
        <v/>
      </c>
      <c r="AG132" s="685" t="str">
        <f>IF(AG131="","",VLOOKUP(AG131,'6-2シフト記号表（従来型・ユニット型共通）'!$C$6:$L$47,10,FALSE))</f>
        <v/>
      </c>
      <c r="AH132" s="683" t="str">
        <f>IF(AH131="","",VLOOKUP(AH131,'6-2シフト記号表（従来型・ユニット型共通）'!$C$6:$L$47,10,FALSE))</f>
        <v/>
      </c>
      <c r="AI132" s="684" t="str">
        <f>IF(AI131="","",VLOOKUP(AI131,'6-2シフト記号表（従来型・ユニット型共通）'!$C$6:$L$47,10,FALSE))</f>
        <v/>
      </c>
      <c r="AJ132" s="684" t="str">
        <f>IF(AJ131="","",VLOOKUP(AJ131,'6-2シフト記号表（従来型・ユニット型共通）'!$C$6:$L$47,10,FALSE))</f>
        <v/>
      </c>
      <c r="AK132" s="684" t="str">
        <f>IF(AK131="","",VLOOKUP(AK131,'6-2シフト記号表（従来型・ユニット型共通）'!$C$6:$L$47,10,FALSE))</f>
        <v/>
      </c>
      <c r="AL132" s="684" t="str">
        <f>IF(AL131="","",VLOOKUP(AL131,'6-2シフト記号表（従来型・ユニット型共通）'!$C$6:$L$47,10,FALSE))</f>
        <v/>
      </c>
      <c r="AM132" s="684" t="str">
        <f>IF(AM131="","",VLOOKUP(AM131,'6-2シフト記号表（従来型・ユニット型共通）'!$C$6:$L$47,10,FALSE))</f>
        <v/>
      </c>
      <c r="AN132" s="685" t="str">
        <f>IF(AN131="","",VLOOKUP(AN131,'6-2シフト記号表（従来型・ユニット型共通）'!$C$6:$L$47,10,FALSE))</f>
        <v/>
      </c>
      <c r="AO132" s="683" t="str">
        <f>IF(AO131="","",VLOOKUP(AO131,'6-2シフト記号表（従来型・ユニット型共通）'!$C$6:$L$47,10,FALSE))</f>
        <v/>
      </c>
      <c r="AP132" s="684" t="str">
        <f>IF(AP131="","",VLOOKUP(AP131,'6-2シフト記号表（従来型・ユニット型共通）'!$C$6:$L$47,10,FALSE))</f>
        <v/>
      </c>
      <c r="AQ132" s="684" t="str">
        <f>IF(AQ131="","",VLOOKUP(AQ131,'6-2シフト記号表（従来型・ユニット型共通）'!$C$6:$L$47,10,FALSE))</f>
        <v/>
      </c>
      <c r="AR132" s="684" t="str">
        <f>IF(AR131="","",VLOOKUP(AR131,'6-2シフト記号表（従来型・ユニット型共通）'!$C$6:$L$47,10,FALSE))</f>
        <v/>
      </c>
      <c r="AS132" s="684" t="str">
        <f>IF(AS131="","",VLOOKUP(AS131,'6-2シフト記号表（従来型・ユニット型共通）'!$C$6:$L$47,10,FALSE))</f>
        <v/>
      </c>
      <c r="AT132" s="684" t="str">
        <f>IF(AT131="","",VLOOKUP(AT131,'6-2シフト記号表（従来型・ユニット型共通）'!$C$6:$L$47,10,FALSE))</f>
        <v/>
      </c>
      <c r="AU132" s="685" t="str">
        <f>IF(AU131="","",VLOOKUP(AU131,'6-2シフト記号表（従来型・ユニット型共通）'!$C$6:$L$47,10,FALSE))</f>
        <v/>
      </c>
      <c r="AV132" s="683" t="str">
        <f>IF(AV131="","",VLOOKUP(AV131,'6-2シフト記号表（従来型・ユニット型共通）'!$C$6:$L$47,10,FALSE))</f>
        <v/>
      </c>
      <c r="AW132" s="684" t="str">
        <f>IF(AW131="","",VLOOKUP(AW131,'6-2シフト記号表（従来型・ユニット型共通）'!$C$6:$L$47,10,FALSE))</f>
        <v/>
      </c>
      <c r="AX132" s="684" t="str">
        <f>IF(AX131="","",VLOOKUP(AX131,'6-2シフト記号表（従来型・ユニット型共通）'!$C$6:$L$47,10,FALSE))</f>
        <v/>
      </c>
      <c r="AY132" s="684" t="str">
        <f>IF(AY131="","",VLOOKUP(AY131,'6-2シフト記号表（従来型・ユニット型共通）'!$C$6:$L$47,10,FALSE))</f>
        <v/>
      </c>
      <c r="AZ132" s="684" t="str">
        <f>IF(AZ131="","",VLOOKUP(AZ131,'6-2シフト記号表（従来型・ユニット型共通）'!$C$6:$L$47,10,FALSE))</f>
        <v/>
      </c>
      <c r="BA132" s="684" t="str">
        <f>IF(BA131="","",VLOOKUP(BA131,'6-2シフト記号表（従来型・ユニット型共通）'!$C$6:$L$47,10,FALSE))</f>
        <v/>
      </c>
      <c r="BB132" s="685" t="str">
        <f>IF(BB131="","",VLOOKUP(BB131,'6-2シフト記号表（従来型・ユニット型共通）'!$C$6:$L$47,10,FALSE))</f>
        <v/>
      </c>
      <c r="BC132" s="683" t="str">
        <f>IF(BC131="","",VLOOKUP(BC131,'6-2シフト記号表（従来型・ユニット型共通）'!$C$6:$L$47,10,FALSE))</f>
        <v/>
      </c>
      <c r="BD132" s="684" t="str">
        <f>IF(BD131="","",VLOOKUP(BD131,'6-2シフト記号表（従来型・ユニット型共通）'!$C$6:$L$47,10,FALSE))</f>
        <v/>
      </c>
      <c r="BE132" s="684" t="str">
        <f>IF(BE131="","",VLOOKUP(BE131,'6-2シフト記号表（従来型・ユニット型共通）'!$C$6:$L$47,10,FALSE))</f>
        <v/>
      </c>
      <c r="BF132" s="1868">
        <f>IF($BI$3="４週",SUM(AA132:BB132),IF($BI$3="暦月",SUM(AA132:BE132),""))</f>
        <v>0</v>
      </c>
      <c r="BG132" s="1869"/>
      <c r="BH132" s="1870">
        <f>IF($BI$3="４週",BF132/4,IF($BI$3="暦月",(BF132/($BI$8/7)),""))</f>
        <v>0</v>
      </c>
      <c r="BI132" s="1869"/>
      <c r="BJ132" s="1865"/>
      <c r="BK132" s="1866"/>
      <c r="BL132" s="1866"/>
      <c r="BM132" s="1866"/>
      <c r="BN132" s="1867"/>
    </row>
    <row r="133" spans="2:66" ht="20.25" customHeight="1" x14ac:dyDescent="0.2">
      <c r="B133" s="1770">
        <f>B131+1</f>
        <v>59</v>
      </c>
      <c r="C133" s="1930"/>
      <c r="D133" s="1932"/>
      <c r="E133" s="1933"/>
      <c r="F133" s="1934"/>
      <c r="G133" s="1772"/>
      <c r="H133" s="1773"/>
      <c r="I133" s="678"/>
      <c r="J133" s="679"/>
      <c r="K133" s="678"/>
      <c r="L133" s="679"/>
      <c r="M133" s="1776"/>
      <c r="N133" s="1777"/>
      <c r="O133" s="1780"/>
      <c r="P133" s="1781"/>
      <c r="Q133" s="1781"/>
      <c r="R133" s="1773"/>
      <c r="S133" s="1784"/>
      <c r="T133" s="1785"/>
      <c r="U133" s="1785"/>
      <c r="V133" s="1785"/>
      <c r="W133" s="1786"/>
      <c r="X133" s="698" t="s">
        <v>1079</v>
      </c>
      <c r="Z133" s="699"/>
      <c r="AA133" s="691"/>
      <c r="AB133" s="692"/>
      <c r="AC133" s="692"/>
      <c r="AD133" s="692"/>
      <c r="AE133" s="692"/>
      <c r="AF133" s="692"/>
      <c r="AG133" s="693"/>
      <c r="AH133" s="691"/>
      <c r="AI133" s="692"/>
      <c r="AJ133" s="692"/>
      <c r="AK133" s="692"/>
      <c r="AL133" s="692"/>
      <c r="AM133" s="692"/>
      <c r="AN133" s="693"/>
      <c r="AO133" s="691"/>
      <c r="AP133" s="692"/>
      <c r="AQ133" s="692"/>
      <c r="AR133" s="692"/>
      <c r="AS133" s="692"/>
      <c r="AT133" s="692"/>
      <c r="AU133" s="693"/>
      <c r="AV133" s="691"/>
      <c r="AW133" s="692"/>
      <c r="AX133" s="692"/>
      <c r="AY133" s="692"/>
      <c r="AZ133" s="692"/>
      <c r="BA133" s="692"/>
      <c r="BB133" s="693"/>
      <c r="BC133" s="691"/>
      <c r="BD133" s="692"/>
      <c r="BE133" s="694"/>
      <c r="BF133" s="1787"/>
      <c r="BG133" s="1788"/>
      <c r="BH133" s="1842"/>
      <c r="BI133" s="1843"/>
      <c r="BJ133" s="1844"/>
      <c r="BK133" s="1845"/>
      <c r="BL133" s="1845"/>
      <c r="BM133" s="1845"/>
      <c r="BN133" s="1846"/>
    </row>
    <row r="134" spans="2:66" ht="20.25" customHeight="1" x14ac:dyDescent="0.2">
      <c r="B134" s="1771"/>
      <c r="C134" s="1931"/>
      <c r="D134" s="1932"/>
      <c r="E134" s="1933"/>
      <c r="F134" s="1934"/>
      <c r="G134" s="1872"/>
      <c r="H134" s="1873"/>
      <c r="I134" s="700"/>
      <c r="J134" s="701">
        <f>G133</f>
        <v>0</v>
      </c>
      <c r="K134" s="700"/>
      <c r="L134" s="701">
        <f>M133</f>
        <v>0</v>
      </c>
      <c r="M134" s="1874"/>
      <c r="N134" s="1875"/>
      <c r="O134" s="1876"/>
      <c r="P134" s="1877"/>
      <c r="Q134" s="1877"/>
      <c r="R134" s="1873"/>
      <c r="S134" s="1784"/>
      <c r="T134" s="1785"/>
      <c r="U134" s="1785"/>
      <c r="V134" s="1785"/>
      <c r="W134" s="1786"/>
      <c r="X134" s="695" t="s">
        <v>1080</v>
      </c>
      <c r="Y134" s="696"/>
      <c r="Z134" s="697"/>
      <c r="AA134" s="683" t="str">
        <f>IF(AA133="","",VLOOKUP(AA133,'6-2シフト記号表（従来型・ユニット型共通）'!$C$6:$L$47,10,FALSE))</f>
        <v/>
      </c>
      <c r="AB134" s="684" t="str">
        <f>IF(AB133="","",VLOOKUP(AB133,'6-2シフト記号表（従来型・ユニット型共通）'!$C$6:$L$47,10,FALSE))</f>
        <v/>
      </c>
      <c r="AC134" s="684" t="str">
        <f>IF(AC133="","",VLOOKUP(AC133,'6-2シフト記号表（従来型・ユニット型共通）'!$C$6:$L$47,10,FALSE))</f>
        <v/>
      </c>
      <c r="AD134" s="684" t="str">
        <f>IF(AD133="","",VLOOKUP(AD133,'6-2シフト記号表（従来型・ユニット型共通）'!$C$6:$L$47,10,FALSE))</f>
        <v/>
      </c>
      <c r="AE134" s="684" t="str">
        <f>IF(AE133="","",VLOOKUP(AE133,'6-2シフト記号表（従来型・ユニット型共通）'!$C$6:$L$47,10,FALSE))</f>
        <v/>
      </c>
      <c r="AF134" s="684" t="str">
        <f>IF(AF133="","",VLOOKUP(AF133,'6-2シフト記号表（従来型・ユニット型共通）'!$C$6:$L$47,10,FALSE))</f>
        <v/>
      </c>
      <c r="AG134" s="685" t="str">
        <f>IF(AG133="","",VLOOKUP(AG133,'6-2シフト記号表（従来型・ユニット型共通）'!$C$6:$L$47,10,FALSE))</f>
        <v/>
      </c>
      <c r="AH134" s="683" t="str">
        <f>IF(AH133="","",VLOOKUP(AH133,'6-2シフト記号表（従来型・ユニット型共通）'!$C$6:$L$47,10,FALSE))</f>
        <v/>
      </c>
      <c r="AI134" s="684" t="str">
        <f>IF(AI133="","",VLOOKUP(AI133,'6-2シフト記号表（従来型・ユニット型共通）'!$C$6:$L$47,10,FALSE))</f>
        <v/>
      </c>
      <c r="AJ134" s="684" t="str">
        <f>IF(AJ133="","",VLOOKUP(AJ133,'6-2シフト記号表（従来型・ユニット型共通）'!$C$6:$L$47,10,FALSE))</f>
        <v/>
      </c>
      <c r="AK134" s="684" t="str">
        <f>IF(AK133="","",VLOOKUP(AK133,'6-2シフト記号表（従来型・ユニット型共通）'!$C$6:$L$47,10,FALSE))</f>
        <v/>
      </c>
      <c r="AL134" s="684" t="str">
        <f>IF(AL133="","",VLOOKUP(AL133,'6-2シフト記号表（従来型・ユニット型共通）'!$C$6:$L$47,10,FALSE))</f>
        <v/>
      </c>
      <c r="AM134" s="684" t="str">
        <f>IF(AM133="","",VLOOKUP(AM133,'6-2シフト記号表（従来型・ユニット型共通）'!$C$6:$L$47,10,FALSE))</f>
        <v/>
      </c>
      <c r="AN134" s="685" t="str">
        <f>IF(AN133="","",VLOOKUP(AN133,'6-2シフト記号表（従来型・ユニット型共通）'!$C$6:$L$47,10,FALSE))</f>
        <v/>
      </c>
      <c r="AO134" s="683" t="str">
        <f>IF(AO133="","",VLOOKUP(AO133,'6-2シフト記号表（従来型・ユニット型共通）'!$C$6:$L$47,10,FALSE))</f>
        <v/>
      </c>
      <c r="AP134" s="684" t="str">
        <f>IF(AP133="","",VLOOKUP(AP133,'6-2シフト記号表（従来型・ユニット型共通）'!$C$6:$L$47,10,FALSE))</f>
        <v/>
      </c>
      <c r="AQ134" s="684" t="str">
        <f>IF(AQ133="","",VLOOKUP(AQ133,'6-2シフト記号表（従来型・ユニット型共通）'!$C$6:$L$47,10,FALSE))</f>
        <v/>
      </c>
      <c r="AR134" s="684" t="str">
        <f>IF(AR133="","",VLOOKUP(AR133,'6-2シフト記号表（従来型・ユニット型共通）'!$C$6:$L$47,10,FALSE))</f>
        <v/>
      </c>
      <c r="AS134" s="684" t="str">
        <f>IF(AS133="","",VLOOKUP(AS133,'6-2シフト記号表（従来型・ユニット型共通）'!$C$6:$L$47,10,FALSE))</f>
        <v/>
      </c>
      <c r="AT134" s="684" t="str">
        <f>IF(AT133="","",VLOOKUP(AT133,'6-2シフト記号表（従来型・ユニット型共通）'!$C$6:$L$47,10,FALSE))</f>
        <v/>
      </c>
      <c r="AU134" s="685" t="str">
        <f>IF(AU133="","",VLOOKUP(AU133,'6-2シフト記号表（従来型・ユニット型共通）'!$C$6:$L$47,10,FALSE))</f>
        <v/>
      </c>
      <c r="AV134" s="683" t="str">
        <f>IF(AV133="","",VLOOKUP(AV133,'6-2シフト記号表（従来型・ユニット型共通）'!$C$6:$L$47,10,FALSE))</f>
        <v/>
      </c>
      <c r="AW134" s="684" t="str">
        <f>IF(AW133="","",VLOOKUP(AW133,'6-2シフト記号表（従来型・ユニット型共通）'!$C$6:$L$47,10,FALSE))</f>
        <v/>
      </c>
      <c r="AX134" s="684" t="str">
        <f>IF(AX133="","",VLOOKUP(AX133,'6-2シフト記号表（従来型・ユニット型共通）'!$C$6:$L$47,10,FALSE))</f>
        <v/>
      </c>
      <c r="AY134" s="684" t="str">
        <f>IF(AY133="","",VLOOKUP(AY133,'6-2シフト記号表（従来型・ユニット型共通）'!$C$6:$L$47,10,FALSE))</f>
        <v/>
      </c>
      <c r="AZ134" s="684" t="str">
        <f>IF(AZ133="","",VLOOKUP(AZ133,'6-2シフト記号表（従来型・ユニット型共通）'!$C$6:$L$47,10,FALSE))</f>
        <v/>
      </c>
      <c r="BA134" s="684" t="str">
        <f>IF(BA133="","",VLOOKUP(BA133,'6-2シフト記号表（従来型・ユニット型共通）'!$C$6:$L$47,10,FALSE))</f>
        <v/>
      </c>
      <c r="BB134" s="685" t="str">
        <f>IF(BB133="","",VLOOKUP(BB133,'6-2シフト記号表（従来型・ユニット型共通）'!$C$6:$L$47,10,FALSE))</f>
        <v/>
      </c>
      <c r="BC134" s="683" t="str">
        <f>IF(BC133="","",VLOOKUP(BC133,'6-2シフト記号表（従来型・ユニット型共通）'!$C$6:$L$47,10,FALSE))</f>
        <v/>
      </c>
      <c r="BD134" s="684" t="str">
        <f>IF(BD133="","",VLOOKUP(BD133,'6-2シフト記号表（従来型・ユニット型共通）'!$C$6:$L$47,10,FALSE))</f>
        <v/>
      </c>
      <c r="BE134" s="684" t="str">
        <f>IF(BE133="","",VLOOKUP(BE133,'6-2シフト記号表（従来型・ユニット型共通）'!$C$6:$L$47,10,FALSE))</f>
        <v/>
      </c>
      <c r="BF134" s="1868">
        <f>IF($BI$3="４週",SUM(AA134:BB134),IF($BI$3="暦月",SUM(AA134:BE134),""))</f>
        <v>0</v>
      </c>
      <c r="BG134" s="1869"/>
      <c r="BH134" s="1870">
        <f>IF($BI$3="４週",BF134/4,IF($BI$3="暦月",(BF134/($BI$8/7)),""))</f>
        <v>0</v>
      </c>
      <c r="BI134" s="1869"/>
      <c r="BJ134" s="1865"/>
      <c r="BK134" s="1866"/>
      <c r="BL134" s="1866"/>
      <c r="BM134" s="1866"/>
      <c r="BN134" s="1867"/>
    </row>
    <row r="135" spans="2:66" ht="20.25" customHeight="1" x14ac:dyDescent="0.2">
      <c r="B135" s="1770">
        <f>B133+1</f>
        <v>60</v>
      </c>
      <c r="C135" s="1930"/>
      <c r="D135" s="1932"/>
      <c r="E135" s="1933"/>
      <c r="F135" s="1934"/>
      <c r="G135" s="1772"/>
      <c r="H135" s="1773"/>
      <c r="I135" s="678"/>
      <c r="J135" s="679"/>
      <c r="K135" s="678"/>
      <c r="L135" s="679"/>
      <c r="M135" s="1776"/>
      <c r="N135" s="1777"/>
      <c r="O135" s="1780"/>
      <c r="P135" s="1781"/>
      <c r="Q135" s="1781"/>
      <c r="R135" s="1773"/>
      <c r="S135" s="1784"/>
      <c r="T135" s="1785"/>
      <c r="U135" s="1785"/>
      <c r="V135" s="1785"/>
      <c r="W135" s="1786"/>
      <c r="X135" s="698" t="s">
        <v>1079</v>
      </c>
      <c r="Z135" s="699"/>
      <c r="AA135" s="691"/>
      <c r="AB135" s="692"/>
      <c r="AC135" s="692"/>
      <c r="AD135" s="692"/>
      <c r="AE135" s="692"/>
      <c r="AF135" s="692"/>
      <c r="AG135" s="693"/>
      <c r="AH135" s="691"/>
      <c r="AI135" s="692"/>
      <c r="AJ135" s="692"/>
      <c r="AK135" s="692"/>
      <c r="AL135" s="692"/>
      <c r="AM135" s="692"/>
      <c r="AN135" s="693"/>
      <c r="AO135" s="691"/>
      <c r="AP135" s="692"/>
      <c r="AQ135" s="692"/>
      <c r="AR135" s="692"/>
      <c r="AS135" s="692"/>
      <c r="AT135" s="692"/>
      <c r="AU135" s="693"/>
      <c r="AV135" s="691"/>
      <c r="AW135" s="692"/>
      <c r="AX135" s="692"/>
      <c r="AY135" s="692"/>
      <c r="AZ135" s="692"/>
      <c r="BA135" s="692"/>
      <c r="BB135" s="693"/>
      <c r="BC135" s="691"/>
      <c r="BD135" s="692"/>
      <c r="BE135" s="694"/>
      <c r="BF135" s="1787"/>
      <c r="BG135" s="1788"/>
      <c r="BH135" s="1842"/>
      <c r="BI135" s="1843"/>
      <c r="BJ135" s="1844"/>
      <c r="BK135" s="1845"/>
      <c r="BL135" s="1845"/>
      <c r="BM135" s="1845"/>
      <c r="BN135" s="1846"/>
    </row>
    <row r="136" spans="2:66" ht="20.25" customHeight="1" x14ac:dyDescent="0.2">
      <c r="B136" s="1771"/>
      <c r="C136" s="1931"/>
      <c r="D136" s="1932"/>
      <c r="E136" s="1933"/>
      <c r="F136" s="1934"/>
      <c r="G136" s="1872"/>
      <c r="H136" s="1873"/>
      <c r="I136" s="700"/>
      <c r="J136" s="701">
        <f>G135</f>
        <v>0</v>
      </c>
      <c r="K136" s="700"/>
      <c r="L136" s="701">
        <f>M135</f>
        <v>0</v>
      </c>
      <c r="M136" s="1874"/>
      <c r="N136" s="1875"/>
      <c r="O136" s="1876"/>
      <c r="P136" s="1877"/>
      <c r="Q136" s="1877"/>
      <c r="R136" s="1873"/>
      <c r="S136" s="1784"/>
      <c r="T136" s="1785"/>
      <c r="U136" s="1785"/>
      <c r="V136" s="1785"/>
      <c r="W136" s="1786"/>
      <c r="X136" s="695" t="s">
        <v>1080</v>
      </c>
      <c r="Y136" s="696"/>
      <c r="Z136" s="697"/>
      <c r="AA136" s="683" t="str">
        <f>IF(AA135="","",VLOOKUP(AA135,'6-2シフト記号表（従来型・ユニット型共通）'!$C$6:$L$47,10,FALSE))</f>
        <v/>
      </c>
      <c r="AB136" s="684" t="str">
        <f>IF(AB135="","",VLOOKUP(AB135,'6-2シフト記号表（従来型・ユニット型共通）'!$C$6:$L$47,10,FALSE))</f>
        <v/>
      </c>
      <c r="AC136" s="684" t="str">
        <f>IF(AC135="","",VLOOKUP(AC135,'6-2シフト記号表（従来型・ユニット型共通）'!$C$6:$L$47,10,FALSE))</f>
        <v/>
      </c>
      <c r="AD136" s="684" t="str">
        <f>IF(AD135="","",VLOOKUP(AD135,'6-2シフト記号表（従来型・ユニット型共通）'!$C$6:$L$47,10,FALSE))</f>
        <v/>
      </c>
      <c r="AE136" s="684" t="str">
        <f>IF(AE135="","",VLOOKUP(AE135,'6-2シフト記号表（従来型・ユニット型共通）'!$C$6:$L$47,10,FALSE))</f>
        <v/>
      </c>
      <c r="AF136" s="684" t="str">
        <f>IF(AF135="","",VLOOKUP(AF135,'6-2シフト記号表（従来型・ユニット型共通）'!$C$6:$L$47,10,FALSE))</f>
        <v/>
      </c>
      <c r="AG136" s="685" t="str">
        <f>IF(AG135="","",VLOOKUP(AG135,'6-2シフト記号表（従来型・ユニット型共通）'!$C$6:$L$47,10,FALSE))</f>
        <v/>
      </c>
      <c r="AH136" s="683" t="str">
        <f>IF(AH135="","",VLOOKUP(AH135,'6-2シフト記号表（従来型・ユニット型共通）'!$C$6:$L$47,10,FALSE))</f>
        <v/>
      </c>
      <c r="AI136" s="684" t="str">
        <f>IF(AI135="","",VLOOKUP(AI135,'6-2シフト記号表（従来型・ユニット型共通）'!$C$6:$L$47,10,FALSE))</f>
        <v/>
      </c>
      <c r="AJ136" s="684" t="str">
        <f>IF(AJ135="","",VLOOKUP(AJ135,'6-2シフト記号表（従来型・ユニット型共通）'!$C$6:$L$47,10,FALSE))</f>
        <v/>
      </c>
      <c r="AK136" s="684" t="str">
        <f>IF(AK135="","",VLOOKUP(AK135,'6-2シフト記号表（従来型・ユニット型共通）'!$C$6:$L$47,10,FALSE))</f>
        <v/>
      </c>
      <c r="AL136" s="684" t="str">
        <f>IF(AL135="","",VLOOKUP(AL135,'6-2シフト記号表（従来型・ユニット型共通）'!$C$6:$L$47,10,FALSE))</f>
        <v/>
      </c>
      <c r="AM136" s="684" t="str">
        <f>IF(AM135="","",VLOOKUP(AM135,'6-2シフト記号表（従来型・ユニット型共通）'!$C$6:$L$47,10,FALSE))</f>
        <v/>
      </c>
      <c r="AN136" s="685" t="str">
        <f>IF(AN135="","",VLOOKUP(AN135,'6-2シフト記号表（従来型・ユニット型共通）'!$C$6:$L$47,10,FALSE))</f>
        <v/>
      </c>
      <c r="AO136" s="683" t="str">
        <f>IF(AO135="","",VLOOKUP(AO135,'6-2シフト記号表（従来型・ユニット型共通）'!$C$6:$L$47,10,FALSE))</f>
        <v/>
      </c>
      <c r="AP136" s="684" t="str">
        <f>IF(AP135="","",VLOOKUP(AP135,'6-2シフト記号表（従来型・ユニット型共通）'!$C$6:$L$47,10,FALSE))</f>
        <v/>
      </c>
      <c r="AQ136" s="684" t="str">
        <f>IF(AQ135="","",VLOOKUP(AQ135,'6-2シフト記号表（従来型・ユニット型共通）'!$C$6:$L$47,10,FALSE))</f>
        <v/>
      </c>
      <c r="AR136" s="684" t="str">
        <f>IF(AR135="","",VLOOKUP(AR135,'6-2シフト記号表（従来型・ユニット型共通）'!$C$6:$L$47,10,FALSE))</f>
        <v/>
      </c>
      <c r="AS136" s="684" t="str">
        <f>IF(AS135="","",VLOOKUP(AS135,'6-2シフト記号表（従来型・ユニット型共通）'!$C$6:$L$47,10,FALSE))</f>
        <v/>
      </c>
      <c r="AT136" s="684" t="str">
        <f>IF(AT135="","",VLOOKUP(AT135,'6-2シフト記号表（従来型・ユニット型共通）'!$C$6:$L$47,10,FALSE))</f>
        <v/>
      </c>
      <c r="AU136" s="685" t="str">
        <f>IF(AU135="","",VLOOKUP(AU135,'6-2シフト記号表（従来型・ユニット型共通）'!$C$6:$L$47,10,FALSE))</f>
        <v/>
      </c>
      <c r="AV136" s="683" t="str">
        <f>IF(AV135="","",VLOOKUP(AV135,'6-2シフト記号表（従来型・ユニット型共通）'!$C$6:$L$47,10,FALSE))</f>
        <v/>
      </c>
      <c r="AW136" s="684" t="str">
        <f>IF(AW135="","",VLOOKUP(AW135,'6-2シフト記号表（従来型・ユニット型共通）'!$C$6:$L$47,10,FALSE))</f>
        <v/>
      </c>
      <c r="AX136" s="684" t="str">
        <f>IF(AX135="","",VLOOKUP(AX135,'6-2シフト記号表（従来型・ユニット型共通）'!$C$6:$L$47,10,FALSE))</f>
        <v/>
      </c>
      <c r="AY136" s="684" t="str">
        <f>IF(AY135="","",VLOOKUP(AY135,'6-2シフト記号表（従来型・ユニット型共通）'!$C$6:$L$47,10,FALSE))</f>
        <v/>
      </c>
      <c r="AZ136" s="684" t="str">
        <f>IF(AZ135="","",VLOOKUP(AZ135,'6-2シフト記号表（従来型・ユニット型共通）'!$C$6:$L$47,10,FALSE))</f>
        <v/>
      </c>
      <c r="BA136" s="684" t="str">
        <f>IF(BA135="","",VLOOKUP(BA135,'6-2シフト記号表（従来型・ユニット型共通）'!$C$6:$L$47,10,FALSE))</f>
        <v/>
      </c>
      <c r="BB136" s="685" t="str">
        <f>IF(BB135="","",VLOOKUP(BB135,'6-2シフト記号表（従来型・ユニット型共通）'!$C$6:$L$47,10,FALSE))</f>
        <v/>
      </c>
      <c r="BC136" s="683" t="str">
        <f>IF(BC135="","",VLOOKUP(BC135,'6-2シフト記号表（従来型・ユニット型共通）'!$C$6:$L$47,10,FALSE))</f>
        <v/>
      </c>
      <c r="BD136" s="684" t="str">
        <f>IF(BD135="","",VLOOKUP(BD135,'6-2シフト記号表（従来型・ユニット型共通）'!$C$6:$L$47,10,FALSE))</f>
        <v/>
      </c>
      <c r="BE136" s="684" t="str">
        <f>IF(BE135="","",VLOOKUP(BE135,'6-2シフト記号表（従来型・ユニット型共通）'!$C$6:$L$47,10,FALSE))</f>
        <v/>
      </c>
      <c r="BF136" s="1868">
        <f>IF($BI$3="４週",SUM(AA136:BB136),IF($BI$3="暦月",SUM(AA136:BE136),""))</f>
        <v>0</v>
      </c>
      <c r="BG136" s="1869"/>
      <c r="BH136" s="1870">
        <f>IF($BI$3="４週",BF136/4,IF($BI$3="暦月",(BF136/($BI$8/7)),""))</f>
        <v>0</v>
      </c>
      <c r="BI136" s="1869"/>
      <c r="BJ136" s="1865"/>
      <c r="BK136" s="1866"/>
      <c r="BL136" s="1866"/>
      <c r="BM136" s="1866"/>
      <c r="BN136" s="1867"/>
    </row>
    <row r="137" spans="2:66" ht="20.25" customHeight="1" x14ac:dyDescent="0.2">
      <c r="B137" s="1770">
        <f>B135+1</f>
        <v>61</v>
      </c>
      <c r="C137" s="1930"/>
      <c r="D137" s="1932"/>
      <c r="E137" s="1933"/>
      <c r="F137" s="1934"/>
      <c r="G137" s="1772"/>
      <c r="H137" s="1773"/>
      <c r="I137" s="678"/>
      <c r="J137" s="679"/>
      <c r="K137" s="678"/>
      <c r="L137" s="679"/>
      <c r="M137" s="1776"/>
      <c r="N137" s="1777"/>
      <c r="O137" s="1780"/>
      <c r="P137" s="1781"/>
      <c r="Q137" s="1781"/>
      <c r="R137" s="1773"/>
      <c r="S137" s="1784"/>
      <c r="T137" s="1785"/>
      <c r="U137" s="1785"/>
      <c r="V137" s="1785"/>
      <c r="W137" s="1786"/>
      <c r="X137" s="698" t="s">
        <v>1079</v>
      </c>
      <c r="Z137" s="699"/>
      <c r="AA137" s="691"/>
      <c r="AB137" s="692"/>
      <c r="AC137" s="692"/>
      <c r="AD137" s="692"/>
      <c r="AE137" s="692"/>
      <c r="AF137" s="692"/>
      <c r="AG137" s="693"/>
      <c r="AH137" s="691"/>
      <c r="AI137" s="692"/>
      <c r="AJ137" s="692"/>
      <c r="AK137" s="692"/>
      <c r="AL137" s="692"/>
      <c r="AM137" s="692"/>
      <c r="AN137" s="693"/>
      <c r="AO137" s="691"/>
      <c r="AP137" s="692"/>
      <c r="AQ137" s="692"/>
      <c r="AR137" s="692"/>
      <c r="AS137" s="692"/>
      <c r="AT137" s="692"/>
      <c r="AU137" s="693"/>
      <c r="AV137" s="691"/>
      <c r="AW137" s="692"/>
      <c r="AX137" s="692"/>
      <c r="AY137" s="692"/>
      <c r="AZ137" s="692"/>
      <c r="BA137" s="692"/>
      <c r="BB137" s="693"/>
      <c r="BC137" s="691"/>
      <c r="BD137" s="692"/>
      <c r="BE137" s="694"/>
      <c r="BF137" s="1787"/>
      <c r="BG137" s="1788"/>
      <c r="BH137" s="1842"/>
      <c r="BI137" s="1843"/>
      <c r="BJ137" s="1844"/>
      <c r="BK137" s="1845"/>
      <c r="BL137" s="1845"/>
      <c r="BM137" s="1845"/>
      <c r="BN137" s="1846"/>
    </row>
    <row r="138" spans="2:66" ht="20.25" customHeight="1" x14ac:dyDescent="0.2">
      <c r="B138" s="1771"/>
      <c r="C138" s="1931"/>
      <c r="D138" s="1932"/>
      <c r="E138" s="1933"/>
      <c r="F138" s="1934"/>
      <c r="G138" s="1872"/>
      <c r="H138" s="1873"/>
      <c r="I138" s="700"/>
      <c r="J138" s="701">
        <f>G137</f>
        <v>0</v>
      </c>
      <c r="K138" s="700"/>
      <c r="L138" s="701">
        <f>M137</f>
        <v>0</v>
      </c>
      <c r="M138" s="1874"/>
      <c r="N138" s="1875"/>
      <c r="O138" s="1876"/>
      <c r="P138" s="1877"/>
      <c r="Q138" s="1877"/>
      <c r="R138" s="1873"/>
      <c r="S138" s="1784"/>
      <c r="T138" s="1785"/>
      <c r="U138" s="1785"/>
      <c r="V138" s="1785"/>
      <c r="W138" s="1786"/>
      <c r="X138" s="695" t="s">
        <v>1080</v>
      </c>
      <c r="Y138" s="696"/>
      <c r="Z138" s="697"/>
      <c r="AA138" s="683" t="str">
        <f>IF(AA137="","",VLOOKUP(AA137,'6-2シフト記号表（従来型・ユニット型共通）'!$C$6:$L$47,10,FALSE))</f>
        <v/>
      </c>
      <c r="AB138" s="684" t="str">
        <f>IF(AB137="","",VLOOKUP(AB137,'6-2シフト記号表（従来型・ユニット型共通）'!$C$6:$L$47,10,FALSE))</f>
        <v/>
      </c>
      <c r="AC138" s="684" t="str">
        <f>IF(AC137="","",VLOOKUP(AC137,'6-2シフト記号表（従来型・ユニット型共通）'!$C$6:$L$47,10,FALSE))</f>
        <v/>
      </c>
      <c r="AD138" s="684" t="str">
        <f>IF(AD137="","",VLOOKUP(AD137,'6-2シフト記号表（従来型・ユニット型共通）'!$C$6:$L$47,10,FALSE))</f>
        <v/>
      </c>
      <c r="AE138" s="684" t="str">
        <f>IF(AE137="","",VLOOKUP(AE137,'6-2シフト記号表（従来型・ユニット型共通）'!$C$6:$L$47,10,FALSE))</f>
        <v/>
      </c>
      <c r="AF138" s="684" t="str">
        <f>IF(AF137="","",VLOOKUP(AF137,'6-2シフト記号表（従来型・ユニット型共通）'!$C$6:$L$47,10,FALSE))</f>
        <v/>
      </c>
      <c r="AG138" s="685" t="str">
        <f>IF(AG137="","",VLOOKUP(AG137,'6-2シフト記号表（従来型・ユニット型共通）'!$C$6:$L$47,10,FALSE))</f>
        <v/>
      </c>
      <c r="AH138" s="683" t="str">
        <f>IF(AH137="","",VLOOKUP(AH137,'6-2シフト記号表（従来型・ユニット型共通）'!$C$6:$L$47,10,FALSE))</f>
        <v/>
      </c>
      <c r="AI138" s="684" t="str">
        <f>IF(AI137="","",VLOOKUP(AI137,'6-2シフト記号表（従来型・ユニット型共通）'!$C$6:$L$47,10,FALSE))</f>
        <v/>
      </c>
      <c r="AJ138" s="684" t="str">
        <f>IF(AJ137="","",VLOOKUP(AJ137,'6-2シフト記号表（従来型・ユニット型共通）'!$C$6:$L$47,10,FALSE))</f>
        <v/>
      </c>
      <c r="AK138" s="684" t="str">
        <f>IF(AK137="","",VLOOKUP(AK137,'6-2シフト記号表（従来型・ユニット型共通）'!$C$6:$L$47,10,FALSE))</f>
        <v/>
      </c>
      <c r="AL138" s="684" t="str">
        <f>IF(AL137="","",VLOOKUP(AL137,'6-2シフト記号表（従来型・ユニット型共通）'!$C$6:$L$47,10,FALSE))</f>
        <v/>
      </c>
      <c r="AM138" s="684" t="str">
        <f>IF(AM137="","",VLOOKUP(AM137,'6-2シフト記号表（従来型・ユニット型共通）'!$C$6:$L$47,10,FALSE))</f>
        <v/>
      </c>
      <c r="AN138" s="685" t="str">
        <f>IF(AN137="","",VLOOKUP(AN137,'6-2シフト記号表（従来型・ユニット型共通）'!$C$6:$L$47,10,FALSE))</f>
        <v/>
      </c>
      <c r="AO138" s="683" t="str">
        <f>IF(AO137="","",VLOOKUP(AO137,'6-2シフト記号表（従来型・ユニット型共通）'!$C$6:$L$47,10,FALSE))</f>
        <v/>
      </c>
      <c r="AP138" s="684" t="str">
        <f>IF(AP137="","",VLOOKUP(AP137,'6-2シフト記号表（従来型・ユニット型共通）'!$C$6:$L$47,10,FALSE))</f>
        <v/>
      </c>
      <c r="AQ138" s="684" t="str">
        <f>IF(AQ137="","",VLOOKUP(AQ137,'6-2シフト記号表（従来型・ユニット型共通）'!$C$6:$L$47,10,FALSE))</f>
        <v/>
      </c>
      <c r="AR138" s="684" t="str">
        <f>IF(AR137="","",VLOOKUP(AR137,'6-2シフト記号表（従来型・ユニット型共通）'!$C$6:$L$47,10,FALSE))</f>
        <v/>
      </c>
      <c r="AS138" s="684" t="str">
        <f>IF(AS137="","",VLOOKUP(AS137,'6-2シフト記号表（従来型・ユニット型共通）'!$C$6:$L$47,10,FALSE))</f>
        <v/>
      </c>
      <c r="AT138" s="684" t="str">
        <f>IF(AT137="","",VLOOKUP(AT137,'6-2シフト記号表（従来型・ユニット型共通）'!$C$6:$L$47,10,FALSE))</f>
        <v/>
      </c>
      <c r="AU138" s="685" t="str">
        <f>IF(AU137="","",VLOOKUP(AU137,'6-2シフト記号表（従来型・ユニット型共通）'!$C$6:$L$47,10,FALSE))</f>
        <v/>
      </c>
      <c r="AV138" s="683" t="str">
        <f>IF(AV137="","",VLOOKUP(AV137,'6-2シフト記号表（従来型・ユニット型共通）'!$C$6:$L$47,10,FALSE))</f>
        <v/>
      </c>
      <c r="AW138" s="684" t="str">
        <f>IF(AW137="","",VLOOKUP(AW137,'6-2シフト記号表（従来型・ユニット型共通）'!$C$6:$L$47,10,FALSE))</f>
        <v/>
      </c>
      <c r="AX138" s="684" t="str">
        <f>IF(AX137="","",VLOOKUP(AX137,'6-2シフト記号表（従来型・ユニット型共通）'!$C$6:$L$47,10,FALSE))</f>
        <v/>
      </c>
      <c r="AY138" s="684" t="str">
        <f>IF(AY137="","",VLOOKUP(AY137,'6-2シフト記号表（従来型・ユニット型共通）'!$C$6:$L$47,10,FALSE))</f>
        <v/>
      </c>
      <c r="AZ138" s="684" t="str">
        <f>IF(AZ137="","",VLOOKUP(AZ137,'6-2シフト記号表（従来型・ユニット型共通）'!$C$6:$L$47,10,FALSE))</f>
        <v/>
      </c>
      <c r="BA138" s="684" t="str">
        <f>IF(BA137="","",VLOOKUP(BA137,'6-2シフト記号表（従来型・ユニット型共通）'!$C$6:$L$47,10,FALSE))</f>
        <v/>
      </c>
      <c r="BB138" s="685" t="str">
        <f>IF(BB137="","",VLOOKUP(BB137,'6-2シフト記号表（従来型・ユニット型共通）'!$C$6:$L$47,10,FALSE))</f>
        <v/>
      </c>
      <c r="BC138" s="683" t="str">
        <f>IF(BC137="","",VLOOKUP(BC137,'6-2シフト記号表（従来型・ユニット型共通）'!$C$6:$L$47,10,FALSE))</f>
        <v/>
      </c>
      <c r="BD138" s="684" t="str">
        <f>IF(BD137="","",VLOOKUP(BD137,'6-2シフト記号表（従来型・ユニット型共通）'!$C$6:$L$47,10,FALSE))</f>
        <v/>
      </c>
      <c r="BE138" s="684" t="str">
        <f>IF(BE137="","",VLOOKUP(BE137,'6-2シフト記号表（従来型・ユニット型共通）'!$C$6:$L$47,10,FALSE))</f>
        <v/>
      </c>
      <c r="BF138" s="1868">
        <f>IF($BI$3="４週",SUM(AA138:BB138),IF($BI$3="暦月",SUM(AA138:BE138),""))</f>
        <v>0</v>
      </c>
      <c r="BG138" s="1869"/>
      <c r="BH138" s="1870">
        <f>IF($BI$3="４週",BF138/4,IF($BI$3="暦月",(BF138/($BI$8/7)),""))</f>
        <v>0</v>
      </c>
      <c r="BI138" s="1869"/>
      <c r="BJ138" s="1865"/>
      <c r="BK138" s="1866"/>
      <c r="BL138" s="1866"/>
      <c r="BM138" s="1866"/>
      <c r="BN138" s="1867"/>
    </row>
    <row r="139" spans="2:66" ht="20.25" customHeight="1" x14ac:dyDescent="0.2">
      <c r="B139" s="1770">
        <f>B137+1</f>
        <v>62</v>
      </c>
      <c r="C139" s="1930"/>
      <c r="D139" s="1932"/>
      <c r="E139" s="1933"/>
      <c r="F139" s="1934"/>
      <c r="G139" s="1772"/>
      <c r="H139" s="1773"/>
      <c r="I139" s="678"/>
      <c r="J139" s="679"/>
      <c r="K139" s="678"/>
      <c r="L139" s="679"/>
      <c r="M139" s="1776"/>
      <c r="N139" s="1777"/>
      <c r="O139" s="1780"/>
      <c r="P139" s="1781"/>
      <c r="Q139" s="1781"/>
      <c r="R139" s="1773"/>
      <c r="S139" s="1784"/>
      <c r="T139" s="1785"/>
      <c r="U139" s="1785"/>
      <c r="V139" s="1785"/>
      <c r="W139" s="1786"/>
      <c r="X139" s="698" t="s">
        <v>1079</v>
      </c>
      <c r="Z139" s="699"/>
      <c r="AA139" s="691"/>
      <c r="AB139" s="692"/>
      <c r="AC139" s="692"/>
      <c r="AD139" s="692"/>
      <c r="AE139" s="692"/>
      <c r="AF139" s="692"/>
      <c r="AG139" s="693"/>
      <c r="AH139" s="691"/>
      <c r="AI139" s="692"/>
      <c r="AJ139" s="692"/>
      <c r="AK139" s="692"/>
      <c r="AL139" s="692"/>
      <c r="AM139" s="692"/>
      <c r="AN139" s="693"/>
      <c r="AO139" s="691"/>
      <c r="AP139" s="692"/>
      <c r="AQ139" s="692"/>
      <c r="AR139" s="692"/>
      <c r="AS139" s="692"/>
      <c r="AT139" s="692"/>
      <c r="AU139" s="693"/>
      <c r="AV139" s="691"/>
      <c r="AW139" s="692"/>
      <c r="AX139" s="692"/>
      <c r="AY139" s="692"/>
      <c r="AZ139" s="692"/>
      <c r="BA139" s="692"/>
      <c r="BB139" s="693"/>
      <c r="BC139" s="691"/>
      <c r="BD139" s="692"/>
      <c r="BE139" s="694"/>
      <c r="BF139" s="1787"/>
      <c r="BG139" s="1788"/>
      <c r="BH139" s="1842"/>
      <c r="BI139" s="1843"/>
      <c r="BJ139" s="1844"/>
      <c r="BK139" s="1845"/>
      <c r="BL139" s="1845"/>
      <c r="BM139" s="1845"/>
      <c r="BN139" s="1846"/>
    </row>
    <row r="140" spans="2:66" ht="20.25" customHeight="1" x14ac:dyDescent="0.2">
      <c r="B140" s="1771"/>
      <c r="C140" s="1931"/>
      <c r="D140" s="1932"/>
      <c r="E140" s="1933"/>
      <c r="F140" s="1934"/>
      <c r="G140" s="1872"/>
      <c r="H140" s="1873"/>
      <c r="I140" s="700"/>
      <c r="J140" s="701">
        <f>G139</f>
        <v>0</v>
      </c>
      <c r="K140" s="700"/>
      <c r="L140" s="701">
        <f>M139</f>
        <v>0</v>
      </c>
      <c r="M140" s="1874"/>
      <c r="N140" s="1875"/>
      <c r="O140" s="1876"/>
      <c r="P140" s="1877"/>
      <c r="Q140" s="1877"/>
      <c r="R140" s="1873"/>
      <c r="S140" s="1784"/>
      <c r="T140" s="1785"/>
      <c r="U140" s="1785"/>
      <c r="V140" s="1785"/>
      <c r="W140" s="1786"/>
      <c r="X140" s="695" t="s">
        <v>1080</v>
      </c>
      <c r="Y140" s="696"/>
      <c r="Z140" s="697"/>
      <c r="AA140" s="683" t="str">
        <f>IF(AA139="","",VLOOKUP(AA139,'6-2シフト記号表（従来型・ユニット型共通）'!$C$6:$L$47,10,FALSE))</f>
        <v/>
      </c>
      <c r="AB140" s="684" t="str">
        <f>IF(AB139="","",VLOOKUP(AB139,'6-2シフト記号表（従来型・ユニット型共通）'!$C$6:$L$47,10,FALSE))</f>
        <v/>
      </c>
      <c r="AC140" s="684" t="str">
        <f>IF(AC139="","",VLOOKUP(AC139,'6-2シフト記号表（従来型・ユニット型共通）'!$C$6:$L$47,10,FALSE))</f>
        <v/>
      </c>
      <c r="AD140" s="684" t="str">
        <f>IF(AD139="","",VLOOKUP(AD139,'6-2シフト記号表（従来型・ユニット型共通）'!$C$6:$L$47,10,FALSE))</f>
        <v/>
      </c>
      <c r="AE140" s="684" t="str">
        <f>IF(AE139="","",VLOOKUP(AE139,'6-2シフト記号表（従来型・ユニット型共通）'!$C$6:$L$47,10,FALSE))</f>
        <v/>
      </c>
      <c r="AF140" s="684" t="str">
        <f>IF(AF139="","",VLOOKUP(AF139,'6-2シフト記号表（従来型・ユニット型共通）'!$C$6:$L$47,10,FALSE))</f>
        <v/>
      </c>
      <c r="AG140" s="685" t="str">
        <f>IF(AG139="","",VLOOKUP(AG139,'6-2シフト記号表（従来型・ユニット型共通）'!$C$6:$L$47,10,FALSE))</f>
        <v/>
      </c>
      <c r="AH140" s="683" t="str">
        <f>IF(AH139="","",VLOOKUP(AH139,'6-2シフト記号表（従来型・ユニット型共通）'!$C$6:$L$47,10,FALSE))</f>
        <v/>
      </c>
      <c r="AI140" s="684" t="str">
        <f>IF(AI139="","",VLOOKUP(AI139,'6-2シフト記号表（従来型・ユニット型共通）'!$C$6:$L$47,10,FALSE))</f>
        <v/>
      </c>
      <c r="AJ140" s="684" t="str">
        <f>IF(AJ139="","",VLOOKUP(AJ139,'6-2シフト記号表（従来型・ユニット型共通）'!$C$6:$L$47,10,FALSE))</f>
        <v/>
      </c>
      <c r="AK140" s="684" t="str">
        <f>IF(AK139="","",VLOOKUP(AK139,'6-2シフト記号表（従来型・ユニット型共通）'!$C$6:$L$47,10,FALSE))</f>
        <v/>
      </c>
      <c r="AL140" s="684" t="str">
        <f>IF(AL139="","",VLOOKUP(AL139,'6-2シフト記号表（従来型・ユニット型共通）'!$C$6:$L$47,10,FALSE))</f>
        <v/>
      </c>
      <c r="AM140" s="684" t="str">
        <f>IF(AM139="","",VLOOKUP(AM139,'6-2シフト記号表（従来型・ユニット型共通）'!$C$6:$L$47,10,FALSE))</f>
        <v/>
      </c>
      <c r="AN140" s="685" t="str">
        <f>IF(AN139="","",VLOOKUP(AN139,'6-2シフト記号表（従来型・ユニット型共通）'!$C$6:$L$47,10,FALSE))</f>
        <v/>
      </c>
      <c r="AO140" s="683" t="str">
        <f>IF(AO139="","",VLOOKUP(AO139,'6-2シフト記号表（従来型・ユニット型共通）'!$C$6:$L$47,10,FALSE))</f>
        <v/>
      </c>
      <c r="AP140" s="684" t="str">
        <f>IF(AP139="","",VLOOKUP(AP139,'6-2シフト記号表（従来型・ユニット型共通）'!$C$6:$L$47,10,FALSE))</f>
        <v/>
      </c>
      <c r="AQ140" s="684" t="str">
        <f>IF(AQ139="","",VLOOKUP(AQ139,'6-2シフト記号表（従来型・ユニット型共通）'!$C$6:$L$47,10,FALSE))</f>
        <v/>
      </c>
      <c r="AR140" s="684" t="str">
        <f>IF(AR139="","",VLOOKUP(AR139,'6-2シフト記号表（従来型・ユニット型共通）'!$C$6:$L$47,10,FALSE))</f>
        <v/>
      </c>
      <c r="AS140" s="684" t="str">
        <f>IF(AS139="","",VLOOKUP(AS139,'6-2シフト記号表（従来型・ユニット型共通）'!$C$6:$L$47,10,FALSE))</f>
        <v/>
      </c>
      <c r="AT140" s="684" t="str">
        <f>IF(AT139="","",VLOOKUP(AT139,'6-2シフト記号表（従来型・ユニット型共通）'!$C$6:$L$47,10,FALSE))</f>
        <v/>
      </c>
      <c r="AU140" s="685" t="str">
        <f>IF(AU139="","",VLOOKUP(AU139,'6-2シフト記号表（従来型・ユニット型共通）'!$C$6:$L$47,10,FALSE))</f>
        <v/>
      </c>
      <c r="AV140" s="683" t="str">
        <f>IF(AV139="","",VLOOKUP(AV139,'6-2シフト記号表（従来型・ユニット型共通）'!$C$6:$L$47,10,FALSE))</f>
        <v/>
      </c>
      <c r="AW140" s="684" t="str">
        <f>IF(AW139="","",VLOOKUP(AW139,'6-2シフト記号表（従来型・ユニット型共通）'!$C$6:$L$47,10,FALSE))</f>
        <v/>
      </c>
      <c r="AX140" s="684" t="str">
        <f>IF(AX139="","",VLOOKUP(AX139,'6-2シフト記号表（従来型・ユニット型共通）'!$C$6:$L$47,10,FALSE))</f>
        <v/>
      </c>
      <c r="AY140" s="684" t="str">
        <f>IF(AY139="","",VLOOKUP(AY139,'6-2シフト記号表（従来型・ユニット型共通）'!$C$6:$L$47,10,FALSE))</f>
        <v/>
      </c>
      <c r="AZ140" s="684" t="str">
        <f>IF(AZ139="","",VLOOKUP(AZ139,'6-2シフト記号表（従来型・ユニット型共通）'!$C$6:$L$47,10,FALSE))</f>
        <v/>
      </c>
      <c r="BA140" s="684" t="str">
        <f>IF(BA139="","",VLOOKUP(BA139,'6-2シフト記号表（従来型・ユニット型共通）'!$C$6:$L$47,10,FALSE))</f>
        <v/>
      </c>
      <c r="BB140" s="685" t="str">
        <f>IF(BB139="","",VLOOKUP(BB139,'6-2シフト記号表（従来型・ユニット型共通）'!$C$6:$L$47,10,FALSE))</f>
        <v/>
      </c>
      <c r="BC140" s="683" t="str">
        <f>IF(BC139="","",VLOOKUP(BC139,'6-2シフト記号表（従来型・ユニット型共通）'!$C$6:$L$47,10,FALSE))</f>
        <v/>
      </c>
      <c r="BD140" s="684" t="str">
        <f>IF(BD139="","",VLOOKUP(BD139,'6-2シフト記号表（従来型・ユニット型共通）'!$C$6:$L$47,10,FALSE))</f>
        <v/>
      </c>
      <c r="BE140" s="684" t="str">
        <f>IF(BE139="","",VLOOKUP(BE139,'6-2シフト記号表（従来型・ユニット型共通）'!$C$6:$L$47,10,FALSE))</f>
        <v/>
      </c>
      <c r="BF140" s="1868">
        <f>IF($BI$3="４週",SUM(AA140:BB140),IF($BI$3="暦月",SUM(AA140:BE140),""))</f>
        <v>0</v>
      </c>
      <c r="BG140" s="1869"/>
      <c r="BH140" s="1870">
        <f>IF($BI$3="４週",BF140/4,IF($BI$3="暦月",(BF140/($BI$8/7)),""))</f>
        <v>0</v>
      </c>
      <c r="BI140" s="1869"/>
      <c r="BJ140" s="1865"/>
      <c r="BK140" s="1866"/>
      <c r="BL140" s="1866"/>
      <c r="BM140" s="1866"/>
      <c r="BN140" s="1867"/>
    </row>
    <row r="141" spans="2:66" ht="20.25" customHeight="1" x14ac:dyDescent="0.2">
      <c r="B141" s="1770">
        <f>B139+1</f>
        <v>63</v>
      </c>
      <c r="C141" s="1930"/>
      <c r="D141" s="1932"/>
      <c r="E141" s="1933"/>
      <c r="F141" s="1934"/>
      <c r="G141" s="1772"/>
      <c r="H141" s="1773"/>
      <c r="I141" s="678"/>
      <c r="J141" s="679"/>
      <c r="K141" s="678"/>
      <c r="L141" s="679"/>
      <c r="M141" s="1776"/>
      <c r="N141" s="1777"/>
      <c r="O141" s="1780"/>
      <c r="P141" s="1781"/>
      <c r="Q141" s="1781"/>
      <c r="R141" s="1773"/>
      <c r="S141" s="1784"/>
      <c r="T141" s="1785"/>
      <c r="U141" s="1785"/>
      <c r="V141" s="1785"/>
      <c r="W141" s="1786"/>
      <c r="X141" s="698" t="s">
        <v>1079</v>
      </c>
      <c r="Z141" s="699"/>
      <c r="AA141" s="691"/>
      <c r="AB141" s="692"/>
      <c r="AC141" s="692"/>
      <c r="AD141" s="692"/>
      <c r="AE141" s="692"/>
      <c r="AF141" s="692"/>
      <c r="AG141" s="693"/>
      <c r="AH141" s="691"/>
      <c r="AI141" s="692"/>
      <c r="AJ141" s="692"/>
      <c r="AK141" s="692"/>
      <c r="AL141" s="692"/>
      <c r="AM141" s="692"/>
      <c r="AN141" s="693"/>
      <c r="AO141" s="691"/>
      <c r="AP141" s="692"/>
      <c r="AQ141" s="692"/>
      <c r="AR141" s="692"/>
      <c r="AS141" s="692"/>
      <c r="AT141" s="692"/>
      <c r="AU141" s="693"/>
      <c r="AV141" s="691"/>
      <c r="AW141" s="692"/>
      <c r="AX141" s="692"/>
      <c r="AY141" s="692"/>
      <c r="AZ141" s="692"/>
      <c r="BA141" s="692"/>
      <c r="BB141" s="693"/>
      <c r="BC141" s="691"/>
      <c r="BD141" s="692"/>
      <c r="BE141" s="694"/>
      <c r="BF141" s="1787"/>
      <c r="BG141" s="1788"/>
      <c r="BH141" s="1842"/>
      <c r="BI141" s="1843"/>
      <c r="BJ141" s="1844"/>
      <c r="BK141" s="1845"/>
      <c r="BL141" s="1845"/>
      <c r="BM141" s="1845"/>
      <c r="BN141" s="1846"/>
    </row>
    <row r="142" spans="2:66" ht="20.25" customHeight="1" x14ac:dyDescent="0.2">
      <c r="B142" s="1771"/>
      <c r="C142" s="1931"/>
      <c r="D142" s="1932"/>
      <c r="E142" s="1933"/>
      <c r="F142" s="1934"/>
      <c r="G142" s="1872"/>
      <c r="H142" s="1873"/>
      <c r="I142" s="700"/>
      <c r="J142" s="701">
        <f>G141</f>
        <v>0</v>
      </c>
      <c r="K142" s="700"/>
      <c r="L142" s="701">
        <f>M141</f>
        <v>0</v>
      </c>
      <c r="M142" s="1874"/>
      <c r="N142" s="1875"/>
      <c r="O142" s="1876"/>
      <c r="P142" s="1877"/>
      <c r="Q142" s="1877"/>
      <c r="R142" s="1873"/>
      <c r="S142" s="1784"/>
      <c r="T142" s="1785"/>
      <c r="U142" s="1785"/>
      <c r="V142" s="1785"/>
      <c r="W142" s="1786"/>
      <c r="X142" s="695" t="s">
        <v>1080</v>
      </c>
      <c r="Y142" s="696"/>
      <c r="Z142" s="697"/>
      <c r="AA142" s="683" t="str">
        <f>IF(AA141="","",VLOOKUP(AA141,'6-2シフト記号表（従来型・ユニット型共通）'!$C$6:$L$47,10,FALSE))</f>
        <v/>
      </c>
      <c r="AB142" s="684" t="str">
        <f>IF(AB141="","",VLOOKUP(AB141,'6-2シフト記号表（従来型・ユニット型共通）'!$C$6:$L$47,10,FALSE))</f>
        <v/>
      </c>
      <c r="AC142" s="684" t="str">
        <f>IF(AC141="","",VLOOKUP(AC141,'6-2シフト記号表（従来型・ユニット型共通）'!$C$6:$L$47,10,FALSE))</f>
        <v/>
      </c>
      <c r="AD142" s="684" t="str">
        <f>IF(AD141="","",VLOOKUP(AD141,'6-2シフト記号表（従来型・ユニット型共通）'!$C$6:$L$47,10,FALSE))</f>
        <v/>
      </c>
      <c r="AE142" s="684" t="str">
        <f>IF(AE141="","",VLOOKUP(AE141,'6-2シフト記号表（従来型・ユニット型共通）'!$C$6:$L$47,10,FALSE))</f>
        <v/>
      </c>
      <c r="AF142" s="684" t="str">
        <f>IF(AF141="","",VLOOKUP(AF141,'6-2シフト記号表（従来型・ユニット型共通）'!$C$6:$L$47,10,FALSE))</f>
        <v/>
      </c>
      <c r="AG142" s="685" t="str">
        <f>IF(AG141="","",VLOOKUP(AG141,'6-2シフト記号表（従来型・ユニット型共通）'!$C$6:$L$47,10,FALSE))</f>
        <v/>
      </c>
      <c r="AH142" s="683" t="str">
        <f>IF(AH141="","",VLOOKUP(AH141,'6-2シフト記号表（従来型・ユニット型共通）'!$C$6:$L$47,10,FALSE))</f>
        <v/>
      </c>
      <c r="AI142" s="684" t="str">
        <f>IF(AI141="","",VLOOKUP(AI141,'6-2シフト記号表（従来型・ユニット型共通）'!$C$6:$L$47,10,FALSE))</f>
        <v/>
      </c>
      <c r="AJ142" s="684" t="str">
        <f>IF(AJ141="","",VLOOKUP(AJ141,'6-2シフト記号表（従来型・ユニット型共通）'!$C$6:$L$47,10,FALSE))</f>
        <v/>
      </c>
      <c r="AK142" s="684" t="str">
        <f>IF(AK141="","",VLOOKUP(AK141,'6-2シフト記号表（従来型・ユニット型共通）'!$C$6:$L$47,10,FALSE))</f>
        <v/>
      </c>
      <c r="AL142" s="684" t="str">
        <f>IF(AL141="","",VLOOKUP(AL141,'6-2シフト記号表（従来型・ユニット型共通）'!$C$6:$L$47,10,FALSE))</f>
        <v/>
      </c>
      <c r="AM142" s="684" t="str">
        <f>IF(AM141="","",VLOOKUP(AM141,'6-2シフト記号表（従来型・ユニット型共通）'!$C$6:$L$47,10,FALSE))</f>
        <v/>
      </c>
      <c r="AN142" s="685" t="str">
        <f>IF(AN141="","",VLOOKUP(AN141,'6-2シフト記号表（従来型・ユニット型共通）'!$C$6:$L$47,10,FALSE))</f>
        <v/>
      </c>
      <c r="AO142" s="683" t="str">
        <f>IF(AO141="","",VLOOKUP(AO141,'6-2シフト記号表（従来型・ユニット型共通）'!$C$6:$L$47,10,FALSE))</f>
        <v/>
      </c>
      <c r="AP142" s="684" t="str">
        <f>IF(AP141="","",VLOOKUP(AP141,'6-2シフト記号表（従来型・ユニット型共通）'!$C$6:$L$47,10,FALSE))</f>
        <v/>
      </c>
      <c r="AQ142" s="684" t="str">
        <f>IF(AQ141="","",VLOOKUP(AQ141,'6-2シフト記号表（従来型・ユニット型共通）'!$C$6:$L$47,10,FALSE))</f>
        <v/>
      </c>
      <c r="AR142" s="684" t="str">
        <f>IF(AR141="","",VLOOKUP(AR141,'6-2シフト記号表（従来型・ユニット型共通）'!$C$6:$L$47,10,FALSE))</f>
        <v/>
      </c>
      <c r="AS142" s="684" t="str">
        <f>IF(AS141="","",VLOOKUP(AS141,'6-2シフト記号表（従来型・ユニット型共通）'!$C$6:$L$47,10,FALSE))</f>
        <v/>
      </c>
      <c r="AT142" s="684" t="str">
        <f>IF(AT141="","",VLOOKUP(AT141,'6-2シフト記号表（従来型・ユニット型共通）'!$C$6:$L$47,10,FALSE))</f>
        <v/>
      </c>
      <c r="AU142" s="685" t="str">
        <f>IF(AU141="","",VLOOKUP(AU141,'6-2シフト記号表（従来型・ユニット型共通）'!$C$6:$L$47,10,FALSE))</f>
        <v/>
      </c>
      <c r="AV142" s="683" t="str">
        <f>IF(AV141="","",VLOOKUP(AV141,'6-2シフト記号表（従来型・ユニット型共通）'!$C$6:$L$47,10,FALSE))</f>
        <v/>
      </c>
      <c r="AW142" s="684" t="str">
        <f>IF(AW141="","",VLOOKUP(AW141,'6-2シフト記号表（従来型・ユニット型共通）'!$C$6:$L$47,10,FALSE))</f>
        <v/>
      </c>
      <c r="AX142" s="684" t="str">
        <f>IF(AX141="","",VLOOKUP(AX141,'6-2シフト記号表（従来型・ユニット型共通）'!$C$6:$L$47,10,FALSE))</f>
        <v/>
      </c>
      <c r="AY142" s="684" t="str">
        <f>IF(AY141="","",VLOOKUP(AY141,'6-2シフト記号表（従来型・ユニット型共通）'!$C$6:$L$47,10,FALSE))</f>
        <v/>
      </c>
      <c r="AZ142" s="684" t="str">
        <f>IF(AZ141="","",VLOOKUP(AZ141,'6-2シフト記号表（従来型・ユニット型共通）'!$C$6:$L$47,10,FALSE))</f>
        <v/>
      </c>
      <c r="BA142" s="684" t="str">
        <f>IF(BA141="","",VLOOKUP(BA141,'6-2シフト記号表（従来型・ユニット型共通）'!$C$6:$L$47,10,FALSE))</f>
        <v/>
      </c>
      <c r="BB142" s="685" t="str">
        <f>IF(BB141="","",VLOOKUP(BB141,'6-2シフト記号表（従来型・ユニット型共通）'!$C$6:$L$47,10,FALSE))</f>
        <v/>
      </c>
      <c r="BC142" s="683" t="str">
        <f>IF(BC141="","",VLOOKUP(BC141,'6-2シフト記号表（従来型・ユニット型共通）'!$C$6:$L$47,10,FALSE))</f>
        <v/>
      </c>
      <c r="BD142" s="684" t="str">
        <f>IF(BD141="","",VLOOKUP(BD141,'6-2シフト記号表（従来型・ユニット型共通）'!$C$6:$L$47,10,FALSE))</f>
        <v/>
      </c>
      <c r="BE142" s="684" t="str">
        <f>IF(BE141="","",VLOOKUP(BE141,'6-2シフト記号表（従来型・ユニット型共通）'!$C$6:$L$47,10,FALSE))</f>
        <v/>
      </c>
      <c r="BF142" s="1868">
        <f>IF($BI$3="４週",SUM(AA142:BB142),IF($BI$3="暦月",SUM(AA142:BE142),""))</f>
        <v>0</v>
      </c>
      <c r="BG142" s="1869"/>
      <c r="BH142" s="1870">
        <f>IF($BI$3="４週",BF142/4,IF($BI$3="暦月",(BF142/($BI$8/7)),""))</f>
        <v>0</v>
      </c>
      <c r="BI142" s="1869"/>
      <c r="BJ142" s="1865"/>
      <c r="BK142" s="1866"/>
      <c r="BL142" s="1866"/>
      <c r="BM142" s="1866"/>
      <c r="BN142" s="1867"/>
    </row>
    <row r="143" spans="2:66" ht="20.25" customHeight="1" x14ac:dyDescent="0.2">
      <c r="B143" s="1770">
        <f>B141+1</f>
        <v>64</v>
      </c>
      <c r="C143" s="1930"/>
      <c r="D143" s="1932"/>
      <c r="E143" s="1933"/>
      <c r="F143" s="1934"/>
      <c r="G143" s="1772"/>
      <c r="H143" s="1773"/>
      <c r="I143" s="678"/>
      <c r="J143" s="679"/>
      <c r="K143" s="678"/>
      <c r="L143" s="679"/>
      <c r="M143" s="1776"/>
      <c r="N143" s="1777"/>
      <c r="O143" s="1780"/>
      <c r="P143" s="1781"/>
      <c r="Q143" s="1781"/>
      <c r="R143" s="1773"/>
      <c r="S143" s="1784"/>
      <c r="T143" s="1785"/>
      <c r="U143" s="1785"/>
      <c r="V143" s="1785"/>
      <c r="W143" s="1786"/>
      <c r="X143" s="698" t="s">
        <v>1079</v>
      </c>
      <c r="Z143" s="699"/>
      <c r="AA143" s="691"/>
      <c r="AB143" s="692"/>
      <c r="AC143" s="692"/>
      <c r="AD143" s="692"/>
      <c r="AE143" s="692"/>
      <c r="AF143" s="692"/>
      <c r="AG143" s="693"/>
      <c r="AH143" s="691"/>
      <c r="AI143" s="692"/>
      <c r="AJ143" s="692"/>
      <c r="AK143" s="692"/>
      <c r="AL143" s="692"/>
      <c r="AM143" s="692"/>
      <c r="AN143" s="693"/>
      <c r="AO143" s="691"/>
      <c r="AP143" s="692"/>
      <c r="AQ143" s="692"/>
      <c r="AR143" s="692"/>
      <c r="AS143" s="692"/>
      <c r="AT143" s="692"/>
      <c r="AU143" s="693"/>
      <c r="AV143" s="691"/>
      <c r="AW143" s="692"/>
      <c r="AX143" s="692"/>
      <c r="AY143" s="692"/>
      <c r="AZ143" s="692"/>
      <c r="BA143" s="692"/>
      <c r="BB143" s="693"/>
      <c r="BC143" s="691"/>
      <c r="BD143" s="692"/>
      <c r="BE143" s="694"/>
      <c r="BF143" s="1787"/>
      <c r="BG143" s="1788"/>
      <c r="BH143" s="1842"/>
      <c r="BI143" s="1843"/>
      <c r="BJ143" s="1844"/>
      <c r="BK143" s="1845"/>
      <c r="BL143" s="1845"/>
      <c r="BM143" s="1845"/>
      <c r="BN143" s="1846"/>
    </row>
    <row r="144" spans="2:66" ht="20.25" customHeight="1" x14ac:dyDescent="0.2">
      <c r="B144" s="1771"/>
      <c r="C144" s="1931"/>
      <c r="D144" s="1932"/>
      <c r="E144" s="1933"/>
      <c r="F144" s="1934"/>
      <c r="G144" s="1872"/>
      <c r="H144" s="1873"/>
      <c r="I144" s="700"/>
      <c r="J144" s="701">
        <f>G143</f>
        <v>0</v>
      </c>
      <c r="K144" s="700"/>
      <c r="L144" s="701">
        <f>M143</f>
        <v>0</v>
      </c>
      <c r="M144" s="1874"/>
      <c r="N144" s="1875"/>
      <c r="O144" s="1876"/>
      <c r="P144" s="1877"/>
      <c r="Q144" s="1877"/>
      <c r="R144" s="1873"/>
      <c r="S144" s="1784"/>
      <c r="T144" s="1785"/>
      <c r="U144" s="1785"/>
      <c r="V144" s="1785"/>
      <c r="W144" s="1786"/>
      <c r="X144" s="695" t="s">
        <v>1080</v>
      </c>
      <c r="Y144" s="696"/>
      <c r="Z144" s="697"/>
      <c r="AA144" s="683" t="str">
        <f>IF(AA143="","",VLOOKUP(AA143,'6-2シフト記号表（従来型・ユニット型共通）'!$C$6:$L$47,10,FALSE))</f>
        <v/>
      </c>
      <c r="AB144" s="684" t="str">
        <f>IF(AB143="","",VLOOKUP(AB143,'6-2シフト記号表（従来型・ユニット型共通）'!$C$6:$L$47,10,FALSE))</f>
        <v/>
      </c>
      <c r="AC144" s="684" t="str">
        <f>IF(AC143="","",VLOOKUP(AC143,'6-2シフト記号表（従来型・ユニット型共通）'!$C$6:$L$47,10,FALSE))</f>
        <v/>
      </c>
      <c r="AD144" s="684" t="str">
        <f>IF(AD143="","",VLOOKUP(AD143,'6-2シフト記号表（従来型・ユニット型共通）'!$C$6:$L$47,10,FALSE))</f>
        <v/>
      </c>
      <c r="AE144" s="684" t="str">
        <f>IF(AE143="","",VLOOKUP(AE143,'6-2シフト記号表（従来型・ユニット型共通）'!$C$6:$L$47,10,FALSE))</f>
        <v/>
      </c>
      <c r="AF144" s="684" t="str">
        <f>IF(AF143="","",VLOOKUP(AF143,'6-2シフト記号表（従来型・ユニット型共通）'!$C$6:$L$47,10,FALSE))</f>
        <v/>
      </c>
      <c r="AG144" s="685" t="str">
        <f>IF(AG143="","",VLOOKUP(AG143,'6-2シフト記号表（従来型・ユニット型共通）'!$C$6:$L$47,10,FALSE))</f>
        <v/>
      </c>
      <c r="AH144" s="683" t="str">
        <f>IF(AH143="","",VLOOKUP(AH143,'6-2シフト記号表（従来型・ユニット型共通）'!$C$6:$L$47,10,FALSE))</f>
        <v/>
      </c>
      <c r="AI144" s="684" t="str">
        <f>IF(AI143="","",VLOOKUP(AI143,'6-2シフト記号表（従来型・ユニット型共通）'!$C$6:$L$47,10,FALSE))</f>
        <v/>
      </c>
      <c r="AJ144" s="684" t="str">
        <f>IF(AJ143="","",VLOOKUP(AJ143,'6-2シフト記号表（従来型・ユニット型共通）'!$C$6:$L$47,10,FALSE))</f>
        <v/>
      </c>
      <c r="AK144" s="684" t="str">
        <f>IF(AK143="","",VLOOKUP(AK143,'6-2シフト記号表（従来型・ユニット型共通）'!$C$6:$L$47,10,FALSE))</f>
        <v/>
      </c>
      <c r="AL144" s="684" t="str">
        <f>IF(AL143="","",VLOOKUP(AL143,'6-2シフト記号表（従来型・ユニット型共通）'!$C$6:$L$47,10,FALSE))</f>
        <v/>
      </c>
      <c r="AM144" s="684" t="str">
        <f>IF(AM143="","",VLOOKUP(AM143,'6-2シフト記号表（従来型・ユニット型共通）'!$C$6:$L$47,10,FALSE))</f>
        <v/>
      </c>
      <c r="AN144" s="685" t="str">
        <f>IF(AN143="","",VLOOKUP(AN143,'6-2シフト記号表（従来型・ユニット型共通）'!$C$6:$L$47,10,FALSE))</f>
        <v/>
      </c>
      <c r="AO144" s="683" t="str">
        <f>IF(AO143="","",VLOOKUP(AO143,'6-2シフト記号表（従来型・ユニット型共通）'!$C$6:$L$47,10,FALSE))</f>
        <v/>
      </c>
      <c r="AP144" s="684" t="str">
        <f>IF(AP143="","",VLOOKUP(AP143,'6-2シフト記号表（従来型・ユニット型共通）'!$C$6:$L$47,10,FALSE))</f>
        <v/>
      </c>
      <c r="AQ144" s="684" t="str">
        <f>IF(AQ143="","",VLOOKUP(AQ143,'6-2シフト記号表（従来型・ユニット型共通）'!$C$6:$L$47,10,FALSE))</f>
        <v/>
      </c>
      <c r="AR144" s="684" t="str">
        <f>IF(AR143="","",VLOOKUP(AR143,'6-2シフト記号表（従来型・ユニット型共通）'!$C$6:$L$47,10,FALSE))</f>
        <v/>
      </c>
      <c r="AS144" s="684" t="str">
        <f>IF(AS143="","",VLOOKUP(AS143,'6-2シフト記号表（従来型・ユニット型共通）'!$C$6:$L$47,10,FALSE))</f>
        <v/>
      </c>
      <c r="AT144" s="684" t="str">
        <f>IF(AT143="","",VLOOKUP(AT143,'6-2シフト記号表（従来型・ユニット型共通）'!$C$6:$L$47,10,FALSE))</f>
        <v/>
      </c>
      <c r="AU144" s="685" t="str">
        <f>IF(AU143="","",VLOOKUP(AU143,'6-2シフト記号表（従来型・ユニット型共通）'!$C$6:$L$47,10,FALSE))</f>
        <v/>
      </c>
      <c r="AV144" s="683" t="str">
        <f>IF(AV143="","",VLOOKUP(AV143,'6-2シフト記号表（従来型・ユニット型共通）'!$C$6:$L$47,10,FALSE))</f>
        <v/>
      </c>
      <c r="AW144" s="684" t="str">
        <f>IF(AW143="","",VLOOKUP(AW143,'6-2シフト記号表（従来型・ユニット型共通）'!$C$6:$L$47,10,FALSE))</f>
        <v/>
      </c>
      <c r="AX144" s="684" t="str">
        <f>IF(AX143="","",VLOOKUP(AX143,'6-2シフト記号表（従来型・ユニット型共通）'!$C$6:$L$47,10,FALSE))</f>
        <v/>
      </c>
      <c r="AY144" s="684" t="str">
        <f>IF(AY143="","",VLOOKUP(AY143,'6-2シフト記号表（従来型・ユニット型共通）'!$C$6:$L$47,10,FALSE))</f>
        <v/>
      </c>
      <c r="AZ144" s="684" t="str">
        <f>IF(AZ143="","",VLOOKUP(AZ143,'6-2シフト記号表（従来型・ユニット型共通）'!$C$6:$L$47,10,FALSE))</f>
        <v/>
      </c>
      <c r="BA144" s="684" t="str">
        <f>IF(BA143="","",VLOOKUP(BA143,'6-2シフト記号表（従来型・ユニット型共通）'!$C$6:$L$47,10,FALSE))</f>
        <v/>
      </c>
      <c r="BB144" s="685" t="str">
        <f>IF(BB143="","",VLOOKUP(BB143,'6-2シフト記号表（従来型・ユニット型共通）'!$C$6:$L$47,10,FALSE))</f>
        <v/>
      </c>
      <c r="BC144" s="683" t="str">
        <f>IF(BC143="","",VLOOKUP(BC143,'6-2シフト記号表（従来型・ユニット型共通）'!$C$6:$L$47,10,FALSE))</f>
        <v/>
      </c>
      <c r="BD144" s="684" t="str">
        <f>IF(BD143="","",VLOOKUP(BD143,'6-2シフト記号表（従来型・ユニット型共通）'!$C$6:$L$47,10,FALSE))</f>
        <v/>
      </c>
      <c r="BE144" s="684" t="str">
        <f>IF(BE143="","",VLOOKUP(BE143,'6-2シフト記号表（従来型・ユニット型共通）'!$C$6:$L$47,10,FALSE))</f>
        <v/>
      </c>
      <c r="BF144" s="1868">
        <f>IF($BI$3="４週",SUM(AA144:BB144),IF($BI$3="暦月",SUM(AA144:BE144),""))</f>
        <v>0</v>
      </c>
      <c r="BG144" s="1869"/>
      <c r="BH144" s="1870">
        <f>IF($BI$3="４週",BF144/4,IF($BI$3="暦月",(BF144/($BI$8/7)),""))</f>
        <v>0</v>
      </c>
      <c r="BI144" s="1869"/>
      <c r="BJ144" s="1865"/>
      <c r="BK144" s="1866"/>
      <c r="BL144" s="1866"/>
      <c r="BM144" s="1866"/>
      <c r="BN144" s="1867"/>
    </row>
    <row r="145" spans="2:66" ht="20.25" customHeight="1" x14ac:dyDescent="0.2">
      <c r="B145" s="1770">
        <f>B143+1</f>
        <v>65</v>
      </c>
      <c r="C145" s="1930"/>
      <c r="D145" s="1932"/>
      <c r="E145" s="1933"/>
      <c r="F145" s="1934"/>
      <c r="G145" s="1772"/>
      <c r="H145" s="1773"/>
      <c r="I145" s="678"/>
      <c r="J145" s="679"/>
      <c r="K145" s="678"/>
      <c r="L145" s="679"/>
      <c r="M145" s="1776"/>
      <c r="N145" s="1777"/>
      <c r="O145" s="1780"/>
      <c r="P145" s="1781"/>
      <c r="Q145" s="1781"/>
      <c r="R145" s="1773"/>
      <c r="S145" s="1784"/>
      <c r="T145" s="1785"/>
      <c r="U145" s="1785"/>
      <c r="V145" s="1785"/>
      <c r="W145" s="1786"/>
      <c r="X145" s="698" t="s">
        <v>1079</v>
      </c>
      <c r="Z145" s="699"/>
      <c r="AA145" s="691"/>
      <c r="AB145" s="692"/>
      <c r="AC145" s="692"/>
      <c r="AD145" s="692"/>
      <c r="AE145" s="692"/>
      <c r="AF145" s="692"/>
      <c r="AG145" s="693"/>
      <c r="AH145" s="691"/>
      <c r="AI145" s="692"/>
      <c r="AJ145" s="692"/>
      <c r="AK145" s="692"/>
      <c r="AL145" s="692"/>
      <c r="AM145" s="692"/>
      <c r="AN145" s="693"/>
      <c r="AO145" s="691"/>
      <c r="AP145" s="692"/>
      <c r="AQ145" s="692"/>
      <c r="AR145" s="692"/>
      <c r="AS145" s="692"/>
      <c r="AT145" s="692"/>
      <c r="AU145" s="693"/>
      <c r="AV145" s="691"/>
      <c r="AW145" s="692"/>
      <c r="AX145" s="692"/>
      <c r="AY145" s="692"/>
      <c r="AZ145" s="692"/>
      <c r="BA145" s="692"/>
      <c r="BB145" s="693"/>
      <c r="BC145" s="691"/>
      <c r="BD145" s="692"/>
      <c r="BE145" s="694"/>
      <c r="BF145" s="1787"/>
      <c r="BG145" s="1788"/>
      <c r="BH145" s="1842"/>
      <c r="BI145" s="1843"/>
      <c r="BJ145" s="1844"/>
      <c r="BK145" s="1845"/>
      <c r="BL145" s="1845"/>
      <c r="BM145" s="1845"/>
      <c r="BN145" s="1846"/>
    </row>
    <row r="146" spans="2:66" ht="20.25" customHeight="1" x14ac:dyDescent="0.2">
      <c r="B146" s="1771"/>
      <c r="C146" s="1931"/>
      <c r="D146" s="1932"/>
      <c r="E146" s="1933"/>
      <c r="F146" s="1934"/>
      <c r="G146" s="1872"/>
      <c r="H146" s="1873"/>
      <c r="I146" s="700"/>
      <c r="J146" s="701">
        <f>G145</f>
        <v>0</v>
      </c>
      <c r="K146" s="700"/>
      <c r="L146" s="701">
        <f>M145</f>
        <v>0</v>
      </c>
      <c r="M146" s="1874"/>
      <c r="N146" s="1875"/>
      <c r="O146" s="1876"/>
      <c r="P146" s="1877"/>
      <c r="Q146" s="1877"/>
      <c r="R146" s="1873"/>
      <c r="S146" s="1784"/>
      <c r="T146" s="1785"/>
      <c r="U146" s="1785"/>
      <c r="V146" s="1785"/>
      <c r="W146" s="1786"/>
      <c r="X146" s="695" t="s">
        <v>1080</v>
      </c>
      <c r="Y146" s="696"/>
      <c r="Z146" s="697"/>
      <c r="AA146" s="683" t="str">
        <f>IF(AA145="","",VLOOKUP(AA145,'6-2シフト記号表（従来型・ユニット型共通）'!$C$6:$L$47,10,FALSE))</f>
        <v/>
      </c>
      <c r="AB146" s="684" t="str">
        <f>IF(AB145="","",VLOOKUP(AB145,'6-2シフト記号表（従来型・ユニット型共通）'!$C$6:$L$47,10,FALSE))</f>
        <v/>
      </c>
      <c r="AC146" s="684" t="str">
        <f>IF(AC145="","",VLOOKUP(AC145,'6-2シフト記号表（従来型・ユニット型共通）'!$C$6:$L$47,10,FALSE))</f>
        <v/>
      </c>
      <c r="AD146" s="684" t="str">
        <f>IF(AD145="","",VLOOKUP(AD145,'6-2シフト記号表（従来型・ユニット型共通）'!$C$6:$L$47,10,FALSE))</f>
        <v/>
      </c>
      <c r="AE146" s="684" t="str">
        <f>IF(AE145="","",VLOOKUP(AE145,'6-2シフト記号表（従来型・ユニット型共通）'!$C$6:$L$47,10,FALSE))</f>
        <v/>
      </c>
      <c r="AF146" s="684" t="str">
        <f>IF(AF145="","",VLOOKUP(AF145,'6-2シフト記号表（従来型・ユニット型共通）'!$C$6:$L$47,10,FALSE))</f>
        <v/>
      </c>
      <c r="AG146" s="685" t="str">
        <f>IF(AG145="","",VLOOKUP(AG145,'6-2シフト記号表（従来型・ユニット型共通）'!$C$6:$L$47,10,FALSE))</f>
        <v/>
      </c>
      <c r="AH146" s="683" t="str">
        <f>IF(AH145="","",VLOOKUP(AH145,'6-2シフト記号表（従来型・ユニット型共通）'!$C$6:$L$47,10,FALSE))</f>
        <v/>
      </c>
      <c r="AI146" s="684" t="str">
        <f>IF(AI145="","",VLOOKUP(AI145,'6-2シフト記号表（従来型・ユニット型共通）'!$C$6:$L$47,10,FALSE))</f>
        <v/>
      </c>
      <c r="AJ146" s="684" t="str">
        <f>IF(AJ145="","",VLOOKUP(AJ145,'6-2シフト記号表（従来型・ユニット型共通）'!$C$6:$L$47,10,FALSE))</f>
        <v/>
      </c>
      <c r="AK146" s="684" t="str">
        <f>IF(AK145="","",VLOOKUP(AK145,'6-2シフト記号表（従来型・ユニット型共通）'!$C$6:$L$47,10,FALSE))</f>
        <v/>
      </c>
      <c r="AL146" s="684" t="str">
        <f>IF(AL145="","",VLOOKUP(AL145,'6-2シフト記号表（従来型・ユニット型共通）'!$C$6:$L$47,10,FALSE))</f>
        <v/>
      </c>
      <c r="AM146" s="684" t="str">
        <f>IF(AM145="","",VLOOKUP(AM145,'6-2シフト記号表（従来型・ユニット型共通）'!$C$6:$L$47,10,FALSE))</f>
        <v/>
      </c>
      <c r="AN146" s="685" t="str">
        <f>IF(AN145="","",VLOOKUP(AN145,'6-2シフト記号表（従来型・ユニット型共通）'!$C$6:$L$47,10,FALSE))</f>
        <v/>
      </c>
      <c r="AO146" s="683" t="str">
        <f>IF(AO145="","",VLOOKUP(AO145,'6-2シフト記号表（従来型・ユニット型共通）'!$C$6:$L$47,10,FALSE))</f>
        <v/>
      </c>
      <c r="AP146" s="684" t="str">
        <f>IF(AP145="","",VLOOKUP(AP145,'6-2シフト記号表（従来型・ユニット型共通）'!$C$6:$L$47,10,FALSE))</f>
        <v/>
      </c>
      <c r="AQ146" s="684" t="str">
        <f>IF(AQ145="","",VLOOKUP(AQ145,'6-2シフト記号表（従来型・ユニット型共通）'!$C$6:$L$47,10,FALSE))</f>
        <v/>
      </c>
      <c r="AR146" s="684" t="str">
        <f>IF(AR145="","",VLOOKUP(AR145,'6-2シフト記号表（従来型・ユニット型共通）'!$C$6:$L$47,10,FALSE))</f>
        <v/>
      </c>
      <c r="AS146" s="684" t="str">
        <f>IF(AS145="","",VLOOKUP(AS145,'6-2シフト記号表（従来型・ユニット型共通）'!$C$6:$L$47,10,FALSE))</f>
        <v/>
      </c>
      <c r="AT146" s="684" t="str">
        <f>IF(AT145="","",VLOOKUP(AT145,'6-2シフト記号表（従来型・ユニット型共通）'!$C$6:$L$47,10,FALSE))</f>
        <v/>
      </c>
      <c r="AU146" s="685" t="str">
        <f>IF(AU145="","",VLOOKUP(AU145,'6-2シフト記号表（従来型・ユニット型共通）'!$C$6:$L$47,10,FALSE))</f>
        <v/>
      </c>
      <c r="AV146" s="683" t="str">
        <f>IF(AV145="","",VLOOKUP(AV145,'6-2シフト記号表（従来型・ユニット型共通）'!$C$6:$L$47,10,FALSE))</f>
        <v/>
      </c>
      <c r="AW146" s="684" t="str">
        <f>IF(AW145="","",VLOOKUP(AW145,'6-2シフト記号表（従来型・ユニット型共通）'!$C$6:$L$47,10,FALSE))</f>
        <v/>
      </c>
      <c r="AX146" s="684" t="str">
        <f>IF(AX145="","",VLOOKUP(AX145,'6-2シフト記号表（従来型・ユニット型共通）'!$C$6:$L$47,10,FALSE))</f>
        <v/>
      </c>
      <c r="AY146" s="684" t="str">
        <f>IF(AY145="","",VLOOKUP(AY145,'6-2シフト記号表（従来型・ユニット型共通）'!$C$6:$L$47,10,FALSE))</f>
        <v/>
      </c>
      <c r="AZ146" s="684" t="str">
        <f>IF(AZ145="","",VLOOKUP(AZ145,'6-2シフト記号表（従来型・ユニット型共通）'!$C$6:$L$47,10,FALSE))</f>
        <v/>
      </c>
      <c r="BA146" s="684" t="str">
        <f>IF(BA145="","",VLOOKUP(BA145,'6-2シフト記号表（従来型・ユニット型共通）'!$C$6:$L$47,10,FALSE))</f>
        <v/>
      </c>
      <c r="BB146" s="685" t="str">
        <f>IF(BB145="","",VLOOKUP(BB145,'6-2シフト記号表（従来型・ユニット型共通）'!$C$6:$L$47,10,FALSE))</f>
        <v/>
      </c>
      <c r="BC146" s="683" t="str">
        <f>IF(BC145="","",VLOOKUP(BC145,'6-2シフト記号表（従来型・ユニット型共通）'!$C$6:$L$47,10,FALSE))</f>
        <v/>
      </c>
      <c r="BD146" s="684" t="str">
        <f>IF(BD145="","",VLOOKUP(BD145,'6-2シフト記号表（従来型・ユニット型共通）'!$C$6:$L$47,10,FALSE))</f>
        <v/>
      </c>
      <c r="BE146" s="684" t="str">
        <f>IF(BE145="","",VLOOKUP(BE145,'6-2シフト記号表（従来型・ユニット型共通）'!$C$6:$L$47,10,FALSE))</f>
        <v/>
      </c>
      <c r="BF146" s="1868">
        <f>IF($BI$3="４週",SUM(AA146:BB146),IF($BI$3="暦月",SUM(AA146:BE146),""))</f>
        <v>0</v>
      </c>
      <c r="BG146" s="1869"/>
      <c r="BH146" s="1870">
        <f>IF($BI$3="４週",BF146/4,IF($BI$3="暦月",(BF146/($BI$8/7)),""))</f>
        <v>0</v>
      </c>
      <c r="BI146" s="1869"/>
      <c r="BJ146" s="1865"/>
      <c r="BK146" s="1866"/>
      <c r="BL146" s="1866"/>
      <c r="BM146" s="1866"/>
      <c r="BN146" s="1867"/>
    </row>
    <row r="147" spans="2:66" ht="20.25" customHeight="1" x14ac:dyDescent="0.2">
      <c r="B147" s="1770">
        <f>B145+1</f>
        <v>66</v>
      </c>
      <c r="C147" s="1930"/>
      <c r="D147" s="1932"/>
      <c r="E147" s="1933"/>
      <c r="F147" s="1934"/>
      <c r="G147" s="1772"/>
      <c r="H147" s="1773"/>
      <c r="I147" s="678"/>
      <c r="J147" s="679"/>
      <c r="K147" s="678"/>
      <c r="L147" s="679"/>
      <c r="M147" s="1776"/>
      <c r="N147" s="1777"/>
      <c r="O147" s="1780"/>
      <c r="P147" s="1781"/>
      <c r="Q147" s="1781"/>
      <c r="R147" s="1773"/>
      <c r="S147" s="1784"/>
      <c r="T147" s="1785"/>
      <c r="U147" s="1785"/>
      <c r="V147" s="1785"/>
      <c r="W147" s="1786"/>
      <c r="X147" s="698" t="s">
        <v>1079</v>
      </c>
      <c r="Z147" s="699"/>
      <c r="AA147" s="691"/>
      <c r="AB147" s="692"/>
      <c r="AC147" s="692"/>
      <c r="AD147" s="692"/>
      <c r="AE147" s="692"/>
      <c r="AF147" s="692"/>
      <c r="AG147" s="693"/>
      <c r="AH147" s="691"/>
      <c r="AI147" s="692"/>
      <c r="AJ147" s="692"/>
      <c r="AK147" s="692"/>
      <c r="AL147" s="692"/>
      <c r="AM147" s="692"/>
      <c r="AN147" s="693"/>
      <c r="AO147" s="691"/>
      <c r="AP147" s="692"/>
      <c r="AQ147" s="692"/>
      <c r="AR147" s="692"/>
      <c r="AS147" s="692"/>
      <c r="AT147" s="692"/>
      <c r="AU147" s="693"/>
      <c r="AV147" s="691"/>
      <c r="AW147" s="692"/>
      <c r="AX147" s="692"/>
      <c r="AY147" s="692"/>
      <c r="AZ147" s="692"/>
      <c r="BA147" s="692"/>
      <c r="BB147" s="693"/>
      <c r="BC147" s="691"/>
      <c r="BD147" s="692"/>
      <c r="BE147" s="694"/>
      <c r="BF147" s="1787"/>
      <c r="BG147" s="1788"/>
      <c r="BH147" s="1842"/>
      <c r="BI147" s="1843"/>
      <c r="BJ147" s="1844"/>
      <c r="BK147" s="1845"/>
      <c r="BL147" s="1845"/>
      <c r="BM147" s="1845"/>
      <c r="BN147" s="1846"/>
    </row>
    <row r="148" spans="2:66" ht="20.25" customHeight="1" x14ac:dyDescent="0.2">
      <c r="B148" s="1771"/>
      <c r="C148" s="1931"/>
      <c r="D148" s="1932"/>
      <c r="E148" s="1933"/>
      <c r="F148" s="1934"/>
      <c r="G148" s="1872"/>
      <c r="H148" s="1873"/>
      <c r="I148" s="700"/>
      <c r="J148" s="701">
        <f>G147</f>
        <v>0</v>
      </c>
      <c r="K148" s="700"/>
      <c r="L148" s="701">
        <f>M147</f>
        <v>0</v>
      </c>
      <c r="M148" s="1874"/>
      <c r="N148" s="1875"/>
      <c r="O148" s="1876"/>
      <c r="P148" s="1877"/>
      <c r="Q148" s="1877"/>
      <c r="R148" s="1873"/>
      <c r="S148" s="1784"/>
      <c r="T148" s="1785"/>
      <c r="U148" s="1785"/>
      <c r="V148" s="1785"/>
      <c r="W148" s="1786"/>
      <c r="X148" s="695" t="s">
        <v>1080</v>
      </c>
      <c r="Y148" s="696"/>
      <c r="Z148" s="697"/>
      <c r="AA148" s="683" t="str">
        <f>IF(AA147="","",VLOOKUP(AA147,'6-2シフト記号表（従来型・ユニット型共通）'!$C$6:$L$47,10,FALSE))</f>
        <v/>
      </c>
      <c r="AB148" s="684" t="str">
        <f>IF(AB147="","",VLOOKUP(AB147,'6-2シフト記号表（従来型・ユニット型共通）'!$C$6:$L$47,10,FALSE))</f>
        <v/>
      </c>
      <c r="AC148" s="684" t="str">
        <f>IF(AC147="","",VLOOKUP(AC147,'6-2シフト記号表（従来型・ユニット型共通）'!$C$6:$L$47,10,FALSE))</f>
        <v/>
      </c>
      <c r="AD148" s="684" t="str">
        <f>IF(AD147="","",VLOOKUP(AD147,'6-2シフト記号表（従来型・ユニット型共通）'!$C$6:$L$47,10,FALSE))</f>
        <v/>
      </c>
      <c r="AE148" s="684" t="str">
        <f>IF(AE147="","",VLOOKUP(AE147,'6-2シフト記号表（従来型・ユニット型共通）'!$C$6:$L$47,10,FALSE))</f>
        <v/>
      </c>
      <c r="AF148" s="684" t="str">
        <f>IF(AF147="","",VLOOKUP(AF147,'6-2シフト記号表（従来型・ユニット型共通）'!$C$6:$L$47,10,FALSE))</f>
        <v/>
      </c>
      <c r="AG148" s="685" t="str">
        <f>IF(AG147="","",VLOOKUP(AG147,'6-2シフト記号表（従来型・ユニット型共通）'!$C$6:$L$47,10,FALSE))</f>
        <v/>
      </c>
      <c r="AH148" s="683" t="str">
        <f>IF(AH147="","",VLOOKUP(AH147,'6-2シフト記号表（従来型・ユニット型共通）'!$C$6:$L$47,10,FALSE))</f>
        <v/>
      </c>
      <c r="AI148" s="684" t="str">
        <f>IF(AI147="","",VLOOKUP(AI147,'6-2シフト記号表（従来型・ユニット型共通）'!$C$6:$L$47,10,FALSE))</f>
        <v/>
      </c>
      <c r="AJ148" s="684" t="str">
        <f>IF(AJ147="","",VLOOKUP(AJ147,'6-2シフト記号表（従来型・ユニット型共通）'!$C$6:$L$47,10,FALSE))</f>
        <v/>
      </c>
      <c r="AK148" s="684" t="str">
        <f>IF(AK147="","",VLOOKUP(AK147,'6-2シフト記号表（従来型・ユニット型共通）'!$C$6:$L$47,10,FALSE))</f>
        <v/>
      </c>
      <c r="AL148" s="684" t="str">
        <f>IF(AL147="","",VLOOKUP(AL147,'6-2シフト記号表（従来型・ユニット型共通）'!$C$6:$L$47,10,FALSE))</f>
        <v/>
      </c>
      <c r="AM148" s="684" t="str">
        <f>IF(AM147="","",VLOOKUP(AM147,'6-2シフト記号表（従来型・ユニット型共通）'!$C$6:$L$47,10,FALSE))</f>
        <v/>
      </c>
      <c r="AN148" s="685" t="str">
        <f>IF(AN147="","",VLOOKUP(AN147,'6-2シフト記号表（従来型・ユニット型共通）'!$C$6:$L$47,10,FALSE))</f>
        <v/>
      </c>
      <c r="AO148" s="683" t="str">
        <f>IF(AO147="","",VLOOKUP(AO147,'6-2シフト記号表（従来型・ユニット型共通）'!$C$6:$L$47,10,FALSE))</f>
        <v/>
      </c>
      <c r="AP148" s="684" t="str">
        <f>IF(AP147="","",VLOOKUP(AP147,'6-2シフト記号表（従来型・ユニット型共通）'!$C$6:$L$47,10,FALSE))</f>
        <v/>
      </c>
      <c r="AQ148" s="684" t="str">
        <f>IF(AQ147="","",VLOOKUP(AQ147,'6-2シフト記号表（従来型・ユニット型共通）'!$C$6:$L$47,10,FALSE))</f>
        <v/>
      </c>
      <c r="AR148" s="684" t="str">
        <f>IF(AR147="","",VLOOKUP(AR147,'6-2シフト記号表（従来型・ユニット型共通）'!$C$6:$L$47,10,FALSE))</f>
        <v/>
      </c>
      <c r="AS148" s="684" t="str">
        <f>IF(AS147="","",VLOOKUP(AS147,'6-2シフト記号表（従来型・ユニット型共通）'!$C$6:$L$47,10,FALSE))</f>
        <v/>
      </c>
      <c r="AT148" s="684" t="str">
        <f>IF(AT147="","",VLOOKUP(AT147,'6-2シフト記号表（従来型・ユニット型共通）'!$C$6:$L$47,10,FALSE))</f>
        <v/>
      </c>
      <c r="AU148" s="685" t="str">
        <f>IF(AU147="","",VLOOKUP(AU147,'6-2シフト記号表（従来型・ユニット型共通）'!$C$6:$L$47,10,FALSE))</f>
        <v/>
      </c>
      <c r="AV148" s="683" t="str">
        <f>IF(AV147="","",VLOOKUP(AV147,'6-2シフト記号表（従来型・ユニット型共通）'!$C$6:$L$47,10,FALSE))</f>
        <v/>
      </c>
      <c r="AW148" s="684" t="str">
        <f>IF(AW147="","",VLOOKUP(AW147,'6-2シフト記号表（従来型・ユニット型共通）'!$C$6:$L$47,10,FALSE))</f>
        <v/>
      </c>
      <c r="AX148" s="684" t="str">
        <f>IF(AX147="","",VLOOKUP(AX147,'6-2シフト記号表（従来型・ユニット型共通）'!$C$6:$L$47,10,FALSE))</f>
        <v/>
      </c>
      <c r="AY148" s="684" t="str">
        <f>IF(AY147="","",VLOOKUP(AY147,'6-2シフト記号表（従来型・ユニット型共通）'!$C$6:$L$47,10,FALSE))</f>
        <v/>
      </c>
      <c r="AZ148" s="684" t="str">
        <f>IF(AZ147="","",VLOOKUP(AZ147,'6-2シフト記号表（従来型・ユニット型共通）'!$C$6:$L$47,10,FALSE))</f>
        <v/>
      </c>
      <c r="BA148" s="684" t="str">
        <f>IF(BA147="","",VLOOKUP(BA147,'6-2シフト記号表（従来型・ユニット型共通）'!$C$6:$L$47,10,FALSE))</f>
        <v/>
      </c>
      <c r="BB148" s="685" t="str">
        <f>IF(BB147="","",VLOOKUP(BB147,'6-2シフト記号表（従来型・ユニット型共通）'!$C$6:$L$47,10,FALSE))</f>
        <v/>
      </c>
      <c r="BC148" s="683" t="str">
        <f>IF(BC147="","",VLOOKUP(BC147,'6-2シフト記号表（従来型・ユニット型共通）'!$C$6:$L$47,10,FALSE))</f>
        <v/>
      </c>
      <c r="BD148" s="684" t="str">
        <f>IF(BD147="","",VLOOKUP(BD147,'6-2シフト記号表（従来型・ユニット型共通）'!$C$6:$L$47,10,FALSE))</f>
        <v/>
      </c>
      <c r="BE148" s="684" t="str">
        <f>IF(BE147="","",VLOOKUP(BE147,'6-2シフト記号表（従来型・ユニット型共通）'!$C$6:$L$47,10,FALSE))</f>
        <v/>
      </c>
      <c r="BF148" s="1868">
        <f>IF($BI$3="４週",SUM(AA148:BB148),IF($BI$3="暦月",SUM(AA148:BE148),""))</f>
        <v>0</v>
      </c>
      <c r="BG148" s="1869"/>
      <c r="BH148" s="1870">
        <f>IF($BI$3="４週",BF148/4,IF($BI$3="暦月",(BF148/($BI$8/7)),""))</f>
        <v>0</v>
      </c>
      <c r="BI148" s="1869"/>
      <c r="BJ148" s="1865"/>
      <c r="BK148" s="1866"/>
      <c r="BL148" s="1866"/>
      <c r="BM148" s="1866"/>
      <c r="BN148" s="1867"/>
    </row>
    <row r="149" spans="2:66" ht="20.25" customHeight="1" x14ac:dyDescent="0.2">
      <c r="B149" s="1770">
        <f>B147+1</f>
        <v>67</v>
      </c>
      <c r="C149" s="1930"/>
      <c r="D149" s="1932"/>
      <c r="E149" s="1933"/>
      <c r="F149" s="1934"/>
      <c r="G149" s="1772"/>
      <c r="H149" s="1773"/>
      <c r="I149" s="678"/>
      <c r="J149" s="679"/>
      <c r="K149" s="678"/>
      <c r="L149" s="679"/>
      <c r="M149" s="1776"/>
      <c r="N149" s="1777"/>
      <c r="O149" s="1780"/>
      <c r="P149" s="1781"/>
      <c r="Q149" s="1781"/>
      <c r="R149" s="1773"/>
      <c r="S149" s="1784"/>
      <c r="T149" s="1785"/>
      <c r="U149" s="1785"/>
      <c r="V149" s="1785"/>
      <c r="W149" s="1786"/>
      <c r="X149" s="698" t="s">
        <v>1079</v>
      </c>
      <c r="Z149" s="699"/>
      <c r="AA149" s="691"/>
      <c r="AB149" s="692"/>
      <c r="AC149" s="692"/>
      <c r="AD149" s="692"/>
      <c r="AE149" s="692"/>
      <c r="AF149" s="692"/>
      <c r="AG149" s="693"/>
      <c r="AH149" s="691"/>
      <c r="AI149" s="692"/>
      <c r="AJ149" s="692"/>
      <c r="AK149" s="692"/>
      <c r="AL149" s="692"/>
      <c r="AM149" s="692"/>
      <c r="AN149" s="693"/>
      <c r="AO149" s="691"/>
      <c r="AP149" s="692"/>
      <c r="AQ149" s="692"/>
      <c r="AR149" s="692"/>
      <c r="AS149" s="692"/>
      <c r="AT149" s="692"/>
      <c r="AU149" s="693"/>
      <c r="AV149" s="691"/>
      <c r="AW149" s="692"/>
      <c r="AX149" s="692"/>
      <c r="AY149" s="692"/>
      <c r="AZ149" s="692"/>
      <c r="BA149" s="692"/>
      <c r="BB149" s="693"/>
      <c r="BC149" s="691"/>
      <c r="BD149" s="692"/>
      <c r="BE149" s="694"/>
      <c r="BF149" s="1787"/>
      <c r="BG149" s="1788"/>
      <c r="BH149" s="1842"/>
      <c r="BI149" s="1843"/>
      <c r="BJ149" s="1844"/>
      <c r="BK149" s="1845"/>
      <c r="BL149" s="1845"/>
      <c r="BM149" s="1845"/>
      <c r="BN149" s="1846"/>
    </row>
    <row r="150" spans="2:66" ht="20.25" customHeight="1" x14ac:dyDescent="0.2">
      <c r="B150" s="1771"/>
      <c r="C150" s="1931"/>
      <c r="D150" s="1932"/>
      <c r="E150" s="1933"/>
      <c r="F150" s="1934"/>
      <c r="G150" s="1872"/>
      <c r="H150" s="1873"/>
      <c r="I150" s="700"/>
      <c r="J150" s="701">
        <f>G149</f>
        <v>0</v>
      </c>
      <c r="K150" s="700"/>
      <c r="L150" s="701">
        <f>M149</f>
        <v>0</v>
      </c>
      <c r="M150" s="1874"/>
      <c r="N150" s="1875"/>
      <c r="O150" s="1876"/>
      <c r="P150" s="1877"/>
      <c r="Q150" s="1877"/>
      <c r="R150" s="1873"/>
      <c r="S150" s="1784"/>
      <c r="T150" s="1785"/>
      <c r="U150" s="1785"/>
      <c r="V150" s="1785"/>
      <c r="W150" s="1786"/>
      <c r="X150" s="695" t="s">
        <v>1080</v>
      </c>
      <c r="Y150" s="696"/>
      <c r="Z150" s="697"/>
      <c r="AA150" s="683" t="str">
        <f>IF(AA149="","",VLOOKUP(AA149,'6-2シフト記号表（従来型・ユニット型共通）'!$C$6:$L$47,10,FALSE))</f>
        <v/>
      </c>
      <c r="AB150" s="684" t="str">
        <f>IF(AB149="","",VLOOKUP(AB149,'6-2シフト記号表（従来型・ユニット型共通）'!$C$6:$L$47,10,FALSE))</f>
        <v/>
      </c>
      <c r="AC150" s="684" t="str">
        <f>IF(AC149="","",VLOOKUP(AC149,'6-2シフト記号表（従来型・ユニット型共通）'!$C$6:$L$47,10,FALSE))</f>
        <v/>
      </c>
      <c r="AD150" s="684" t="str">
        <f>IF(AD149="","",VLOOKUP(AD149,'6-2シフト記号表（従来型・ユニット型共通）'!$C$6:$L$47,10,FALSE))</f>
        <v/>
      </c>
      <c r="AE150" s="684" t="str">
        <f>IF(AE149="","",VLOOKUP(AE149,'6-2シフト記号表（従来型・ユニット型共通）'!$C$6:$L$47,10,FALSE))</f>
        <v/>
      </c>
      <c r="AF150" s="684" t="str">
        <f>IF(AF149="","",VLOOKUP(AF149,'6-2シフト記号表（従来型・ユニット型共通）'!$C$6:$L$47,10,FALSE))</f>
        <v/>
      </c>
      <c r="AG150" s="685" t="str">
        <f>IF(AG149="","",VLOOKUP(AG149,'6-2シフト記号表（従来型・ユニット型共通）'!$C$6:$L$47,10,FALSE))</f>
        <v/>
      </c>
      <c r="AH150" s="683" t="str">
        <f>IF(AH149="","",VLOOKUP(AH149,'6-2シフト記号表（従来型・ユニット型共通）'!$C$6:$L$47,10,FALSE))</f>
        <v/>
      </c>
      <c r="AI150" s="684" t="str">
        <f>IF(AI149="","",VLOOKUP(AI149,'6-2シフト記号表（従来型・ユニット型共通）'!$C$6:$L$47,10,FALSE))</f>
        <v/>
      </c>
      <c r="AJ150" s="684" t="str">
        <f>IF(AJ149="","",VLOOKUP(AJ149,'6-2シフト記号表（従来型・ユニット型共通）'!$C$6:$L$47,10,FALSE))</f>
        <v/>
      </c>
      <c r="AK150" s="684" t="str">
        <f>IF(AK149="","",VLOOKUP(AK149,'6-2シフト記号表（従来型・ユニット型共通）'!$C$6:$L$47,10,FALSE))</f>
        <v/>
      </c>
      <c r="AL150" s="684" t="str">
        <f>IF(AL149="","",VLOOKUP(AL149,'6-2シフト記号表（従来型・ユニット型共通）'!$C$6:$L$47,10,FALSE))</f>
        <v/>
      </c>
      <c r="AM150" s="684" t="str">
        <f>IF(AM149="","",VLOOKUP(AM149,'6-2シフト記号表（従来型・ユニット型共通）'!$C$6:$L$47,10,FALSE))</f>
        <v/>
      </c>
      <c r="AN150" s="685" t="str">
        <f>IF(AN149="","",VLOOKUP(AN149,'6-2シフト記号表（従来型・ユニット型共通）'!$C$6:$L$47,10,FALSE))</f>
        <v/>
      </c>
      <c r="AO150" s="683" t="str">
        <f>IF(AO149="","",VLOOKUP(AO149,'6-2シフト記号表（従来型・ユニット型共通）'!$C$6:$L$47,10,FALSE))</f>
        <v/>
      </c>
      <c r="AP150" s="684" t="str">
        <f>IF(AP149="","",VLOOKUP(AP149,'6-2シフト記号表（従来型・ユニット型共通）'!$C$6:$L$47,10,FALSE))</f>
        <v/>
      </c>
      <c r="AQ150" s="684" t="str">
        <f>IF(AQ149="","",VLOOKUP(AQ149,'6-2シフト記号表（従来型・ユニット型共通）'!$C$6:$L$47,10,FALSE))</f>
        <v/>
      </c>
      <c r="AR150" s="684" t="str">
        <f>IF(AR149="","",VLOOKUP(AR149,'6-2シフト記号表（従来型・ユニット型共通）'!$C$6:$L$47,10,FALSE))</f>
        <v/>
      </c>
      <c r="AS150" s="684" t="str">
        <f>IF(AS149="","",VLOOKUP(AS149,'6-2シフト記号表（従来型・ユニット型共通）'!$C$6:$L$47,10,FALSE))</f>
        <v/>
      </c>
      <c r="AT150" s="684" t="str">
        <f>IF(AT149="","",VLOOKUP(AT149,'6-2シフト記号表（従来型・ユニット型共通）'!$C$6:$L$47,10,FALSE))</f>
        <v/>
      </c>
      <c r="AU150" s="685" t="str">
        <f>IF(AU149="","",VLOOKUP(AU149,'6-2シフト記号表（従来型・ユニット型共通）'!$C$6:$L$47,10,FALSE))</f>
        <v/>
      </c>
      <c r="AV150" s="683" t="str">
        <f>IF(AV149="","",VLOOKUP(AV149,'6-2シフト記号表（従来型・ユニット型共通）'!$C$6:$L$47,10,FALSE))</f>
        <v/>
      </c>
      <c r="AW150" s="684" t="str">
        <f>IF(AW149="","",VLOOKUP(AW149,'6-2シフト記号表（従来型・ユニット型共通）'!$C$6:$L$47,10,FALSE))</f>
        <v/>
      </c>
      <c r="AX150" s="684" t="str">
        <f>IF(AX149="","",VLOOKUP(AX149,'6-2シフト記号表（従来型・ユニット型共通）'!$C$6:$L$47,10,FALSE))</f>
        <v/>
      </c>
      <c r="AY150" s="684" t="str">
        <f>IF(AY149="","",VLOOKUP(AY149,'6-2シフト記号表（従来型・ユニット型共通）'!$C$6:$L$47,10,FALSE))</f>
        <v/>
      </c>
      <c r="AZ150" s="684" t="str">
        <f>IF(AZ149="","",VLOOKUP(AZ149,'6-2シフト記号表（従来型・ユニット型共通）'!$C$6:$L$47,10,FALSE))</f>
        <v/>
      </c>
      <c r="BA150" s="684" t="str">
        <f>IF(BA149="","",VLOOKUP(BA149,'6-2シフト記号表（従来型・ユニット型共通）'!$C$6:$L$47,10,FALSE))</f>
        <v/>
      </c>
      <c r="BB150" s="685" t="str">
        <f>IF(BB149="","",VLOOKUP(BB149,'6-2シフト記号表（従来型・ユニット型共通）'!$C$6:$L$47,10,FALSE))</f>
        <v/>
      </c>
      <c r="BC150" s="683" t="str">
        <f>IF(BC149="","",VLOOKUP(BC149,'6-2シフト記号表（従来型・ユニット型共通）'!$C$6:$L$47,10,FALSE))</f>
        <v/>
      </c>
      <c r="BD150" s="684" t="str">
        <f>IF(BD149="","",VLOOKUP(BD149,'6-2シフト記号表（従来型・ユニット型共通）'!$C$6:$L$47,10,FALSE))</f>
        <v/>
      </c>
      <c r="BE150" s="684" t="str">
        <f>IF(BE149="","",VLOOKUP(BE149,'6-2シフト記号表（従来型・ユニット型共通）'!$C$6:$L$47,10,FALSE))</f>
        <v/>
      </c>
      <c r="BF150" s="1868">
        <f>IF($BI$3="４週",SUM(AA150:BB150),IF($BI$3="暦月",SUM(AA150:BE150),""))</f>
        <v>0</v>
      </c>
      <c r="BG150" s="1869"/>
      <c r="BH150" s="1870">
        <f>IF($BI$3="４週",BF150/4,IF($BI$3="暦月",(BF150/($BI$8/7)),""))</f>
        <v>0</v>
      </c>
      <c r="BI150" s="1869"/>
      <c r="BJ150" s="1865"/>
      <c r="BK150" s="1866"/>
      <c r="BL150" s="1866"/>
      <c r="BM150" s="1866"/>
      <c r="BN150" s="1867"/>
    </row>
    <row r="151" spans="2:66" ht="20.25" customHeight="1" x14ac:dyDescent="0.2">
      <c r="B151" s="1770">
        <f>B149+1</f>
        <v>68</v>
      </c>
      <c r="C151" s="1930"/>
      <c r="D151" s="1932"/>
      <c r="E151" s="1933"/>
      <c r="F151" s="1934"/>
      <c r="G151" s="1772"/>
      <c r="H151" s="1773"/>
      <c r="I151" s="678"/>
      <c r="J151" s="679"/>
      <c r="K151" s="678"/>
      <c r="L151" s="679"/>
      <c r="M151" s="1776"/>
      <c r="N151" s="1777"/>
      <c r="O151" s="1780"/>
      <c r="P151" s="1781"/>
      <c r="Q151" s="1781"/>
      <c r="R151" s="1773"/>
      <c r="S151" s="1784"/>
      <c r="T151" s="1785"/>
      <c r="U151" s="1785"/>
      <c r="V151" s="1785"/>
      <c r="W151" s="1786"/>
      <c r="X151" s="698" t="s">
        <v>1079</v>
      </c>
      <c r="Z151" s="699"/>
      <c r="AA151" s="691"/>
      <c r="AB151" s="692"/>
      <c r="AC151" s="692"/>
      <c r="AD151" s="692"/>
      <c r="AE151" s="692"/>
      <c r="AF151" s="692"/>
      <c r="AG151" s="693"/>
      <c r="AH151" s="691"/>
      <c r="AI151" s="692"/>
      <c r="AJ151" s="692"/>
      <c r="AK151" s="692"/>
      <c r="AL151" s="692"/>
      <c r="AM151" s="692"/>
      <c r="AN151" s="693"/>
      <c r="AO151" s="691"/>
      <c r="AP151" s="692"/>
      <c r="AQ151" s="692"/>
      <c r="AR151" s="692"/>
      <c r="AS151" s="692"/>
      <c r="AT151" s="692"/>
      <c r="AU151" s="693"/>
      <c r="AV151" s="691"/>
      <c r="AW151" s="692"/>
      <c r="AX151" s="692"/>
      <c r="AY151" s="692"/>
      <c r="AZ151" s="692"/>
      <c r="BA151" s="692"/>
      <c r="BB151" s="693"/>
      <c r="BC151" s="691"/>
      <c r="BD151" s="692"/>
      <c r="BE151" s="694"/>
      <c r="BF151" s="1787"/>
      <c r="BG151" s="1788"/>
      <c r="BH151" s="1842"/>
      <c r="BI151" s="1843"/>
      <c r="BJ151" s="1844"/>
      <c r="BK151" s="1845"/>
      <c r="BL151" s="1845"/>
      <c r="BM151" s="1845"/>
      <c r="BN151" s="1846"/>
    </row>
    <row r="152" spans="2:66" ht="20.25" customHeight="1" x14ac:dyDescent="0.2">
      <c r="B152" s="1771"/>
      <c r="C152" s="1931"/>
      <c r="D152" s="1932"/>
      <c r="E152" s="1933"/>
      <c r="F152" s="1934"/>
      <c r="G152" s="1872"/>
      <c r="H152" s="1873"/>
      <c r="I152" s="700"/>
      <c r="J152" s="701">
        <f>G151</f>
        <v>0</v>
      </c>
      <c r="K152" s="700"/>
      <c r="L152" s="701">
        <f>M151</f>
        <v>0</v>
      </c>
      <c r="M152" s="1874"/>
      <c r="N152" s="1875"/>
      <c r="O152" s="1876"/>
      <c r="P152" s="1877"/>
      <c r="Q152" s="1877"/>
      <c r="R152" s="1873"/>
      <c r="S152" s="1784"/>
      <c r="T152" s="1785"/>
      <c r="U152" s="1785"/>
      <c r="V152" s="1785"/>
      <c r="W152" s="1786"/>
      <c r="X152" s="695" t="s">
        <v>1080</v>
      </c>
      <c r="Y152" s="696"/>
      <c r="Z152" s="697"/>
      <c r="AA152" s="683" t="str">
        <f>IF(AA151="","",VLOOKUP(AA151,'6-2シフト記号表（従来型・ユニット型共通）'!$C$6:$L$47,10,FALSE))</f>
        <v/>
      </c>
      <c r="AB152" s="684" t="str">
        <f>IF(AB151="","",VLOOKUP(AB151,'6-2シフト記号表（従来型・ユニット型共通）'!$C$6:$L$47,10,FALSE))</f>
        <v/>
      </c>
      <c r="AC152" s="684" t="str">
        <f>IF(AC151="","",VLOOKUP(AC151,'6-2シフト記号表（従来型・ユニット型共通）'!$C$6:$L$47,10,FALSE))</f>
        <v/>
      </c>
      <c r="AD152" s="684" t="str">
        <f>IF(AD151="","",VLOOKUP(AD151,'6-2シフト記号表（従来型・ユニット型共通）'!$C$6:$L$47,10,FALSE))</f>
        <v/>
      </c>
      <c r="AE152" s="684" t="str">
        <f>IF(AE151="","",VLOOKUP(AE151,'6-2シフト記号表（従来型・ユニット型共通）'!$C$6:$L$47,10,FALSE))</f>
        <v/>
      </c>
      <c r="AF152" s="684" t="str">
        <f>IF(AF151="","",VLOOKUP(AF151,'6-2シフト記号表（従来型・ユニット型共通）'!$C$6:$L$47,10,FALSE))</f>
        <v/>
      </c>
      <c r="AG152" s="685" t="str">
        <f>IF(AG151="","",VLOOKUP(AG151,'6-2シフト記号表（従来型・ユニット型共通）'!$C$6:$L$47,10,FALSE))</f>
        <v/>
      </c>
      <c r="AH152" s="683" t="str">
        <f>IF(AH151="","",VLOOKUP(AH151,'6-2シフト記号表（従来型・ユニット型共通）'!$C$6:$L$47,10,FALSE))</f>
        <v/>
      </c>
      <c r="AI152" s="684" t="str">
        <f>IF(AI151="","",VLOOKUP(AI151,'6-2シフト記号表（従来型・ユニット型共通）'!$C$6:$L$47,10,FALSE))</f>
        <v/>
      </c>
      <c r="AJ152" s="684" t="str">
        <f>IF(AJ151="","",VLOOKUP(AJ151,'6-2シフト記号表（従来型・ユニット型共通）'!$C$6:$L$47,10,FALSE))</f>
        <v/>
      </c>
      <c r="AK152" s="684" t="str">
        <f>IF(AK151="","",VLOOKUP(AK151,'6-2シフト記号表（従来型・ユニット型共通）'!$C$6:$L$47,10,FALSE))</f>
        <v/>
      </c>
      <c r="AL152" s="684" t="str">
        <f>IF(AL151="","",VLOOKUP(AL151,'6-2シフト記号表（従来型・ユニット型共通）'!$C$6:$L$47,10,FALSE))</f>
        <v/>
      </c>
      <c r="AM152" s="684" t="str">
        <f>IF(AM151="","",VLOOKUP(AM151,'6-2シフト記号表（従来型・ユニット型共通）'!$C$6:$L$47,10,FALSE))</f>
        <v/>
      </c>
      <c r="AN152" s="685" t="str">
        <f>IF(AN151="","",VLOOKUP(AN151,'6-2シフト記号表（従来型・ユニット型共通）'!$C$6:$L$47,10,FALSE))</f>
        <v/>
      </c>
      <c r="AO152" s="683" t="str">
        <f>IF(AO151="","",VLOOKUP(AO151,'6-2シフト記号表（従来型・ユニット型共通）'!$C$6:$L$47,10,FALSE))</f>
        <v/>
      </c>
      <c r="AP152" s="684" t="str">
        <f>IF(AP151="","",VLOOKUP(AP151,'6-2シフト記号表（従来型・ユニット型共通）'!$C$6:$L$47,10,FALSE))</f>
        <v/>
      </c>
      <c r="AQ152" s="684" t="str">
        <f>IF(AQ151="","",VLOOKUP(AQ151,'6-2シフト記号表（従来型・ユニット型共通）'!$C$6:$L$47,10,FALSE))</f>
        <v/>
      </c>
      <c r="AR152" s="684" t="str">
        <f>IF(AR151="","",VLOOKUP(AR151,'6-2シフト記号表（従来型・ユニット型共通）'!$C$6:$L$47,10,FALSE))</f>
        <v/>
      </c>
      <c r="AS152" s="684" t="str">
        <f>IF(AS151="","",VLOOKUP(AS151,'6-2シフト記号表（従来型・ユニット型共通）'!$C$6:$L$47,10,FALSE))</f>
        <v/>
      </c>
      <c r="AT152" s="684" t="str">
        <f>IF(AT151="","",VLOOKUP(AT151,'6-2シフト記号表（従来型・ユニット型共通）'!$C$6:$L$47,10,FALSE))</f>
        <v/>
      </c>
      <c r="AU152" s="685" t="str">
        <f>IF(AU151="","",VLOOKUP(AU151,'6-2シフト記号表（従来型・ユニット型共通）'!$C$6:$L$47,10,FALSE))</f>
        <v/>
      </c>
      <c r="AV152" s="683" t="str">
        <f>IF(AV151="","",VLOOKUP(AV151,'6-2シフト記号表（従来型・ユニット型共通）'!$C$6:$L$47,10,FALSE))</f>
        <v/>
      </c>
      <c r="AW152" s="684" t="str">
        <f>IF(AW151="","",VLOOKUP(AW151,'6-2シフト記号表（従来型・ユニット型共通）'!$C$6:$L$47,10,FALSE))</f>
        <v/>
      </c>
      <c r="AX152" s="684" t="str">
        <f>IF(AX151="","",VLOOKUP(AX151,'6-2シフト記号表（従来型・ユニット型共通）'!$C$6:$L$47,10,FALSE))</f>
        <v/>
      </c>
      <c r="AY152" s="684" t="str">
        <f>IF(AY151="","",VLOOKUP(AY151,'6-2シフト記号表（従来型・ユニット型共通）'!$C$6:$L$47,10,FALSE))</f>
        <v/>
      </c>
      <c r="AZ152" s="684" t="str">
        <f>IF(AZ151="","",VLOOKUP(AZ151,'6-2シフト記号表（従来型・ユニット型共通）'!$C$6:$L$47,10,FALSE))</f>
        <v/>
      </c>
      <c r="BA152" s="684" t="str">
        <f>IF(BA151="","",VLOOKUP(BA151,'6-2シフト記号表（従来型・ユニット型共通）'!$C$6:$L$47,10,FALSE))</f>
        <v/>
      </c>
      <c r="BB152" s="685" t="str">
        <f>IF(BB151="","",VLOOKUP(BB151,'6-2シフト記号表（従来型・ユニット型共通）'!$C$6:$L$47,10,FALSE))</f>
        <v/>
      </c>
      <c r="BC152" s="683" t="str">
        <f>IF(BC151="","",VLOOKUP(BC151,'6-2シフト記号表（従来型・ユニット型共通）'!$C$6:$L$47,10,FALSE))</f>
        <v/>
      </c>
      <c r="BD152" s="684" t="str">
        <f>IF(BD151="","",VLOOKUP(BD151,'6-2シフト記号表（従来型・ユニット型共通）'!$C$6:$L$47,10,FALSE))</f>
        <v/>
      </c>
      <c r="BE152" s="684" t="str">
        <f>IF(BE151="","",VLOOKUP(BE151,'6-2シフト記号表（従来型・ユニット型共通）'!$C$6:$L$47,10,FALSE))</f>
        <v/>
      </c>
      <c r="BF152" s="1868">
        <f>IF($BI$3="４週",SUM(AA152:BB152),IF($BI$3="暦月",SUM(AA152:BE152),""))</f>
        <v>0</v>
      </c>
      <c r="BG152" s="1869"/>
      <c r="BH152" s="1870">
        <f>IF($BI$3="４週",BF152/4,IF($BI$3="暦月",(BF152/($BI$8/7)),""))</f>
        <v>0</v>
      </c>
      <c r="BI152" s="1869"/>
      <c r="BJ152" s="1865"/>
      <c r="BK152" s="1866"/>
      <c r="BL152" s="1866"/>
      <c r="BM152" s="1866"/>
      <c r="BN152" s="1867"/>
    </row>
    <row r="153" spans="2:66" ht="20.25" customHeight="1" x14ac:dyDescent="0.2">
      <c r="B153" s="1770">
        <f>B151+1</f>
        <v>69</v>
      </c>
      <c r="C153" s="1930"/>
      <c r="D153" s="1932"/>
      <c r="E153" s="1933"/>
      <c r="F153" s="1934"/>
      <c r="G153" s="1772"/>
      <c r="H153" s="1773"/>
      <c r="I153" s="678"/>
      <c r="J153" s="679"/>
      <c r="K153" s="678"/>
      <c r="L153" s="679"/>
      <c r="M153" s="1776"/>
      <c r="N153" s="1777"/>
      <c r="O153" s="1780"/>
      <c r="P153" s="1781"/>
      <c r="Q153" s="1781"/>
      <c r="R153" s="1773"/>
      <c r="S153" s="1784"/>
      <c r="T153" s="1785"/>
      <c r="U153" s="1785"/>
      <c r="V153" s="1785"/>
      <c r="W153" s="1786"/>
      <c r="X153" s="698" t="s">
        <v>1079</v>
      </c>
      <c r="Z153" s="699"/>
      <c r="AA153" s="691"/>
      <c r="AB153" s="692"/>
      <c r="AC153" s="692"/>
      <c r="AD153" s="692"/>
      <c r="AE153" s="692"/>
      <c r="AF153" s="692"/>
      <c r="AG153" s="693"/>
      <c r="AH153" s="691"/>
      <c r="AI153" s="692"/>
      <c r="AJ153" s="692"/>
      <c r="AK153" s="692"/>
      <c r="AL153" s="692"/>
      <c r="AM153" s="692"/>
      <c r="AN153" s="693"/>
      <c r="AO153" s="691"/>
      <c r="AP153" s="692"/>
      <c r="AQ153" s="692"/>
      <c r="AR153" s="692"/>
      <c r="AS153" s="692"/>
      <c r="AT153" s="692"/>
      <c r="AU153" s="693"/>
      <c r="AV153" s="691"/>
      <c r="AW153" s="692"/>
      <c r="AX153" s="692"/>
      <c r="AY153" s="692"/>
      <c r="AZ153" s="692"/>
      <c r="BA153" s="692"/>
      <c r="BB153" s="693"/>
      <c r="BC153" s="691"/>
      <c r="BD153" s="692"/>
      <c r="BE153" s="694"/>
      <c r="BF153" s="1787"/>
      <c r="BG153" s="1788"/>
      <c r="BH153" s="1842"/>
      <c r="BI153" s="1843"/>
      <c r="BJ153" s="1844"/>
      <c r="BK153" s="1845"/>
      <c r="BL153" s="1845"/>
      <c r="BM153" s="1845"/>
      <c r="BN153" s="1846"/>
    </row>
    <row r="154" spans="2:66" ht="20.25" customHeight="1" x14ac:dyDescent="0.2">
      <c r="B154" s="1771"/>
      <c r="C154" s="1931"/>
      <c r="D154" s="1932"/>
      <c r="E154" s="1933"/>
      <c r="F154" s="1934"/>
      <c r="G154" s="1872"/>
      <c r="H154" s="1873"/>
      <c r="I154" s="700"/>
      <c r="J154" s="701">
        <f>G153</f>
        <v>0</v>
      </c>
      <c r="K154" s="700"/>
      <c r="L154" s="701">
        <f>M153</f>
        <v>0</v>
      </c>
      <c r="M154" s="1874"/>
      <c r="N154" s="1875"/>
      <c r="O154" s="1876"/>
      <c r="P154" s="1877"/>
      <c r="Q154" s="1877"/>
      <c r="R154" s="1873"/>
      <c r="S154" s="1784"/>
      <c r="T154" s="1785"/>
      <c r="U154" s="1785"/>
      <c r="V154" s="1785"/>
      <c r="W154" s="1786"/>
      <c r="X154" s="695" t="s">
        <v>1080</v>
      </c>
      <c r="Y154" s="696"/>
      <c r="Z154" s="697"/>
      <c r="AA154" s="683" t="str">
        <f>IF(AA153="","",VLOOKUP(AA153,'6-2シフト記号表（従来型・ユニット型共通）'!$C$6:$L$47,10,FALSE))</f>
        <v/>
      </c>
      <c r="AB154" s="684" t="str">
        <f>IF(AB153="","",VLOOKUP(AB153,'6-2シフト記号表（従来型・ユニット型共通）'!$C$6:$L$47,10,FALSE))</f>
        <v/>
      </c>
      <c r="AC154" s="684" t="str">
        <f>IF(AC153="","",VLOOKUP(AC153,'6-2シフト記号表（従来型・ユニット型共通）'!$C$6:$L$47,10,FALSE))</f>
        <v/>
      </c>
      <c r="AD154" s="684" t="str">
        <f>IF(AD153="","",VLOOKUP(AD153,'6-2シフト記号表（従来型・ユニット型共通）'!$C$6:$L$47,10,FALSE))</f>
        <v/>
      </c>
      <c r="AE154" s="684" t="str">
        <f>IF(AE153="","",VLOOKUP(AE153,'6-2シフト記号表（従来型・ユニット型共通）'!$C$6:$L$47,10,FALSE))</f>
        <v/>
      </c>
      <c r="AF154" s="684" t="str">
        <f>IF(AF153="","",VLOOKUP(AF153,'6-2シフト記号表（従来型・ユニット型共通）'!$C$6:$L$47,10,FALSE))</f>
        <v/>
      </c>
      <c r="AG154" s="685" t="str">
        <f>IF(AG153="","",VLOOKUP(AG153,'6-2シフト記号表（従来型・ユニット型共通）'!$C$6:$L$47,10,FALSE))</f>
        <v/>
      </c>
      <c r="AH154" s="683" t="str">
        <f>IF(AH153="","",VLOOKUP(AH153,'6-2シフト記号表（従来型・ユニット型共通）'!$C$6:$L$47,10,FALSE))</f>
        <v/>
      </c>
      <c r="AI154" s="684" t="str">
        <f>IF(AI153="","",VLOOKUP(AI153,'6-2シフト記号表（従来型・ユニット型共通）'!$C$6:$L$47,10,FALSE))</f>
        <v/>
      </c>
      <c r="AJ154" s="684" t="str">
        <f>IF(AJ153="","",VLOOKUP(AJ153,'6-2シフト記号表（従来型・ユニット型共通）'!$C$6:$L$47,10,FALSE))</f>
        <v/>
      </c>
      <c r="AK154" s="684" t="str">
        <f>IF(AK153="","",VLOOKUP(AK153,'6-2シフト記号表（従来型・ユニット型共通）'!$C$6:$L$47,10,FALSE))</f>
        <v/>
      </c>
      <c r="AL154" s="684" t="str">
        <f>IF(AL153="","",VLOOKUP(AL153,'6-2シフト記号表（従来型・ユニット型共通）'!$C$6:$L$47,10,FALSE))</f>
        <v/>
      </c>
      <c r="AM154" s="684" t="str">
        <f>IF(AM153="","",VLOOKUP(AM153,'6-2シフト記号表（従来型・ユニット型共通）'!$C$6:$L$47,10,FALSE))</f>
        <v/>
      </c>
      <c r="AN154" s="685" t="str">
        <f>IF(AN153="","",VLOOKUP(AN153,'6-2シフト記号表（従来型・ユニット型共通）'!$C$6:$L$47,10,FALSE))</f>
        <v/>
      </c>
      <c r="AO154" s="683" t="str">
        <f>IF(AO153="","",VLOOKUP(AO153,'6-2シフト記号表（従来型・ユニット型共通）'!$C$6:$L$47,10,FALSE))</f>
        <v/>
      </c>
      <c r="AP154" s="684" t="str">
        <f>IF(AP153="","",VLOOKUP(AP153,'6-2シフト記号表（従来型・ユニット型共通）'!$C$6:$L$47,10,FALSE))</f>
        <v/>
      </c>
      <c r="AQ154" s="684" t="str">
        <f>IF(AQ153="","",VLOOKUP(AQ153,'6-2シフト記号表（従来型・ユニット型共通）'!$C$6:$L$47,10,FALSE))</f>
        <v/>
      </c>
      <c r="AR154" s="684" t="str">
        <f>IF(AR153="","",VLOOKUP(AR153,'6-2シフト記号表（従来型・ユニット型共通）'!$C$6:$L$47,10,FALSE))</f>
        <v/>
      </c>
      <c r="AS154" s="684" t="str">
        <f>IF(AS153="","",VLOOKUP(AS153,'6-2シフト記号表（従来型・ユニット型共通）'!$C$6:$L$47,10,FALSE))</f>
        <v/>
      </c>
      <c r="AT154" s="684" t="str">
        <f>IF(AT153="","",VLOOKUP(AT153,'6-2シフト記号表（従来型・ユニット型共通）'!$C$6:$L$47,10,FALSE))</f>
        <v/>
      </c>
      <c r="AU154" s="685" t="str">
        <f>IF(AU153="","",VLOOKUP(AU153,'6-2シフト記号表（従来型・ユニット型共通）'!$C$6:$L$47,10,FALSE))</f>
        <v/>
      </c>
      <c r="AV154" s="683" t="str">
        <f>IF(AV153="","",VLOOKUP(AV153,'6-2シフト記号表（従来型・ユニット型共通）'!$C$6:$L$47,10,FALSE))</f>
        <v/>
      </c>
      <c r="AW154" s="684" t="str">
        <f>IF(AW153="","",VLOOKUP(AW153,'6-2シフト記号表（従来型・ユニット型共通）'!$C$6:$L$47,10,FALSE))</f>
        <v/>
      </c>
      <c r="AX154" s="684" t="str">
        <f>IF(AX153="","",VLOOKUP(AX153,'6-2シフト記号表（従来型・ユニット型共通）'!$C$6:$L$47,10,FALSE))</f>
        <v/>
      </c>
      <c r="AY154" s="684" t="str">
        <f>IF(AY153="","",VLOOKUP(AY153,'6-2シフト記号表（従来型・ユニット型共通）'!$C$6:$L$47,10,FALSE))</f>
        <v/>
      </c>
      <c r="AZ154" s="684" t="str">
        <f>IF(AZ153="","",VLOOKUP(AZ153,'6-2シフト記号表（従来型・ユニット型共通）'!$C$6:$L$47,10,FALSE))</f>
        <v/>
      </c>
      <c r="BA154" s="684" t="str">
        <f>IF(BA153="","",VLOOKUP(BA153,'6-2シフト記号表（従来型・ユニット型共通）'!$C$6:$L$47,10,FALSE))</f>
        <v/>
      </c>
      <c r="BB154" s="685" t="str">
        <f>IF(BB153="","",VLOOKUP(BB153,'6-2シフト記号表（従来型・ユニット型共通）'!$C$6:$L$47,10,FALSE))</f>
        <v/>
      </c>
      <c r="BC154" s="683" t="str">
        <f>IF(BC153="","",VLOOKUP(BC153,'6-2シフト記号表（従来型・ユニット型共通）'!$C$6:$L$47,10,FALSE))</f>
        <v/>
      </c>
      <c r="BD154" s="684" t="str">
        <f>IF(BD153="","",VLOOKUP(BD153,'6-2シフト記号表（従来型・ユニット型共通）'!$C$6:$L$47,10,FALSE))</f>
        <v/>
      </c>
      <c r="BE154" s="684" t="str">
        <f>IF(BE153="","",VLOOKUP(BE153,'6-2シフト記号表（従来型・ユニット型共通）'!$C$6:$L$47,10,FALSE))</f>
        <v/>
      </c>
      <c r="BF154" s="1868">
        <f>IF($BI$3="４週",SUM(AA154:BB154),IF($BI$3="暦月",SUM(AA154:BE154),""))</f>
        <v>0</v>
      </c>
      <c r="BG154" s="1869"/>
      <c r="BH154" s="1870">
        <f>IF($BI$3="４週",BF154/4,IF($BI$3="暦月",(BF154/($BI$8/7)),""))</f>
        <v>0</v>
      </c>
      <c r="BI154" s="1869"/>
      <c r="BJ154" s="1865"/>
      <c r="BK154" s="1866"/>
      <c r="BL154" s="1866"/>
      <c r="BM154" s="1866"/>
      <c r="BN154" s="1867"/>
    </row>
    <row r="155" spans="2:66" ht="20.25" customHeight="1" x14ac:dyDescent="0.2">
      <c r="B155" s="1770">
        <f>B153+1</f>
        <v>70</v>
      </c>
      <c r="C155" s="1930"/>
      <c r="D155" s="1932"/>
      <c r="E155" s="1933"/>
      <c r="F155" s="1934"/>
      <c r="G155" s="1772"/>
      <c r="H155" s="1773"/>
      <c r="I155" s="678"/>
      <c r="J155" s="679"/>
      <c r="K155" s="678"/>
      <c r="L155" s="679"/>
      <c r="M155" s="1776"/>
      <c r="N155" s="1777"/>
      <c r="O155" s="1780"/>
      <c r="P155" s="1781"/>
      <c r="Q155" s="1781"/>
      <c r="R155" s="1773"/>
      <c r="S155" s="1784"/>
      <c r="T155" s="1785"/>
      <c r="U155" s="1785"/>
      <c r="V155" s="1785"/>
      <c r="W155" s="1786"/>
      <c r="X155" s="698" t="s">
        <v>1079</v>
      </c>
      <c r="Z155" s="699"/>
      <c r="AA155" s="691"/>
      <c r="AB155" s="692"/>
      <c r="AC155" s="692"/>
      <c r="AD155" s="692"/>
      <c r="AE155" s="692"/>
      <c r="AF155" s="692"/>
      <c r="AG155" s="693"/>
      <c r="AH155" s="691"/>
      <c r="AI155" s="692"/>
      <c r="AJ155" s="692"/>
      <c r="AK155" s="692"/>
      <c r="AL155" s="692"/>
      <c r="AM155" s="692"/>
      <c r="AN155" s="693"/>
      <c r="AO155" s="691"/>
      <c r="AP155" s="692"/>
      <c r="AQ155" s="692"/>
      <c r="AR155" s="692"/>
      <c r="AS155" s="692"/>
      <c r="AT155" s="692"/>
      <c r="AU155" s="693"/>
      <c r="AV155" s="691"/>
      <c r="AW155" s="692"/>
      <c r="AX155" s="692"/>
      <c r="AY155" s="692"/>
      <c r="AZ155" s="692"/>
      <c r="BA155" s="692"/>
      <c r="BB155" s="693"/>
      <c r="BC155" s="691"/>
      <c r="BD155" s="692"/>
      <c r="BE155" s="694"/>
      <c r="BF155" s="1787"/>
      <c r="BG155" s="1788"/>
      <c r="BH155" s="1842"/>
      <c r="BI155" s="1843"/>
      <c r="BJ155" s="1844"/>
      <c r="BK155" s="1845"/>
      <c r="BL155" s="1845"/>
      <c r="BM155" s="1845"/>
      <c r="BN155" s="1846"/>
    </row>
    <row r="156" spans="2:66" ht="20.25" customHeight="1" x14ac:dyDescent="0.2">
      <c r="B156" s="1771"/>
      <c r="C156" s="1931"/>
      <c r="D156" s="1932"/>
      <c r="E156" s="1933"/>
      <c r="F156" s="1934"/>
      <c r="G156" s="1872"/>
      <c r="H156" s="1873"/>
      <c r="I156" s="700"/>
      <c r="J156" s="701">
        <f>G155</f>
        <v>0</v>
      </c>
      <c r="K156" s="700"/>
      <c r="L156" s="701">
        <f>M155</f>
        <v>0</v>
      </c>
      <c r="M156" s="1874"/>
      <c r="N156" s="1875"/>
      <c r="O156" s="1876"/>
      <c r="P156" s="1877"/>
      <c r="Q156" s="1877"/>
      <c r="R156" s="1873"/>
      <c r="S156" s="1784"/>
      <c r="T156" s="1785"/>
      <c r="U156" s="1785"/>
      <c r="V156" s="1785"/>
      <c r="W156" s="1786"/>
      <c r="X156" s="695" t="s">
        <v>1080</v>
      </c>
      <c r="Y156" s="696"/>
      <c r="Z156" s="697"/>
      <c r="AA156" s="683" t="str">
        <f>IF(AA155="","",VLOOKUP(AA155,'6-2シフト記号表（従来型・ユニット型共通）'!$C$6:$L$47,10,FALSE))</f>
        <v/>
      </c>
      <c r="AB156" s="684" t="str">
        <f>IF(AB155="","",VLOOKUP(AB155,'6-2シフト記号表（従来型・ユニット型共通）'!$C$6:$L$47,10,FALSE))</f>
        <v/>
      </c>
      <c r="AC156" s="684" t="str">
        <f>IF(AC155="","",VLOOKUP(AC155,'6-2シフト記号表（従来型・ユニット型共通）'!$C$6:$L$47,10,FALSE))</f>
        <v/>
      </c>
      <c r="AD156" s="684" t="str">
        <f>IF(AD155="","",VLOOKUP(AD155,'6-2シフト記号表（従来型・ユニット型共通）'!$C$6:$L$47,10,FALSE))</f>
        <v/>
      </c>
      <c r="AE156" s="684" t="str">
        <f>IF(AE155="","",VLOOKUP(AE155,'6-2シフト記号表（従来型・ユニット型共通）'!$C$6:$L$47,10,FALSE))</f>
        <v/>
      </c>
      <c r="AF156" s="684" t="str">
        <f>IF(AF155="","",VLOOKUP(AF155,'6-2シフト記号表（従来型・ユニット型共通）'!$C$6:$L$47,10,FALSE))</f>
        <v/>
      </c>
      <c r="AG156" s="685" t="str">
        <f>IF(AG155="","",VLOOKUP(AG155,'6-2シフト記号表（従来型・ユニット型共通）'!$C$6:$L$47,10,FALSE))</f>
        <v/>
      </c>
      <c r="AH156" s="683" t="str">
        <f>IF(AH155="","",VLOOKUP(AH155,'6-2シフト記号表（従来型・ユニット型共通）'!$C$6:$L$47,10,FALSE))</f>
        <v/>
      </c>
      <c r="AI156" s="684" t="str">
        <f>IF(AI155="","",VLOOKUP(AI155,'6-2シフト記号表（従来型・ユニット型共通）'!$C$6:$L$47,10,FALSE))</f>
        <v/>
      </c>
      <c r="AJ156" s="684" t="str">
        <f>IF(AJ155="","",VLOOKUP(AJ155,'6-2シフト記号表（従来型・ユニット型共通）'!$C$6:$L$47,10,FALSE))</f>
        <v/>
      </c>
      <c r="AK156" s="684" t="str">
        <f>IF(AK155="","",VLOOKUP(AK155,'6-2シフト記号表（従来型・ユニット型共通）'!$C$6:$L$47,10,FALSE))</f>
        <v/>
      </c>
      <c r="AL156" s="684" t="str">
        <f>IF(AL155="","",VLOOKUP(AL155,'6-2シフト記号表（従来型・ユニット型共通）'!$C$6:$L$47,10,FALSE))</f>
        <v/>
      </c>
      <c r="AM156" s="684" t="str">
        <f>IF(AM155="","",VLOOKUP(AM155,'6-2シフト記号表（従来型・ユニット型共通）'!$C$6:$L$47,10,FALSE))</f>
        <v/>
      </c>
      <c r="AN156" s="685" t="str">
        <f>IF(AN155="","",VLOOKUP(AN155,'6-2シフト記号表（従来型・ユニット型共通）'!$C$6:$L$47,10,FALSE))</f>
        <v/>
      </c>
      <c r="AO156" s="683" t="str">
        <f>IF(AO155="","",VLOOKUP(AO155,'6-2シフト記号表（従来型・ユニット型共通）'!$C$6:$L$47,10,FALSE))</f>
        <v/>
      </c>
      <c r="AP156" s="684" t="str">
        <f>IF(AP155="","",VLOOKUP(AP155,'6-2シフト記号表（従来型・ユニット型共通）'!$C$6:$L$47,10,FALSE))</f>
        <v/>
      </c>
      <c r="AQ156" s="684" t="str">
        <f>IF(AQ155="","",VLOOKUP(AQ155,'6-2シフト記号表（従来型・ユニット型共通）'!$C$6:$L$47,10,FALSE))</f>
        <v/>
      </c>
      <c r="AR156" s="684" t="str">
        <f>IF(AR155="","",VLOOKUP(AR155,'6-2シフト記号表（従来型・ユニット型共通）'!$C$6:$L$47,10,FALSE))</f>
        <v/>
      </c>
      <c r="AS156" s="684" t="str">
        <f>IF(AS155="","",VLOOKUP(AS155,'6-2シフト記号表（従来型・ユニット型共通）'!$C$6:$L$47,10,FALSE))</f>
        <v/>
      </c>
      <c r="AT156" s="684" t="str">
        <f>IF(AT155="","",VLOOKUP(AT155,'6-2シフト記号表（従来型・ユニット型共通）'!$C$6:$L$47,10,FALSE))</f>
        <v/>
      </c>
      <c r="AU156" s="685" t="str">
        <f>IF(AU155="","",VLOOKUP(AU155,'6-2シフト記号表（従来型・ユニット型共通）'!$C$6:$L$47,10,FALSE))</f>
        <v/>
      </c>
      <c r="AV156" s="683" t="str">
        <f>IF(AV155="","",VLOOKUP(AV155,'6-2シフト記号表（従来型・ユニット型共通）'!$C$6:$L$47,10,FALSE))</f>
        <v/>
      </c>
      <c r="AW156" s="684" t="str">
        <f>IF(AW155="","",VLOOKUP(AW155,'6-2シフト記号表（従来型・ユニット型共通）'!$C$6:$L$47,10,FALSE))</f>
        <v/>
      </c>
      <c r="AX156" s="684" t="str">
        <f>IF(AX155="","",VLOOKUP(AX155,'6-2シフト記号表（従来型・ユニット型共通）'!$C$6:$L$47,10,FALSE))</f>
        <v/>
      </c>
      <c r="AY156" s="684" t="str">
        <f>IF(AY155="","",VLOOKUP(AY155,'6-2シフト記号表（従来型・ユニット型共通）'!$C$6:$L$47,10,FALSE))</f>
        <v/>
      </c>
      <c r="AZ156" s="684" t="str">
        <f>IF(AZ155="","",VLOOKUP(AZ155,'6-2シフト記号表（従来型・ユニット型共通）'!$C$6:$L$47,10,FALSE))</f>
        <v/>
      </c>
      <c r="BA156" s="684" t="str">
        <f>IF(BA155="","",VLOOKUP(BA155,'6-2シフト記号表（従来型・ユニット型共通）'!$C$6:$L$47,10,FALSE))</f>
        <v/>
      </c>
      <c r="BB156" s="685" t="str">
        <f>IF(BB155="","",VLOOKUP(BB155,'6-2シフト記号表（従来型・ユニット型共通）'!$C$6:$L$47,10,FALSE))</f>
        <v/>
      </c>
      <c r="BC156" s="683" t="str">
        <f>IF(BC155="","",VLOOKUP(BC155,'6-2シフト記号表（従来型・ユニット型共通）'!$C$6:$L$47,10,FALSE))</f>
        <v/>
      </c>
      <c r="BD156" s="684" t="str">
        <f>IF(BD155="","",VLOOKUP(BD155,'6-2シフト記号表（従来型・ユニット型共通）'!$C$6:$L$47,10,FALSE))</f>
        <v/>
      </c>
      <c r="BE156" s="684" t="str">
        <f>IF(BE155="","",VLOOKUP(BE155,'6-2シフト記号表（従来型・ユニット型共通）'!$C$6:$L$47,10,FALSE))</f>
        <v/>
      </c>
      <c r="BF156" s="1868">
        <f>IF($BI$3="４週",SUM(AA156:BB156),IF($BI$3="暦月",SUM(AA156:BE156),""))</f>
        <v>0</v>
      </c>
      <c r="BG156" s="1869"/>
      <c r="BH156" s="1870">
        <f>IF($BI$3="４週",BF156/4,IF($BI$3="暦月",(BF156/($BI$8/7)),""))</f>
        <v>0</v>
      </c>
      <c r="BI156" s="1869"/>
      <c r="BJ156" s="1865"/>
      <c r="BK156" s="1866"/>
      <c r="BL156" s="1866"/>
      <c r="BM156" s="1866"/>
      <c r="BN156" s="1867"/>
    </row>
    <row r="157" spans="2:66" ht="20.25" customHeight="1" x14ac:dyDescent="0.2">
      <c r="B157" s="1770">
        <f>B155+1</f>
        <v>71</v>
      </c>
      <c r="C157" s="1930"/>
      <c r="D157" s="1932"/>
      <c r="E157" s="1933"/>
      <c r="F157" s="1934"/>
      <c r="G157" s="1772"/>
      <c r="H157" s="1773"/>
      <c r="I157" s="678"/>
      <c r="J157" s="679"/>
      <c r="K157" s="678"/>
      <c r="L157" s="679"/>
      <c r="M157" s="1776"/>
      <c r="N157" s="1777"/>
      <c r="O157" s="1780"/>
      <c r="P157" s="1781"/>
      <c r="Q157" s="1781"/>
      <c r="R157" s="1773"/>
      <c r="S157" s="1784"/>
      <c r="T157" s="1785"/>
      <c r="U157" s="1785"/>
      <c r="V157" s="1785"/>
      <c r="W157" s="1786"/>
      <c r="X157" s="698" t="s">
        <v>1079</v>
      </c>
      <c r="Z157" s="699"/>
      <c r="AA157" s="691"/>
      <c r="AB157" s="692"/>
      <c r="AC157" s="692"/>
      <c r="AD157" s="692"/>
      <c r="AE157" s="692"/>
      <c r="AF157" s="692"/>
      <c r="AG157" s="693"/>
      <c r="AH157" s="691"/>
      <c r="AI157" s="692"/>
      <c r="AJ157" s="692"/>
      <c r="AK157" s="692"/>
      <c r="AL157" s="692"/>
      <c r="AM157" s="692"/>
      <c r="AN157" s="693"/>
      <c r="AO157" s="691"/>
      <c r="AP157" s="692"/>
      <c r="AQ157" s="692"/>
      <c r="AR157" s="692"/>
      <c r="AS157" s="692"/>
      <c r="AT157" s="692"/>
      <c r="AU157" s="693"/>
      <c r="AV157" s="691"/>
      <c r="AW157" s="692"/>
      <c r="AX157" s="692"/>
      <c r="AY157" s="692"/>
      <c r="AZ157" s="692"/>
      <c r="BA157" s="692"/>
      <c r="BB157" s="693"/>
      <c r="BC157" s="691"/>
      <c r="BD157" s="692"/>
      <c r="BE157" s="694"/>
      <c r="BF157" s="1787"/>
      <c r="BG157" s="1788"/>
      <c r="BH157" s="1842"/>
      <c r="BI157" s="1843"/>
      <c r="BJ157" s="1844"/>
      <c r="BK157" s="1845"/>
      <c r="BL157" s="1845"/>
      <c r="BM157" s="1845"/>
      <c r="BN157" s="1846"/>
    </row>
    <row r="158" spans="2:66" ht="20.25" customHeight="1" x14ac:dyDescent="0.2">
      <c r="B158" s="1771"/>
      <c r="C158" s="1931"/>
      <c r="D158" s="1932"/>
      <c r="E158" s="1933"/>
      <c r="F158" s="1934"/>
      <c r="G158" s="1872"/>
      <c r="H158" s="1873"/>
      <c r="I158" s="700"/>
      <c r="J158" s="701">
        <f>G157</f>
        <v>0</v>
      </c>
      <c r="K158" s="700"/>
      <c r="L158" s="701">
        <f>M157</f>
        <v>0</v>
      </c>
      <c r="M158" s="1874"/>
      <c r="N158" s="1875"/>
      <c r="O158" s="1876"/>
      <c r="P158" s="1877"/>
      <c r="Q158" s="1877"/>
      <c r="R158" s="1873"/>
      <c r="S158" s="1784"/>
      <c r="T158" s="1785"/>
      <c r="U158" s="1785"/>
      <c r="V158" s="1785"/>
      <c r="W158" s="1786"/>
      <c r="X158" s="695" t="s">
        <v>1080</v>
      </c>
      <c r="Y158" s="696"/>
      <c r="Z158" s="697"/>
      <c r="AA158" s="683" t="str">
        <f>IF(AA157="","",VLOOKUP(AA157,'6-2シフト記号表（従来型・ユニット型共通）'!$C$6:$L$47,10,FALSE))</f>
        <v/>
      </c>
      <c r="AB158" s="684" t="str">
        <f>IF(AB157="","",VLOOKUP(AB157,'6-2シフト記号表（従来型・ユニット型共通）'!$C$6:$L$47,10,FALSE))</f>
        <v/>
      </c>
      <c r="AC158" s="684" t="str">
        <f>IF(AC157="","",VLOOKUP(AC157,'6-2シフト記号表（従来型・ユニット型共通）'!$C$6:$L$47,10,FALSE))</f>
        <v/>
      </c>
      <c r="AD158" s="684" t="str">
        <f>IF(AD157="","",VLOOKUP(AD157,'6-2シフト記号表（従来型・ユニット型共通）'!$C$6:$L$47,10,FALSE))</f>
        <v/>
      </c>
      <c r="AE158" s="684" t="str">
        <f>IF(AE157="","",VLOOKUP(AE157,'6-2シフト記号表（従来型・ユニット型共通）'!$C$6:$L$47,10,FALSE))</f>
        <v/>
      </c>
      <c r="AF158" s="684" t="str">
        <f>IF(AF157="","",VLOOKUP(AF157,'6-2シフト記号表（従来型・ユニット型共通）'!$C$6:$L$47,10,FALSE))</f>
        <v/>
      </c>
      <c r="AG158" s="685" t="str">
        <f>IF(AG157="","",VLOOKUP(AG157,'6-2シフト記号表（従来型・ユニット型共通）'!$C$6:$L$47,10,FALSE))</f>
        <v/>
      </c>
      <c r="AH158" s="683" t="str">
        <f>IF(AH157="","",VLOOKUP(AH157,'6-2シフト記号表（従来型・ユニット型共通）'!$C$6:$L$47,10,FALSE))</f>
        <v/>
      </c>
      <c r="AI158" s="684" t="str">
        <f>IF(AI157="","",VLOOKUP(AI157,'6-2シフト記号表（従来型・ユニット型共通）'!$C$6:$L$47,10,FALSE))</f>
        <v/>
      </c>
      <c r="AJ158" s="684" t="str">
        <f>IF(AJ157="","",VLOOKUP(AJ157,'6-2シフト記号表（従来型・ユニット型共通）'!$C$6:$L$47,10,FALSE))</f>
        <v/>
      </c>
      <c r="AK158" s="684" t="str">
        <f>IF(AK157="","",VLOOKUP(AK157,'6-2シフト記号表（従来型・ユニット型共通）'!$C$6:$L$47,10,FALSE))</f>
        <v/>
      </c>
      <c r="AL158" s="684" t="str">
        <f>IF(AL157="","",VLOOKUP(AL157,'6-2シフト記号表（従来型・ユニット型共通）'!$C$6:$L$47,10,FALSE))</f>
        <v/>
      </c>
      <c r="AM158" s="684" t="str">
        <f>IF(AM157="","",VLOOKUP(AM157,'6-2シフト記号表（従来型・ユニット型共通）'!$C$6:$L$47,10,FALSE))</f>
        <v/>
      </c>
      <c r="AN158" s="685" t="str">
        <f>IF(AN157="","",VLOOKUP(AN157,'6-2シフト記号表（従来型・ユニット型共通）'!$C$6:$L$47,10,FALSE))</f>
        <v/>
      </c>
      <c r="AO158" s="683" t="str">
        <f>IF(AO157="","",VLOOKUP(AO157,'6-2シフト記号表（従来型・ユニット型共通）'!$C$6:$L$47,10,FALSE))</f>
        <v/>
      </c>
      <c r="AP158" s="684" t="str">
        <f>IF(AP157="","",VLOOKUP(AP157,'6-2シフト記号表（従来型・ユニット型共通）'!$C$6:$L$47,10,FALSE))</f>
        <v/>
      </c>
      <c r="AQ158" s="684" t="str">
        <f>IF(AQ157="","",VLOOKUP(AQ157,'6-2シフト記号表（従来型・ユニット型共通）'!$C$6:$L$47,10,FALSE))</f>
        <v/>
      </c>
      <c r="AR158" s="684" t="str">
        <f>IF(AR157="","",VLOOKUP(AR157,'6-2シフト記号表（従来型・ユニット型共通）'!$C$6:$L$47,10,FALSE))</f>
        <v/>
      </c>
      <c r="AS158" s="684" t="str">
        <f>IF(AS157="","",VLOOKUP(AS157,'6-2シフト記号表（従来型・ユニット型共通）'!$C$6:$L$47,10,FALSE))</f>
        <v/>
      </c>
      <c r="AT158" s="684" t="str">
        <f>IF(AT157="","",VLOOKUP(AT157,'6-2シフト記号表（従来型・ユニット型共通）'!$C$6:$L$47,10,FALSE))</f>
        <v/>
      </c>
      <c r="AU158" s="685" t="str">
        <f>IF(AU157="","",VLOOKUP(AU157,'6-2シフト記号表（従来型・ユニット型共通）'!$C$6:$L$47,10,FALSE))</f>
        <v/>
      </c>
      <c r="AV158" s="683" t="str">
        <f>IF(AV157="","",VLOOKUP(AV157,'6-2シフト記号表（従来型・ユニット型共通）'!$C$6:$L$47,10,FALSE))</f>
        <v/>
      </c>
      <c r="AW158" s="684" t="str">
        <f>IF(AW157="","",VLOOKUP(AW157,'6-2シフト記号表（従来型・ユニット型共通）'!$C$6:$L$47,10,FALSE))</f>
        <v/>
      </c>
      <c r="AX158" s="684" t="str">
        <f>IF(AX157="","",VLOOKUP(AX157,'6-2シフト記号表（従来型・ユニット型共通）'!$C$6:$L$47,10,FALSE))</f>
        <v/>
      </c>
      <c r="AY158" s="684" t="str">
        <f>IF(AY157="","",VLOOKUP(AY157,'6-2シフト記号表（従来型・ユニット型共通）'!$C$6:$L$47,10,FALSE))</f>
        <v/>
      </c>
      <c r="AZ158" s="684" t="str">
        <f>IF(AZ157="","",VLOOKUP(AZ157,'6-2シフト記号表（従来型・ユニット型共通）'!$C$6:$L$47,10,FALSE))</f>
        <v/>
      </c>
      <c r="BA158" s="684" t="str">
        <f>IF(BA157="","",VLOOKUP(BA157,'6-2シフト記号表（従来型・ユニット型共通）'!$C$6:$L$47,10,FALSE))</f>
        <v/>
      </c>
      <c r="BB158" s="685" t="str">
        <f>IF(BB157="","",VLOOKUP(BB157,'6-2シフト記号表（従来型・ユニット型共通）'!$C$6:$L$47,10,FALSE))</f>
        <v/>
      </c>
      <c r="BC158" s="683" t="str">
        <f>IF(BC157="","",VLOOKUP(BC157,'6-2シフト記号表（従来型・ユニット型共通）'!$C$6:$L$47,10,FALSE))</f>
        <v/>
      </c>
      <c r="BD158" s="684" t="str">
        <f>IF(BD157="","",VLOOKUP(BD157,'6-2シフト記号表（従来型・ユニット型共通）'!$C$6:$L$47,10,FALSE))</f>
        <v/>
      </c>
      <c r="BE158" s="684" t="str">
        <f>IF(BE157="","",VLOOKUP(BE157,'6-2シフト記号表（従来型・ユニット型共通）'!$C$6:$L$47,10,FALSE))</f>
        <v/>
      </c>
      <c r="BF158" s="1868">
        <f>IF($BI$3="４週",SUM(AA158:BB158),IF($BI$3="暦月",SUM(AA158:BE158),""))</f>
        <v>0</v>
      </c>
      <c r="BG158" s="1869"/>
      <c r="BH158" s="1870">
        <f>IF($BI$3="４週",BF158/4,IF($BI$3="暦月",(BF158/($BI$8/7)),""))</f>
        <v>0</v>
      </c>
      <c r="BI158" s="1869"/>
      <c r="BJ158" s="1865"/>
      <c r="BK158" s="1866"/>
      <c r="BL158" s="1866"/>
      <c r="BM158" s="1866"/>
      <c r="BN158" s="1867"/>
    </row>
    <row r="159" spans="2:66" ht="20.25" customHeight="1" x14ac:dyDescent="0.2">
      <c r="B159" s="1770">
        <f>B157+1</f>
        <v>72</v>
      </c>
      <c r="C159" s="1930"/>
      <c r="D159" s="1932"/>
      <c r="E159" s="1933"/>
      <c r="F159" s="1934"/>
      <c r="G159" s="1772"/>
      <c r="H159" s="1773"/>
      <c r="I159" s="678"/>
      <c r="J159" s="679"/>
      <c r="K159" s="678"/>
      <c r="L159" s="679"/>
      <c r="M159" s="1776"/>
      <c r="N159" s="1777"/>
      <c r="O159" s="1780"/>
      <c r="P159" s="1781"/>
      <c r="Q159" s="1781"/>
      <c r="R159" s="1773"/>
      <c r="S159" s="1784"/>
      <c r="T159" s="1785"/>
      <c r="U159" s="1785"/>
      <c r="V159" s="1785"/>
      <c r="W159" s="1786"/>
      <c r="X159" s="698" t="s">
        <v>1079</v>
      </c>
      <c r="Z159" s="699"/>
      <c r="AA159" s="691"/>
      <c r="AB159" s="692"/>
      <c r="AC159" s="692"/>
      <c r="AD159" s="692"/>
      <c r="AE159" s="692"/>
      <c r="AF159" s="692"/>
      <c r="AG159" s="693"/>
      <c r="AH159" s="691"/>
      <c r="AI159" s="692"/>
      <c r="AJ159" s="692"/>
      <c r="AK159" s="692"/>
      <c r="AL159" s="692"/>
      <c r="AM159" s="692"/>
      <c r="AN159" s="693"/>
      <c r="AO159" s="691"/>
      <c r="AP159" s="692"/>
      <c r="AQ159" s="692"/>
      <c r="AR159" s="692"/>
      <c r="AS159" s="692"/>
      <c r="AT159" s="692"/>
      <c r="AU159" s="693"/>
      <c r="AV159" s="691"/>
      <c r="AW159" s="692"/>
      <c r="AX159" s="692"/>
      <c r="AY159" s="692"/>
      <c r="AZ159" s="692"/>
      <c r="BA159" s="692"/>
      <c r="BB159" s="693"/>
      <c r="BC159" s="691"/>
      <c r="BD159" s="692"/>
      <c r="BE159" s="694"/>
      <c r="BF159" s="1787"/>
      <c r="BG159" s="1788"/>
      <c r="BH159" s="1842"/>
      <c r="BI159" s="1843"/>
      <c r="BJ159" s="1844"/>
      <c r="BK159" s="1845"/>
      <c r="BL159" s="1845"/>
      <c r="BM159" s="1845"/>
      <c r="BN159" s="1846"/>
    </row>
    <row r="160" spans="2:66" ht="20.25" customHeight="1" x14ac:dyDescent="0.2">
      <c r="B160" s="1771"/>
      <c r="C160" s="1931"/>
      <c r="D160" s="1932"/>
      <c r="E160" s="1933"/>
      <c r="F160" s="1934"/>
      <c r="G160" s="1872"/>
      <c r="H160" s="1873"/>
      <c r="I160" s="700"/>
      <c r="J160" s="701">
        <f>G159</f>
        <v>0</v>
      </c>
      <c r="K160" s="700"/>
      <c r="L160" s="701">
        <f>M159</f>
        <v>0</v>
      </c>
      <c r="M160" s="1874"/>
      <c r="N160" s="1875"/>
      <c r="O160" s="1876"/>
      <c r="P160" s="1877"/>
      <c r="Q160" s="1877"/>
      <c r="R160" s="1873"/>
      <c r="S160" s="1784"/>
      <c r="T160" s="1785"/>
      <c r="U160" s="1785"/>
      <c r="V160" s="1785"/>
      <c r="W160" s="1786"/>
      <c r="X160" s="695" t="s">
        <v>1080</v>
      </c>
      <c r="Y160" s="696"/>
      <c r="Z160" s="697"/>
      <c r="AA160" s="683" t="str">
        <f>IF(AA159="","",VLOOKUP(AA159,'6-2シフト記号表（従来型・ユニット型共通）'!$C$6:$L$47,10,FALSE))</f>
        <v/>
      </c>
      <c r="AB160" s="684" t="str">
        <f>IF(AB159="","",VLOOKUP(AB159,'6-2シフト記号表（従来型・ユニット型共通）'!$C$6:$L$47,10,FALSE))</f>
        <v/>
      </c>
      <c r="AC160" s="684" t="str">
        <f>IF(AC159="","",VLOOKUP(AC159,'6-2シフト記号表（従来型・ユニット型共通）'!$C$6:$L$47,10,FALSE))</f>
        <v/>
      </c>
      <c r="AD160" s="684" t="str">
        <f>IF(AD159="","",VLOOKUP(AD159,'6-2シフト記号表（従来型・ユニット型共通）'!$C$6:$L$47,10,FALSE))</f>
        <v/>
      </c>
      <c r="AE160" s="684" t="str">
        <f>IF(AE159="","",VLOOKUP(AE159,'6-2シフト記号表（従来型・ユニット型共通）'!$C$6:$L$47,10,FALSE))</f>
        <v/>
      </c>
      <c r="AF160" s="684" t="str">
        <f>IF(AF159="","",VLOOKUP(AF159,'6-2シフト記号表（従来型・ユニット型共通）'!$C$6:$L$47,10,FALSE))</f>
        <v/>
      </c>
      <c r="AG160" s="685" t="str">
        <f>IF(AG159="","",VLOOKUP(AG159,'6-2シフト記号表（従来型・ユニット型共通）'!$C$6:$L$47,10,FALSE))</f>
        <v/>
      </c>
      <c r="AH160" s="683" t="str">
        <f>IF(AH159="","",VLOOKUP(AH159,'6-2シフト記号表（従来型・ユニット型共通）'!$C$6:$L$47,10,FALSE))</f>
        <v/>
      </c>
      <c r="AI160" s="684" t="str">
        <f>IF(AI159="","",VLOOKUP(AI159,'6-2シフト記号表（従来型・ユニット型共通）'!$C$6:$L$47,10,FALSE))</f>
        <v/>
      </c>
      <c r="AJ160" s="684" t="str">
        <f>IF(AJ159="","",VLOOKUP(AJ159,'6-2シフト記号表（従来型・ユニット型共通）'!$C$6:$L$47,10,FALSE))</f>
        <v/>
      </c>
      <c r="AK160" s="684" t="str">
        <f>IF(AK159="","",VLOOKUP(AK159,'6-2シフト記号表（従来型・ユニット型共通）'!$C$6:$L$47,10,FALSE))</f>
        <v/>
      </c>
      <c r="AL160" s="684" t="str">
        <f>IF(AL159="","",VLOOKUP(AL159,'6-2シフト記号表（従来型・ユニット型共通）'!$C$6:$L$47,10,FALSE))</f>
        <v/>
      </c>
      <c r="AM160" s="684" t="str">
        <f>IF(AM159="","",VLOOKUP(AM159,'6-2シフト記号表（従来型・ユニット型共通）'!$C$6:$L$47,10,FALSE))</f>
        <v/>
      </c>
      <c r="AN160" s="685" t="str">
        <f>IF(AN159="","",VLOOKUP(AN159,'6-2シフト記号表（従来型・ユニット型共通）'!$C$6:$L$47,10,FALSE))</f>
        <v/>
      </c>
      <c r="AO160" s="683" t="str">
        <f>IF(AO159="","",VLOOKUP(AO159,'6-2シフト記号表（従来型・ユニット型共通）'!$C$6:$L$47,10,FALSE))</f>
        <v/>
      </c>
      <c r="AP160" s="684" t="str">
        <f>IF(AP159="","",VLOOKUP(AP159,'6-2シフト記号表（従来型・ユニット型共通）'!$C$6:$L$47,10,FALSE))</f>
        <v/>
      </c>
      <c r="AQ160" s="684" t="str">
        <f>IF(AQ159="","",VLOOKUP(AQ159,'6-2シフト記号表（従来型・ユニット型共通）'!$C$6:$L$47,10,FALSE))</f>
        <v/>
      </c>
      <c r="AR160" s="684" t="str">
        <f>IF(AR159="","",VLOOKUP(AR159,'6-2シフト記号表（従来型・ユニット型共通）'!$C$6:$L$47,10,FALSE))</f>
        <v/>
      </c>
      <c r="AS160" s="684" t="str">
        <f>IF(AS159="","",VLOOKUP(AS159,'6-2シフト記号表（従来型・ユニット型共通）'!$C$6:$L$47,10,FALSE))</f>
        <v/>
      </c>
      <c r="AT160" s="684" t="str">
        <f>IF(AT159="","",VLOOKUP(AT159,'6-2シフト記号表（従来型・ユニット型共通）'!$C$6:$L$47,10,FALSE))</f>
        <v/>
      </c>
      <c r="AU160" s="685" t="str">
        <f>IF(AU159="","",VLOOKUP(AU159,'6-2シフト記号表（従来型・ユニット型共通）'!$C$6:$L$47,10,FALSE))</f>
        <v/>
      </c>
      <c r="AV160" s="683" t="str">
        <f>IF(AV159="","",VLOOKUP(AV159,'6-2シフト記号表（従来型・ユニット型共通）'!$C$6:$L$47,10,FALSE))</f>
        <v/>
      </c>
      <c r="AW160" s="684" t="str">
        <f>IF(AW159="","",VLOOKUP(AW159,'6-2シフト記号表（従来型・ユニット型共通）'!$C$6:$L$47,10,FALSE))</f>
        <v/>
      </c>
      <c r="AX160" s="684" t="str">
        <f>IF(AX159="","",VLOOKUP(AX159,'6-2シフト記号表（従来型・ユニット型共通）'!$C$6:$L$47,10,FALSE))</f>
        <v/>
      </c>
      <c r="AY160" s="684" t="str">
        <f>IF(AY159="","",VLOOKUP(AY159,'6-2シフト記号表（従来型・ユニット型共通）'!$C$6:$L$47,10,FALSE))</f>
        <v/>
      </c>
      <c r="AZ160" s="684" t="str">
        <f>IF(AZ159="","",VLOOKUP(AZ159,'6-2シフト記号表（従来型・ユニット型共通）'!$C$6:$L$47,10,FALSE))</f>
        <v/>
      </c>
      <c r="BA160" s="684" t="str">
        <f>IF(BA159="","",VLOOKUP(BA159,'6-2シフト記号表（従来型・ユニット型共通）'!$C$6:$L$47,10,FALSE))</f>
        <v/>
      </c>
      <c r="BB160" s="685" t="str">
        <f>IF(BB159="","",VLOOKUP(BB159,'6-2シフト記号表（従来型・ユニット型共通）'!$C$6:$L$47,10,FALSE))</f>
        <v/>
      </c>
      <c r="BC160" s="683" t="str">
        <f>IF(BC159="","",VLOOKUP(BC159,'6-2シフト記号表（従来型・ユニット型共通）'!$C$6:$L$47,10,FALSE))</f>
        <v/>
      </c>
      <c r="BD160" s="684" t="str">
        <f>IF(BD159="","",VLOOKUP(BD159,'6-2シフト記号表（従来型・ユニット型共通）'!$C$6:$L$47,10,FALSE))</f>
        <v/>
      </c>
      <c r="BE160" s="684" t="str">
        <f>IF(BE159="","",VLOOKUP(BE159,'6-2シフト記号表（従来型・ユニット型共通）'!$C$6:$L$47,10,FALSE))</f>
        <v/>
      </c>
      <c r="BF160" s="1868">
        <f>IF($BI$3="４週",SUM(AA160:BB160),IF($BI$3="暦月",SUM(AA160:BE160),""))</f>
        <v>0</v>
      </c>
      <c r="BG160" s="1869"/>
      <c r="BH160" s="1870">
        <f>IF($BI$3="４週",BF160/4,IF($BI$3="暦月",(BF160/($BI$8/7)),""))</f>
        <v>0</v>
      </c>
      <c r="BI160" s="1869"/>
      <c r="BJ160" s="1865"/>
      <c r="BK160" s="1866"/>
      <c r="BL160" s="1866"/>
      <c r="BM160" s="1866"/>
      <c r="BN160" s="1867"/>
    </row>
    <row r="161" spans="2:66" ht="20.25" customHeight="1" x14ac:dyDescent="0.2">
      <c r="B161" s="1770">
        <f>B159+1</f>
        <v>73</v>
      </c>
      <c r="C161" s="1930"/>
      <c r="D161" s="1932"/>
      <c r="E161" s="1933"/>
      <c r="F161" s="1934"/>
      <c r="G161" s="1772"/>
      <c r="H161" s="1773"/>
      <c r="I161" s="678"/>
      <c r="J161" s="679"/>
      <c r="K161" s="678"/>
      <c r="L161" s="679"/>
      <c r="M161" s="1776"/>
      <c r="N161" s="1777"/>
      <c r="O161" s="1780"/>
      <c r="P161" s="1781"/>
      <c r="Q161" s="1781"/>
      <c r="R161" s="1773"/>
      <c r="S161" s="1784"/>
      <c r="T161" s="1785"/>
      <c r="U161" s="1785"/>
      <c r="V161" s="1785"/>
      <c r="W161" s="1786"/>
      <c r="X161" s="698" t="s">
        <v>1079</v>
      </c>
      <c r="Z161" s="699"/>
      <c r="AA161" s="691"/>
      <c r="AB161" s="692"/>
      <c r="AC161" s="692"/>
      <c r="AD161" s="692"/>
      <c r="AE161" s="692"/>
      <c r="AF161" s="692"/>
      <c r="AG161" s="693"/>
      <c r="AH161" s="691"/>
      <c r="AI161" s="692"/>
      <c r="AJ161" s="692"/>
      <c r="AK161" s="692"/>
      <c r="AL161" s="692"/>
      <c r="AM161" s="692"/>
      <c r="AN161" s="693"/>
      <c r="AO161" s="691"/>
      <c r="AP161" s="692"/>
      <c r="AQ161" s="692"/>
      <c r="AR161" s="692"/>
      <c r="AS161" s="692"/>
      <c r="AT161" s="692"/>
      <c r="AU161" s="693"/>
      <c r="AV161" s="691"/>
      <c r="AW161" s="692"/>
      <c r="AX161" s="692"/>
      <c r="AY161" s="692"/>
      <c r="AZ161" s="692"/>
      <c r="BA161" s="692"/>
      <c r="BB161" s="693"/>
      <c r="BC161" s="691"/>
      <c r="BD161" s="692"/>
      <c r="BE161" s="694"/>
      <c r="BF161" s="1787"/>
      <c r="BG161" s="1788"/>
      <c r="BH161" s="1842"/>
      <c r="BI161" s="1843"/>
      <c r="BJ161" s="1844"/>
      <c r="BK161" s="1845"/>
      <c r="BL161" s="1845"/>
      <c r="BM161" s="1845"/>
      <c r="BN161" s="1846"/>
    </row>
    <row r="162" spans="2:66" ht="20.25" customHeight="1" x14ac:dyDescent="0.2">
      <c r="B162" s="1771"/>
      <c r="C162" s="1931"/>
      <c r="D162" s="1932"/>
      <c r="E162" s="1933"/>
      <c r="F162" s="1934"/>
      <c r="G162" s="1872"/>
      <c r="H162" s="1873"/>
      <c r="I162" s="700"/>
      <c r="J162" s="701">
        <f>G161</f>
        <v>0</v>
      </c>
      <c r="K162" s="700"/>
      <c r="L162" s="701">
        <f>M161</f>
        <v>0</v>
      </c>
      <c r="M162" s="1874"/>
      <c r="N162" s="1875"/>
      <c r="O162" s="1876"/>
      <c r="P162" s="1877"/>
      <c r="Q162" s="1877"/>
      <c r="R162" s="1873"/>
      <c r="S162" s="1784"/>
      <c r="T162" s="1785"/>
      <c r="U162" s="1785"/>
      <c r="V162" s="1785"/>
      <c r="W162" s="1786"/>
      <c r="X162" s="695" t="s">
        <v>1080</v>
      </c>
      <c r="Y162" s="696"/>
      <c r="Z162" s="697"/>
      <c r="AA162" s="683" t="str">
        <f>IF(AA161="","",VLOOKUP(AA161,'6-2シフト記号表（従来型・ユニット型共通）'!$C$6:$L$47,10,FALSE))</f>
        <v/>
      </c>
      <c r="AB162" s="684" t="str">
        <f>IF(AB161="","",VLOOKUP(AB161,'6-2シフト記号表（従来型・ユニット型共通）'!$C$6:$L$47,10,FALSE))</f>
        <v/>
      </c>
      <c r="AC162" s="684" t="str">
        <f>IF(AC161="","",VLOOKUP(AC161,'6-2シフト記号表（従来型・ユニット型共通）'!$C$6:$L$47,10,FALSE))</f>
        <v/>
      </c>
      <c r="AD162" s="684" t="str">
        <f>IF(AD161="","",VLOOKUP(AD161,'6-2シフト記号表（従来型・ユニット型共通）'!$C$6:$L$47,10,FALSE))</f>
        <v/>
      </c>
      <c r="AE162" s="684" t="str">
        <f>IF(AE161="","",VLOOKUP(AE161,'6-2シフト記号表（従来型・ユニット型共通）'!$C$6:$L$47,10,FALSE))</f>
        <v/>
      </c>
      <c r="AF162" s="684" t="str">
        <f>IF(AF161="","",VLOOKUP(AF161,'6-2シフト記号表（従来型・ユニット型共通）'!$C$6:$L$47,10,FALSE))</f>
        <v/>
      </c>
      <c r="AG162" s="685" t="str">
        <f>IF(AG161="","",VLOOKUP(AG161,'6-2シフト記号表（従来型・ユニット型共通）'!$C$6:$L$47,10,FALSE))</f>
        <v/>
      </c>
      <c r="AH162" s="683" t="str">
        <f>IF(AH161="","",VLOOKUP(AH161,'6-2シフト記号表（従来型・ユニット型共通）'!$C$6:$L$47,10,FALSE))</f>
        <v/>
      </c>
      <c r="AI162" s="684" t="str">
        <f>IF(AI161="","",VLOOKUP(AI161,'6-2シフト記号表（従来型・ユニット型共通）'!$C$6:$L$47,10,FALSE))</f>
        <v/>
      </c>
      <c r="AJ162" s="684" t="str">
        <f>IF(AJ161="","",VLOOKUP(AJ161,'6-2シフト記号表（従来型・ユニット型共通）'!$C$6:$L$47,10,FALSE))</f>
        <v/>
      </c>
      <c r="AK162" s="684" t="str">
        <f>IF(AK161="","",VLOOKUP(AK161,'6-2シフト記号表（従来型・ユニット型共通）'!$C$6:$L$47,10,FALSE))</f>
        <v/>
      </c>
      <c r="AL162" s="684" t="str">
        <f>IF(AL161="","",VLOOKUP(AL161,'6-2シフト記号表（従来型・ユニット型共通）'!$C$6:$L$47,10,FALSE))</f>
        <v/>
      </c>
      <c r="AM162" s="684" t="str">
        <f>IF(AM161="","",VLOOKUP(AM161,'6-2シフト記号表（従来型・ユニット型共通）'!$C$6:$L$47,10,FALSE))</f>
        <v/>
      </c>
      <c r="AN162" s="685" t="str">
        <f>IF(AN161="","",VLOOKUP(AN161,'6-2シフト記号表（従来型・ユニット型共通）'!$C$6:$L$47,10,FALSE))</f>
        <v/>
      </c>
      <c r="AO162" s="683" t="str">
        <f>IF(AO161="","",VLOOKUP(AO161,'6-2シフト記号表（従来型・ユニット型共通）'!$C$6:$L$47,10,FALSE))</f>
        <v/>
      </c>
      <c r="AP162" s="684" t="str">
        <f>IF(AP161="","",VLOOKUP(AP161,'6-2シフト記号表（従来型・ユニット型共通）'!$C$6:$L$47,10,FALSE))</f>
        <v/>
      </c>
      <c r="AQ162" s="684" t="str">
        <f>IF(AQ161="","",VLOOKUP(AQ161,'6-2シフト記号表（従来型・ユニット型共通）'!$C$6:$L$47,10,FALSE))</f>
        <v/>
      </c>
      <c r="AR162" s="684" t="str">
        <f>IF(AR161="","",VLOOKUP(AR161,'6-2シフト記号表（従来型・ユニット型共通）'!$C$6:$L$47,10,FALSE))</f>
        <v/>
      </c>
      <c r="AS162" s="684" t="str">
        <f>IF(AS161="","",VLOOKUP(AS161,'6-2シフト記号表（従来型・ユニット型共通）'!$C$6:$L$47,10,FALSE))</f>
        <v/>
      </c>
      <c r="AT162" s="684" t="str">
        <f>IF(AT161="","",VLOOKUP(AT161,'6-2シフト記号表（従来型・ユニット型共通）'!$C$6:$L$47,10,FALSE))</f>
        <v/>
      </c>
      <c r="AU162" s="685" t="str">
        <f>IF(AU161="","",VLOOKUP(AU161,'6-2シフト記号表（従来型・ユニット型共通）'!$C$6:$L$47,10,FALSE))</f>
        <v/>
      </c>
      <c r="AV162" s="683" t="str">
        <f>IF(AV161="","",VLOOKUP(AV161,'6-2シフト記号表（従来型・ユニット型共通）'!$C$6:$L$47,10,FALSE))</f>
        <v/>
      </c>
      <c r="AW162" s="684" t="str">
        <f>IF(AW161="","",VLOOKUP(AW161,'6-2シフト記号表（従来型・ユニット型共通）'!$C$6:$L$47,10,FALSE))</f>
        <v/>
      </c>
      <c r="AX162" s="684" t="str">
        <f>IF(AX161="","",VLOOKUP(AX161,'6-2シフト記号表（従来型・ユニット型共通）'!$C$6:$L$47,10,FALSE))</f>
        <v/>
      </c>
      <c r="AY162" s="684" t="str">
        <f>IF(AY161="","",VLOOKUP(AY161,'6-2シフト記号表（従来型・ユニット型共通）'!$C$6:$L$47,10,FALSE))</f>
        <v/>
      </c>
      <c r="AZ162" s="684" t="str">
        <f>IF(AZ161="","",VLOOKUP(AZ161,'6-2シフト記号表（従来型・ユニット型共通）'!$C$6:$L$47,10,FALSE))</f>
        <v/>
      </c>
      <c r="BA162" s="684" t="str">
        <f>IF(BA161="","",VLOOKUP(BA161,'6-2シフト記号表（従来型・ユニット型共通）'!$C$6:$L$47,10,FALSE))</f>
        <v/>
      </c>
      <c r="BB162" s="685" t="str">
        <f>IF(BB161="","",VLOOKUP(BB161,'6-2シフト記号表（従来型・ユニット型共通）'!$C$6:$L$47,10,FALSE))</f>
        <v/>
      </c>
      <c r="BC162" s="683" t="str">
        <f>IF(BC161="","",VLOOKUP(BC161,'6-2シフト記号表（従来型・ユニット型共通）'!$C$6:$L$47,10,FALSE))</f>
        <v/>
      </c>
      <c r="BD162" s="684" t="str">
        <f>IF(BD161="","",VLOOKUP(BD161,'6-2シフト記号表（従来型・ユニット型共通）'!$C$6:$L$47,10,FALSE))</f>
        <v/>
      </c>
      <c r="BE162" s="684" t="str">
        <f>IF(BE161="","",VLOOKUP(BE161,'6-2シフト記号表（従来型・ユニット型共通）'!$C$6:$L$47,10,FALSE))</f>
        <v/>
      </c>
      <c r="BF162" s="1868">
        <f>IF($BI$3="４週",SUM(AA162:BB162),IF($BI$3="暦月",SUM(AA162:BE162),""))</f>
        <v>0</v>
      </c>
      <c r="BG162" s="1869"/>
      <c r="BH162" s="1870">
        <f>IF($BI$3="４週",BF162/4,IF($BI$3="暦月",(BF162/($BI$8/7)),""))</f>
        <v>0</v>
      </c>
      <c r="BI162" s="1869"/>
      <c r="BJ162" s="1865"/>
      <c r="BK162" s="1866"/>
      <c r="BL162" s="1866"/>
      <c r="BM162" s="1866"/>
      <c r="BN162" s="1867"/>
    </row>
    <row r="163" spans="2:66" ht="20.25" customHeight="1" x14ac:dyDescent="0.2">
      <c r="B163" s="1770">
        <f>B161+1</f>
        <v>74</v>
      </c>
      <c r="C163" s="1930"/>
      <c r="D163" s="1932"/>
      <c r="E163" s="1933"/>
      <c r="F163" s="1934"/>
      <c r="G163" s="1772"/>
      <c r="H163" s="1773"/>
      <c r="I163" s="678"/>
      <c r="J163" s="679"/>
      <c r="K163" s="678"/>
      <c r="L163" s="679"/>
      <c r="M163" s="1776"/>
      <c r="N163" s="1777"/>
      <c r="O163" s="1780"/>
      <c r="P163" s="1781"/>
      <c r="Q163" s="1781"/>
      <c r="R163" s="1773"/>
      <c r="S163" s="1784"/>
      <c r="T163" s="1785"/>
      <c r="U163" s="1785"/>
      <c r="V163" s="1785"/>
      <c r="W163" s="1786"/>
      <c r="X163" s="698" t="s">
        <v>1079</v>
      </c>
      <c r="Z163" s="699"/>
      <c r="AA163" s="691"/>
      <c r="AB163" s="692"/>
      <c r="AC163" s="692"/>
      <c r="AD163" s="692"/>
      <c r="AE163" s="692"/>
      <c r="AF163" s="692"/>
      <c r="AG163" s="693"/>
      <c r="AH163" s="691"/>
      <c r="AI163" s="692"/>
      <c r="AJ163" s="692"/>
      <c r="AK163" s="692"/>
      <c r="AL163" s="692"/>
      <c r="AM163" s="692"/>
      <c r="AN163" s="693"/>
      <c r="AO163" s="691"/>
      <c r="AP163" s="692"/>
      <c r="AQ163" s="692"/>
      <c r="AR163" s="692"/>
      <c r="AS163" s="692"/>
      <c r="AT163" s="692"/>
      <c r="AU163" s="693"/>
      <c r="AV163" s="691"/>
      <c r="AW163" s="692"/>
      <c r="AX163" s="692"/>
      <c r="AY163" s="692"/>
      <c r="AZ163" s="692"/>
      <c r="BA163" s="692"/>
      <c r="BB163" s="693"/>
      <c r="BC163" s="691"/>
      <c r="BD163" s="692"/>
      <c r="BE163" s="694"/>
      <c r="BF163" s="1787"/>
      <c r="BG163" s="1788"/>
      <c r="BH163" s="1842"/>
      <c r="BI163" s="1843"/>
      <c r="BJ163" s="1844"/>
      <c r="BK163" s="1845"/>
      <c r="BL163" s="1845"/>
      <c r="BM163" s="1845"/>
      <c r="BN163" s="1846"/>
    </row>
    <row r="164" spans="2:66" ht="20.25" customHeight="1" x14ac:dyDescent="0.2">
      <c r="B164" s="1771"/>
      <c r="C164" s="1931"/>
      <c r="D164" s="1932"/>
      <c r="E164" s="1933"/>
      <c r="F164" s="1934"/>
      <c r="G164" s="1872"/>
      <c r="H164" s="1873"/>
      <c r="I164" s="700"/>
      <c r="J164" s="701">
        <f>G163</f>
        <v>0</v>
      </c>
      <c r="K164" s="700"/>
      <c r="L164" s="701">
        <f>M163</f>
        <v>0</v>
      </c>
      <c r="M164" s="1874"/>
      <c r="N164" s="1875"/>
      <c r="O164" s="1876"/>
      <c r="P164" s="1877"/>
      <c r="Q164" s="1877"/>
      <c r="R164" s="1873"/>
      <c r="S164" s="1784"/>
      <c r="T164" s="1785"/>
      <c r="U164" s="1785"/>
      <c r="V164" s="1785"/>
      <c r="W164" s="1786"/>
      <c r="X164" s="695" t="s">
        <v>1080</v>
      </c>
      <c r="Y164" s="696"/>
      <c r="Z164" s="697"/>
      <c r="AA164" s="683" t="str">
        <f>IF(AA163="","",VLOOKUP(AA163,'6-2シフト記号表（従来型・ユニット型共通）'!$C$6:$L$47,10,FALSE))</f>
        <v/>
      </c>
      <c r="AB164" s="684" t="str">
        <f>IF(AB163="","",VLOOKUP(AB163,'6-2シフト記号表（従来型・ユニット型共通）'!$C$6:$L$47,10,FALSE))</f>
        <v/>
      </c>
      <c r="AC164" s="684" t="str">
        <f>IF(AC163="","",VLOOKUP(AC163,'6-2シフト記号表（従来型・ユニット型共通）'!$C$6:$L$47,10,FALSE))</f>
        <v/>
      </c>
      <c r="AD164" s="684" t="str">
        <f>IF(AD163="","",VLOOKUP(AD163,'6-2シフト記号表（従来型・ユニット型共通）'!$C$6:$L$47,10,FALSE))</f>
        <v/>
      </c>
      <c r="AE164" s="684" t="str">
        <f>IF(AE163="","",VLOOKUP(AE163,'6-2シフト記号表（従来型・ユニット型共通）'!$C$6:$L$47,10,FALSE))</f>
        <v/>
      </c>
      <c r="AF164" s="684" t="str">
        <f>IF(AF163="","",VLOOKUP(AF163,'6-2シフト記号表（従来型・ユニット型共通）'!$C$6:$L$47,10,FALSE))</f>
        <v/>
      </c>
      <c r="AG164" s="685" t="str">
        <f>IF(AG163="","",VLOOKUP(AG163,'6-2シフト記号表（従来型・ユニット型共通）'!$C$6:$L$47,10,FALSE))</f>
        <v/>
      </c>
      <c r="AH164" s="683" t="str">
        <f>IF(AH163="","",VLOOKUP(AH163,'6-2シフト記号表（従来型・ユニット型共通）'!$C$6:$L$47,10,FALSE))</f>
        <v/>
      </c>
      <c r="AI164" s="684" t="str">
        <f>IF(AI163="","",VLOOKUP(AI163,'6-2シフト記号表（従来型・ユニット型共通）'!$C$6:$L$47,10,FALSE))</f>
        <v/>
      </c>
      <c r="AJ164" s="684" t="str">
        <f>IF(AJ163="","",VLOOKUP(AJ163,'6-2シフト記号表（従来型・ユニット型共通）'!$C$6:$L$47,10,FALSE))</f>
        <v/>
      </c>
      <c r="AK164" s="684" t="str">
        <f>IF(AK163="","",VLOOKUP(AK163,'6-2シフト記号表（従来型・ユニット型共通）'!$C$6:$L$47,10,FALSE))</f>
        <v/>
      </c>
      <c r="AL164" s="684" t="str">
        <f>IF(AL163="","",VLOOKUP(AL163,'6-2シフト記号表（従来型・ユニット型共通）'!$C$6:$L$47,10,FALSE))</f>
        <v/>
      </c>
      <c r="AM164" s="684" t="str">
        <f>IF(AM163="","",VLOOKUP(AM163,'6-2シフト記号表（従来型・ユニット型共通）'!$C$6:$L$47,10,FALSE))</f>
        <v/>
      </c>
      <c r="AN164" s="685" t="str">
        <f>IF(AN163="","",VLOOKUP(AN163,'6-2シフト記号表（従来型・ユニット型共通）'!$C$6:$L$47,10,FALSE))</f>
        <v/>
      </c>
      <c r="AO164" s="683" t="str">
        <f>IF(AO163="","",VLOOKUP(AO163,'6-2シフト記号表（従来型・ユニット型共通）'!$C$6:$L$47,10,FALSE))</f>
        <v/>
      </c>
      <c r="AP164" s="684" t="str">
        <f>IF(AP163="","",VLOOKUP(AP163,'6-2シフト記号表（従来型・ユニット型共通）'!$C$6:$L$47,10,FALSE))</f>
        <v/>
      </c>
      <c r="AQ164" s="684" t="str">
        <f>IF(AQ163="","",VLOOKUP(AQ163,'6-2シフト記号表（従来型・ユニット型共通）'!$C$6:$L$47,10,FALSE))</f>
        <v/>
      </c>
      <c r="AR164" s="684" t="str">
        <f>IF(AR163="","",VLOOKUP(AR163,'6-2シフト記号表（従来型・ユニット型共通）'!$C$6:$L$47,10,FALSE))</f>
        <v/>
      </c>
      <c r="AS164" s="684" t="str">
        <f>IF(AS163="","",VLOOKUP(AS163,'6-2シフト記号表（従来型・ユニット型共通）'!$C$6:$L$47,10,FALSE))</f>
        <v/>
      </c>
      <c r="AT164" s="684" t="str">
        <f>IF(AT163="","",VLOOKUP(AT163,'6-2シフト記号表（従来型・ユニット型共通）'!$C$6:$L$47,10,FALSE))</f>
        <v/>
      </c>
      <c r="AU164" s="685" t="str">
        <f>IF(AU163="","",VLOOKUP(AU163,'6-2シフト記号表（従来型・ユニット型共通）'!$C$6:$L$47,10,FALSE))</f>
        <v/>
      </c>
      <c r="AV164" s="683" t="str">
        <f>IF(AV163="","",VLOOKUP(AV163,'6-2シフト記号表（従来型・ユニット型共通）'!$C$6:$L$47,10,FALSE))</f>
        <v/>
      </c>
      <c r="AW164" s="684" t="str">
        <f>IF(AW163="","",VLOOKUP(AW163,'6-2シフト記号表（従来型・ユニット型共通）'!$C$6:$L$47,10,FALSE))</f>
        <v/>
      </c>
      <c r="AX164" s="684" t="str">
        <f>IF(AX163="","",VLOOKUP(AX163,'6-2シフト記号表（従来型・ユニット型共通）'!$C$6:$L$47,10,FALSE))</f>
        <v/>
      </c>
      <c r="AY164" s="684" t="str">
        <f>IF(AY163="","",VLOOKUP(AY163,'6-2シフト記号表（従来型・ユニット型共通）'!$C$6:$L$47,10,FALSE))</f>
        <v/>
      </c>
      <c r="AZ164" s="684" t="str">
        <f>IF(AZ163="","",VLOOKUP(AZ163,'6-2シフト記号表（従来型・ユニット型共通）'!$C$6:$L$47,10,FALSE))</f>
        <v/>
      </c>
      <c r="BA164" s="684" t="str">
        <f>IF(BA163="","",VLOOKUP(BA163,'6-2シフト記号表（従来型・ユニット型共通）'!$C$6:$L$47,10,FALSE))</f>
        <v/>
      </c>
      <c r="BB164" s="685" t="str">
        <f>IF(BB163="","",VLOOKUP(BB163,'6-2シフト記号表（従来型・ユニット型共通）'!$C$6:$L$47,10,FALSE))</f>
        <v/>
      </c>
      <c r="BC164" s="683" t="str">
        <f>IF(BC163="","",VLOOKUP(BC163,'6-2シフト記号表（従来型・ユニット型共通）'!$C$6:$L$47,10,FALSE))</f>
        <v/>
      </c>
      <c r="BD164" s="684" t="str">
        <f>IF(BD163="","",VLOOKUP(BD163,'6-2シフト記号表（従来型・ユニット型共通）'!$C$6:$L$47,10,FALSE))</f>
        <v/>
      </c>
      <c r="BE164" s="684" t="str">
        <f>IF(BE163="","",VLOOKUP(BE163,'6-2シフト記号表（従来型・ユニット型共通）'!$C$6:$L$47,10,FALSE))</f>
        <v/>
      </c>
      <c r="BF164" s="1868">
        <f>IF($BI$3="４週",SUM(AA164:BB164),IF($BI$3="暦月",SUM(AA164:BE164),""))</f>
        <v>0</v>
      </c>
      <c r="BG164" s="1869"/>
      <c r="BH164" s="1870">
        <f>IF($BI$3="４週",BF164/4,IF($BI$3="暦月",(BF164/($BI$8/7)),""))</f>
        <v>0</v>
      </c>
      <c r="BI164" s="1869"/>
      <c r="BJ164" s="1865"/>
      <c r="BK164" s="1866"/>
      <c r="BL164" s="1866"/>
      <c r="BM164" s="1866"/>
      <c r="BN164" s="1867"/>
    </row>
    <row r="165" spans="2:66" ht="20.25" customHeight="1" x14ac:dyDescent="0.2">
      <c r="B165" s="1770">
        <f>B163+1</f>
        <v>75</v>
      </c>
      <c r="C165" s="1930"/>
      <c r="D165" s="1932"/>
      <c r="E165" s="1933"/>
      <c r="F165" s="1934"/>
      <c r="G165" s="1772"/>
      <c r="H165" s="1773"/>
      <c r="I165" s="678"/>
      <c r="J165" s="679"/>
      <c r="K165" s="678"/>
      <c r="L165" s="679"/>
      <c r="M165" s="1776"/>
      <c r="N165" s="1777"/>
      <c r="O165" s="1780"/>
      <c r="P165" s="1781"/>
      <c r="Q165" s="1781"/>
      <c r="R165" s="1773"/>
      <c r="S165" s="1784"/>
      <c r="T165" s="1785"/>
      <c r="U165" s="1785"/>
      <c r="V165" s="1785"/>
      <c r="W165" s="1786"/>
      <c r="X165" s="698" t="s">
        <v>1079</v>
      </c>
      <c r="Z165" s="699"/>
      <c r="AA165" s="691"/>
      <c r="AB165" s="692"/>
      <c r="AC165" s="692"/>
      <c r="AD165" s="692"/>
      <c r="AE165" s="692"/>
      <c r="AF165" s="692"/>
      <c r="AG165" s="693"/>
      <c r="AH165" s="691"/>
      <c r="AI165" s="692"/>
      <c r="AJ165" s="692"/>
      <c r="AK165" s="692"/>
      <c r="AL165" s="692"/>
      <c r="AM165" s="692"/>
      <c r="AN165" s="693"/>
      <c r="AO165" s="691"/>
      <c r="AP165" s="692"/>
      <c r="AQ165" s="692"/>
      <c r="AR165" s="692"/>
      <c r="AS165" s="692"/>
      <c r="AT165" s="692"/>
      <c r="AU165" s="693"/>
      <c r="AV165" s="691"/>
      <c r="AW165" s="692"/>
      <c r="AX165" s="692"/>
      <c r="AY165" s="692"/>
      <c r="AZ165" s="692"/>
      <c r="BA165" s="692"/>
      <c r="BB165" s="693"/>
      <c r="BC165" s="691"/>
      <c r="BD165" s="692"/>
      <c r="BE165" s="694"/>
      <c r="BF165" s="1787"/>
      <c r="BG165" s="1788"/>
      <c r="BH165" s="1842"/>
      <c r="BI165" s="1843"/>
      <c r="BJ165" s="1844"/>
      <c r="BK165" s="1845"/>
      <c r="BL165" s="1845"/>
      <c r="BM165" s="1845"/>
      <c r="BN165" s="1846"/>
    </row>
    <row r="166" spans="2:66" ht="20.25" customHeight="1" x14ac:dyDescent="0.2">
      <c r="B166" s="1771"/>
      <c r="C166" s="1931"/>
      <c r="D166" s="1932"/>
      <c r="E166" s="1933"/>
      <c r="F166" s="1934"/>
      <c r="G166" s="1872"/>
      <c r="H166" s="1873"/>
      <c r="I166" s="700"/>
      <c r="J166" s="701">
        <f>G165</f>
        <v>0</v>
      </c>
      <c r="K166" s="700"/>
      <c r="L166" s="701">
        <f>M165</f>
        <v>0</v>
      </c>
      <c r="M166" s="1874"/>
      <c r="N166" s="1875"/>
      <c r="O166" s="1876"/>
      <c r="P166" s="1877"/>
      <c r="Q166" s="1877"/>
      <c r="R166" s="1873"/>
      <c r="S166" s="1784"/>
      <c r="T166" s="1785"/>
      <c r="U166" s="1785"/>
      <c r="V166" s="1785"/>
      <c r="W166" s="1786"/>
      <c r="X166" s="695" t="s">
        <v>1080</v>
      </c>
      <c r="Y166" s="696"/>
      <c r="Z166" s="697"/>
      <c r="AA166" s="683" t="str">
        <f>IF(AA165="","",VLOOKUP(AA165,'6-2シフト記号表（従来型・ユニット型共通）'!$C$6:$L$47,10,FALSE))</f>
        <v/>
      </c>
      <c r="AB166" s="684" t="str">
        <f>IF(AB165="","",VLOOKUP(AB165,'6-2シフト記号表（従来型・ユニット型共通）'!$C$6:$L$47,10,FALSE))</f>
        <v/>
      </c>
      <c r="AC166" s="684" t="str">
        <f>IF(AC165="","",VLOOKUP(AC165,'6-2シフト記号表（従来型・ユニット型共通）'!$C$6:$L$47,10,FALSE))</f>
        <v/>
      </c>
      <c r="AD166" s="684" t="str">
        <f>IF(AD165="","",VLOOKUP(AD165,'6-2シフト記号表（従来型・ユニット型共通）'!$C$6:$L$47,10,FALSE))</f>
        <v/>
      </c>
      <c r="AE166" s="684" t="str">
        <f>IF(AE165="","",VLOOKUP(AE165,'6-2シフト記号表（従来型・ユニット型共通）'!$C$6:$L$47,10,FALSE))</f>
        <v/>
      </c>
      <c r="AF166" s="684" t="str">
        <f>IF(AF165="","",VLOOKUP(AF165,'6-2シフト記号表（従来型・ユニット型共通）'!$C$6:$L$47,10,FALSE))</f>
        <v/>
      </c>
      <c r="AG166" s="685" t="str">
        <f>IF(AG165="","",VLOOKUP(AG165,'6-2シフト記号表（従来型・ユニット型共通）'!$C$6:$L$47,10,FALSE))</f>
        <v/>
      </c>
      <c r="AH166" s="683" t="str">
        <f>IF(AH165="","",VLOOKUP(AH165,'6-2シフト記号表（従来型・ユニット型共通）'!$C$6:$L$47,10,FALSE))</f>
        <v/>
      </c>
      <c r="AI166" s="684" t="str">
        <f>IF(AI165="","",VLOOKUP(AI165,'6-2シフト記号表（従来型・ユニット型共通）'!$C$6:$L$47,10,FALSE))</f>
        <v/>
      </c>
      <c r="AJ166" s="684" t="str">
        <f>IF(AJ165="","",VLOOKUP(AJ165,'6-2シフト記号表（従来型・ユニット型共通）'!$C$6:$L$47,10,FALSE))</f>
        <v/>
      </c>
      <c r="AK166" s="684" t="str">
        <f>IF(AK165="","",VLOOKUP(AK165,'6-2シフト記号表（従来型・ユニット型共通）'!$C$6:$L$47,10,FALSE))</f>
        <v/>
      </c>
      <c r="AL166" s="684" t="str">
        <f>IF(AL165="","",VLOOKUP(AL165,'6-2シフト記号表（従来型・ユニット型共通）'!$C$6:$L$47,10,FALSE))</f>
        <v/>
      </c>
      <c r="AM166" s="684" t="str">
        <f>IF(AM165="","",VLOOKUP(AM165,'6-2シフト記号表（従来型・ユニット型共通）'!$C$6:$L$47,10,FALSE))</f>
        <v/>
      </c>
      <c r="AN166" s="685" t="str">
        <f>IF(AN165="","",VLOOKUP(AN165,'6-2シフト記号表（従来型・ユニット型共通）'!$C$6:$L$47,10,FALSE))</f>
        <v/>
      </c>
      <c r="AO166" s="683" t="str">
        <f>IF(AO165="","",VLOOKUP(AO165,'6-2シフト記号表（従来型・ユニット型共通）'!$C$6:$L$47,10,FALSE))</f>
        <v/>
      </c>
      <c r="AP166" s="684" t="str">
        <f>IF(AP165="","",VLOOKUP(AP165,'6-2シフト記号表（従来型・ユニット型共通）'!$C$6:$L$47,10,FALSE))</f>
        <v/>
      </c>
      <c r="AQ166" s="684" t="str">
        <f>IF(AQ165="","",VLOOKUP(AQ165,'6-2シフト記号表（従来型・ユニット型共通）'!$C$6:$L$47,10,FALSE))</f>
        <v/>
      </c>
      <c r="AR166" s="684" t="str">
        <f>IF(AR165="","",VLOOKUP(AR165,'6-2シフト記号表（従来型・ユニット型共通）'!$C$6:$L$47,10,FALSE))</f>
        <v/>
      </c>
      <c r="AS166" s="684" t="str">
        <f>IF(AS165="","",VLOOKUP(AS165,'6-2シフト記号表（従来型・ユニット型共通）'!$C$6:$L$47,10,FALSE))</f>
        <v/>
      </c>
      <c r="AT166" s="684" t="str">
        <f>IF(AT165="","",VLOOKUP(AT165,'6-2シフト記号表（従来型・ユニット型共通）'!$C$6:$L$47,10,FALSE))</f>
        <v/>
      </c>
      <c r="AU166" s="685" t="str">
        <f>IF(AU165="","",VLOOKUP(AU165,'6-2シフト記号表（従来型・ユニット型共通）'!$C$6:$L$47,10,FALSE))</f>
        <v/>
      </c>
      <c r="AV166" s="683" t="str">
        <f>IF(AV165="","",VLOOKUP(AV165,'6-2シフト記号表（従来型・ユニット型共通）'!$C$6:$L$47,10,FALSE))</f>
        <v/>
      </c>
      <c r="AW166" s="684" t="str">
        <f>IF(AW165="","",VLOOKUP(AW165,'6-2シフト記号表（従来型・ユニット型共通）'!$C$6:$L$47,10,FALSE))</f>
        <v/>
      </c>
      <c r="AX166" s="684" t="str">
        <f>IF(AX165="","",VLOOKUP(AX165,'6-2シフト記号表（従来型・ユニット型共通）'!$C$6:$L$47,10,FALSE))</f>
        <v/>
      </c>
      <c r="AY166" s="684" t="str">
        <f>IF(AY165="","",VLOOKUP(AY165,'6-2シフト記号表（従来型・ユニット型共通）'!$C$6:$L$47,10,FALSE))</f>
        <v/>
      </c>
      <c r="AZ166" s="684" t="str">
        <f>IF(AZ165="","",VLOOKUP(AZ165,'6-2シフト記号表（従来型・ユニット型共通）'!$C$6:$L$47,10,FALSE))</f>
        <v/>
      </c>
      <c r="BA166" s="684" t="str">
        <f>IF(BA165="","",VLOOKUP(BA165,'6-2シフト記号表（従来型・ユニット型共通）'!$C$6:$L$47,10,FALSE))</f>
        <v/>
      </c>
      <c r="BB166" s="685" t="str">
        <f>IF(BB165="","",VLOOKUP(BB165,'6-2シフト記号表（従来型・ユニット型共通）'!$C$6:$L$47,10,FALSE))</f>
        <v/>
      </c>
      <c r="BC166" s="683" t="str">
        <f>IF(BC165="","",VLOOKUP(BC165,'6-2シフト記号表（従来型・ユニット型共通）'!$C$6:$L$47,10,FALSE))</f>
        <v/>
      </c>
      <c r="BD166" s="684" t="str">
        <f>IF(BD165="","",VLOOKUP(BD165,'6-2シフト記号表（従来型・ユニット型共通）'!$C$6:$L$47,10,FALSE))</f>
        <v/>
      </c>
      <c r="BE166" s="684" t="str">
        <f>IF(BE165="","",VLOOKUP(BE165,'6-2シフト記号表（従来型・ユニット型共通）'!$C$6:$L$47,10,FALSE))</f>
        <v/>
      </c>
      <c r="BF166" s="1868">
        <f>IF($BI$3="４週",SUM(AA166:BB166),IF($BI$3="暦月",SUM(AA166:BE166),""))</f>
        <v>0</v>
      </c>
      <c r="BG166" s="1869"/>
      <c r="BH166" s="1870">
        <f>IF($BI$3="４週",BF166/4,IF($BI$3="暦月",(BF166/($BI$8/7)),""))</f>
        <v>0</v>
      </c>
      <c r="BI166" s="1869"/>
      <c r="BJ166" s="1865"/>
      <c r="BK166" s="1866"/>
      <c r="BL166" s="1866"/>
      <c r="BM166" s="1866"/>
      <c r="BN166" s="1867"/>
    </row>
    <row r="167" spans="2:66" ht="20.25" customHeight="1" x14ac:dyDescent="0.2">
      <c r="B167" s="1770">
        <f>B165+1</f>
        <v>76</v>
      </c>
      <c r="C167" s="1930"/>
      <c r="D167" s="1932"/>
      <c r="E167" s="1933"/>
      <c r="F167" s="1934"/>
      <c r="G167" s="1772"/>
      <c r="H167" s="1773"/>
      <c r="I167" s="678"/>
      <c r="J167" s="679"/>
      <c r="K167" s="678"/>
      <c r="L167" s="679"/>
      <c r="M167" s="1776"/>
      <c r="N167" s="1777"/>
      <c r="O167" s="1780"/>
      <c r="P167" s="1781"/>
      <c r="Q167" s="1781"/>
      <c r="R167" s="1773"/>
      <c r="S167" s="1784"/>
      <c r="T167" s="1785"/>
      <c r="U167" s="1785"/>
      <c r="V167" s="1785"/>
      <c r="W167" s="1786"/>
      <c r="X167" s="698" t="s">
        <v>1079</v>
      </c>
      <c r="Z167" s="699"/>
      <c r="AA167" s="691"/>
      <c r="AB167" s="692"/>
      <c r="AC167" s="692"/>
      <c r="AD167" s="692"/>
      <c r="AE167" s="692"/>
      <c r="AF167" s="692"/>
      <c r="AG167" s="693"/>
      <c r="AH167" s="691"/>
      <c r="AI167" s="692"/>
      <c r="AJ167" s="692"/>
      <c r="AK167" s="692"/>
      <c r="AL167" s="692"/>
      <c r="AM167" s="692"/>
      <c r="AN167" s="693"/>
      <c r="AO167" s="691"/>
      <c r="AP167" s="692"/>
      <c r="AQ167" s="692"/>
      <c r="AR167" s="692"/>
      <c r="AS167" s="692"/>
      <c r="AT167" s="692"/>
      <c r="AU167" s="693"/>
      <c r="AV167" s="691"/>
      <c r="AW167" s="692"/>
      <c r="AX167" s="692"/>
      <c r="AY167" s="692"/>
      <c r="AZ167" s="692"/>
      <c r="BA167" s="692"/>
      <c r="BB167" s="693"/>
      <c r="BC167" s="691"/>
      <c r="BD167" s="692"/>
      <c r="BE167" s="694"/>
      <c r="BF167" s="1787"/>
      <c r="BG167" s="1788"/>
      <c r="BH167" s="1842"/>
      <c r="BI167" s="1843"/>
      <c r="BJ167" s="1844"/>
      <c r="BK167" s="1845"/>
      <c r="BL167" s="1845"/>
      <c r="BM167" s="1845"/>
      <c r="BN167" s="1846"/>
    </row>
    <row r="168" spans="2:66" ht="20.25" customHeight="1" x14ac:dyDescent="0.2">
      <c r="B168" s="1771"/>
      <c r="C168" s="1931"/>
      <c r="D168" s="1932"/>
      <c r="E168" s="1933"/>
      <c r="F168" s="1934"/>
      <c r="G168" s="1872"/>
      <c r="H168" s="1873"/>
      <c r="I168" s="700"/>
      <c r="J168" s="701">
        <f>G167</f>
        <v>0</v>
      </c>
      <c r="K168" s="700"/>
      <c r="L168" s="701">
        <f>M167</f>
        <v>0</v>
      </c>
      <c r="M168" s="1874"/>
      <c r="N168" s="1875"/>
      <c r="O168" s="1876"/>
      <c r="P168" s="1877"/>
      <c r="Q168" s="1877"/>
      <c r="R168" s="1873"/>
      <c r="S168" s="1784"/>
      <c r="T168" s="1785"/>
      <c r="U168" s="1785"/>
      <c r="V168" s="1785"/>
      <c r="W168" s="1786"/>
      <c r="X168" s="695" t="s">
        <v>1080</v>
      </c>
      <c r="Y168" s="696"/>
      <c r="Z168" s="697"/>
      <c r="AA168" s="683" t="str">
        <f>IF(AA167="","",VLOOKUP(AA167,'6-2シフト記号表（従来型・ユニット型共通）'!$C$6:$L$47,10,FALSE))</f>
        <v/>
      </c>
      <c r="AB168" s="684" t="str">
        <f>IF(AB167="","",VLOOKUP(AB167,'6-2シフト記号表（従来型・ユニット型共通）'!$C$6:$L$47,10,FALSE))</f>
        <v/>
      </c>
      <c r="AC168" s="684" t="str">
        <f>IF(AC167="","",VLOOKUP(AC167,'6-2シフト記号表（従来型・ユニット型共通）'!$C$6:$L$47,10,FALSE))</f>
        <v/>
      </c>
      <c r="AD168" s="684" t="str">
        <f>IF(AD167="","",VLOOKUP(AD167,'6-2シフト記号表（従来型・ユニット型共通）'!$C$6:$L$47,10,FALSE))</f>
        <v/>
      </c>
      <c r="AE168" s="684" t="str">
        <f>IF(AE167="","",VLOOKUP(AE167,'6-2シフト記号表（従来型・ユニット型共通）'!$C$6:$L$47,10,FALSE))</f>
        <v/>
      </c>
      <c r="AF168" s="684" t="str">
        <f>IF(AF167="","",VLOOKUP(AF167,'6-2シフト記号表（従来型・ユニット型共通）'!$C$6:$L$47,10,FALSE))</f>
        <v/>
      </c>
      <c r="AG168" s="685" t="str">
        <f>IF(AG167="","",VLOOKUP(AG167,'6-2シフト記号表（従来型・ユニット型共通）'!$C$6:$L$47,10,FALSE))</f>
        <v/>
      </c>
      <c r="AH168" s="683" t="str">
        <f>IF(AH167="","",VLOOKUP(AH167,'6-2シフト記号表（従来型・ユニット型共通）'!$C$6:$L$47,10,FALSE))</f>
        <v/>
      </c>
      <c r="AI168" s="684" t="str">
        <f>IF(AI167="","",VLOOKUP(AI167,'6-2シフト記号表（従来型・ユニット型共通）'!$C$6:$L$47,10,FALSE))</f>
        <v/>
      </c>
      <c r="AJ168" s="684" t="str">
        <f>IF(AJ167="","",VLOOKUP(AJ167,'6-2シフト記号表（従来型・ユニット型共通）'!$C$6:$L$47,10,FALSE))</f>
        <v/>
      </c>
      <c r="AK168" s="684" t="str">
        <f>IF(AK167="","",VLOOKUP(AK167,'6-2シフト記号表（従来型・ユニット型共通）'!$C$6:$L$47,10,FALSE))</f>
        <v/>
      </c>
      <c r="AL168" s="684" t="str">
        <f>IF(AL167="","",VLOOKUP(AL167,'6-2シフト記号表（従来型・ユニット型共通）'!$C$6:$L$47,10,FALSE))</f>
        <v/>
      </c>
      <c r="AM168" s="684" t="str">
        <f>IF(AM167="","",VLOOKUP(AM167,'6-2シフト記号表（従来型・ユニット型共通）'!$C$6:$L$47,10,FALSE))</f>
        <v/>
      </c>
      <c r="AN168" s="685" t="str">
        <f>IF(AN167="","",VLOOKUP(AN167,'6-2シフト記号表（従来型・ユニット型共通）'!$C$6:$L$47,10,FALSE))</f>
        <v/>
      </c>
      <c r="AO168" s="683" t="str">
        <f>IF(AO167="","",VLOOKUP(AO167,'6-2シフト記号表（従来型・ユニット型共通）'!$C$6:$L$47,10,FALSE))</f>
        <v/>
      </c>
      <c r="AP168" s="684" t="str">
        <f>IF(AP167="","",VLOOKUP(AP167,'6-2シフト記号表（従来型・ユニット型共通）'!$C$6:$L$47,10,FALSE))</f>
        <v/>
      </c>
      <c r="AQ168" s="684" t="str">
        <f>IF(AQ167="","",VLOOKUP(AQ167,'6-2シフト記号表（従来型・ユニット型共通）'!$C$6:$L$47,10,FALSE))</f>
        <v/>
      </c>
      <c r="AR168" s="684" t="str">
        <f>IF(AR167="","",VLOOKUP(AR167,'6-2シフト記号表（従来型・ユニット型共通）'!$C$6:$L$47,10,FALSE))</f>
        <v/>
      </c>
      <c r="AS168" s="684" t="str">
        <f>IF(AS167="","",VLOOKUP(AS167,'6-2シフト記号表（従来型・ユニット型共通）'!$C$6:$L$47,10,FALSE))</f>
        <v/>
      </c>
      <c r="AT168" s="684" t="str">
        <f>IF(AT167="","",VLOOKUP(AT167,'6-2シフト記号表（従来型・ユニット型共通）'!$C$6:$L$47,10,FALSE))</f>
        <v/>
      </c>
      <c r="AU168" s="685" t="str">
        <f>IF(AU167="","",VLOOKUP(AU167,'6-2シフト記号表（従来型・ユニット型共通）'!$C$6:$L$47,10,FALSE))</f>
        <v/>
      </c>
      <c r="AV168" s="683" t="str">
        <f>IF(AV167="","",VLOOKUP(AV167,'6-2シフト記号表（従来型・ユニット型共通）'!$C$6:$L$47,10,FALSE))</f>
        <v/>
      </c>
      <c r="AW168" s="684" t="str">
        <f>IF(AW167="","",VLOOKUP(AW167,'6-2シフト記号表（従来型・ユニット型共通）'!$C$6:$L$47,10,FALSE))</f>
        <v/>
      </c>
      <c r="AX168" s="684" t="str">
        <f>IF(AX167="","",VLOOKUP(AX167,'6-2シフト記号表（従来型・ユニット型共通）'!$C$6:$L$47,10,FALSE))</f>
        <v/>
      </c>
      <c r="AY168" s="684" t="str">
        <f>IF(AY167="","",VLOOKUP(AY167,'6-2シフト記号表（従来型・ユニット型共通）'!$C$6:$L$47,10,FALSE))</f>
        <v/>
      </c>
      <c r="AZ168" s="684" t="str">
        <f>IF(AZ167="","",VLOOKUP(AZ167,'6-2シフト記号表（従来型・ユニット型共通）'!$C$6:$L$47,10,FALSE))</f>
        <v/>
      </c>
      <c r="BA168" s="684" t="str">
        <f>IF(BA167="","",VLOOKUP(BA167,'6-2シフト記号表（従来型・ユニット型共通）'!$C$6:$L$47,10,FALSE))</f>
        <v/>
      </c>
      <c r="BB168" s="685" t="str">
        <f>IF(BB167="","",VLOOKUP(BB167,'6-2シフト記号表（従来型・ユニット型共通）'!$C$6:$L$47,10,FALSE))</f>
        <v/>
      </c>
      <c r="BC168" s="683" t="str">
        <f>IF(BC167="","",VLOOKUP(BC167,'6-2シフト記号表（従来型・ユニット型共通）'!$C$6:$L$47,10,FALSE))</f>
        <v/>
      </c>
      <c r="BD168" s="684" t="str">
        <f>IF(BD167="","",VLOOKUP(BD167,'6-2シフト記号表（従来型・ユニット型共通）'!$C$6:$L$47,10,FALSE))</f>
        <v/>
      </c>
      <c r="BE168" s="684" t="str">
        <f>IF(BE167="","",VLOOKUP(BE167,'6-2シフト記号表（従来型・ユニット型共通）'!$C$6:$L$47,10,FALSE))</f>
        <v/>
      </c>
      <c r="BF168" s="1868">
        <f>IF($BI$3="４週",SUM(AA168:BB168),IF($BI$3="暦月",SUM(AA168:BE168),""))</f>
        <v>0</v>
      </c>
      <c r="BG168" s="1869"/>
      <c r="BH168" s="1870">
        <f>IF($BI$3="４週",BF168/4,IF($BI$3="暦月",(BF168/($BI$8/7)),""))</f>
        <v>0</v>
      </c>
      <c r="BI168" s="1869"/>
      <c r="BJ168" s="1865"/>
      <c r="BK168" s="1866"/>
      <c r="BL168" s="1866"/>
      <c r="BM168" s="1866"/>
      <c r="BN168" s="1867"/>
    </row>
    <row r="169" spans="2:66" ht="20.25" customHeight="1" x14ac:dyDescent="0.2">
      <c r="B169" s="1770">
        <f>B167+1</f>
        <v>77</v>
      </c>
      <c r="C169" s="1930"/>
      <c r="D169" s="1932"/>
      <c r="E169" s="1933"/>
      <c r="F169" s="1934"/>
      <c r="G169" s="1772"/>
      <c r="H169" s="1773"/>
      <c r="I169" s="678"/>
      <c r="J169" s="679"/>
      <c r="K169" s="678"/>
      <c r="L169" s="679"/>
      <c r="M169" s="1776"/>
      <c r="N169" s="1777"/>
      <c r="O169" s="1780"/>
      <c r="P169" s="1781"/>
      <c r="Q169" s="1781"/>
      <c r="R169" s="1773"/>
      <c r="S169" s="1784"/>
      <c r="T169" s="1785"/>
      <c r="U169" s="1785"/>
      <c r="V169" s="1785"/>
      <c r="W169" s="1786"/>
      <c r="X169" s="698" t="s">
        <v>1079</v>
      </c>
      <c r="Z169" s="699"/>
      <c r="AA169" s="691"/>
      <c r="AB169" s="692"/>
      <c r="AC169" s="692"/>
      <c r="AD169" s="692"/>
      <c r="AE169" s="692"/>
      <c r="AF169" s="692"/>
      <c r="AG169" s="693"/>
      <c r="AH169" s="691"/>
      <c r="AI169" s="692"/>
      <c r="AJ169" s="692"/>
      <c r="AK169" s="692"/>
      <c r="AL169" s="692"/>
      <c r="AM169" s="692"/>
      <c r="AN169" s="693"/>
      <c r="AO169" s="691"/>
      <c r="AP169" s="692"/>
      <c r="AQ169" s="692"/>
      <c r="AR169" s="692"/>
      <c r="AS169" s="692"/>
      <c r="AT169" s="692"/>
      <c r="AU169" s="693"/>
      <c r="AV169" s="691"/>
      <c r="AW169" s="692"/>
      <c r="AX169" s="692"/>
      <c r="AY169" s="692"/>
      <c r="AZ169" s="692"/>
      <c r="BA169" s="692"/>
      <c r="BB169" s="693"/>
      <c r="BC169" s="691"/>
      <c r="BD169" s="692"/>
      <c r="BE169" s="694"/>
      <c r="BF169" s="1787"/>
      <c r="BG169" s="1788"/>
      <c r="BH169" s="1842"/>
      <c r="BI169" s="1843"/>
      <c r="BJ169" s="1844"/>
      <c r="BK169" s="1845"/>
      <c r="BL169" s="1845"/>
      <c r="BM169" s="1845"/>
      <c r="BN169" s="1846"/>
    </row>
    <row r="170" spans="2:66" ht="20.25" customHeight="1" x14ac:dyDescent="0.2">
      <c r="B170" s="1771"/>
      <c r="C170" s="1931"/>
      <c r="D170" s="1932"/>
      <c r="E170" s="1933"/>
      <c r="F170" s="1934"/>
      <c r="G170" s="1872"/>
      <c r="H170" s="1873"/>
      <c r="I170" s="700"/>
      <c r="J170" s="701">
        <f>G169</f>
        <v>0</v>
      </c>
      <c r="K170" s="700"/>
      <c r="L170" s="701">
        <f>M169</f>
        <v>0</v>
      </c>
      <c r="M170" s="1874"/>
      <c r="N170" s="1875"/>
      <c r="O170" s="1876"/>
      <c r="P170" s="1877"/>
      <c r="Q170" s="1877"/>
      <c r="R170" s="1873"/>
      <c r="S170" s="1784"/>
      <c r="T170" s="1785"/>
      <c r="U170" s="1785"/>
      <c r="V170" s="1785"/>
      <c r="W170" s="1786"/>
      <c r="X170" s="695" t="s">
        <v>1080</v>
      </c>
      <c r="Y170" s="696"/>
      <c r="Z170" s="697"/>
      <c r="AA170" s="683" t="str">
        <f>IF(AA169="","",VLOOKUP(AA169,'6-2シフト記号表（従来型・ユニット型共通）'!$C$6:$L$47,10,FALSE))</f>
        <v/>
      </c>
      <c r="AB170" s="684" t="str">
        <f>IF(AB169="","",VLOOKUP(AB169,'6-2シフト記号表（従来型・ユニット型共通）'!$C$6:$L$47,10,FALSE))</f>
        <v/>
      </c>
      <c r="AC170" s="684" t="str">
        <f>IF(AC169="","",VLOOKUP(AC169,'6-2シフト記号表（従来型・ユニット型共通）'!$C$6:$L$47,10,FALSE))</f>
        <v/>
      </c>
      <c r="AD170" s="684" t="str">
        <f>IF(AD169="","",VLOOKUP(AD169,'6-2シフト記号表（従来型・ユニット型共通）'!$C$6:$L$47,10,FALSE))</f>
        <v/>
      </c>
      <c r="AE170" s="684" t="str">
        <f>IF(AE169="","",VLOOKUP(AE169,'6-2シフト記号表（従来型・ユニット型共通）'!$C$6:$L$47,10,FALSE))</f>
        <v/>
      </c>
      <c r="AF170" s="684" t="str">
        <f>IF(AF169="","",VLOOKUP(AF169,'6-2シフト記号表（従来型・ユニット型共通）'!$C$6:$L$47,10,FALSE))</f>
        <v/>
      </c>
      <c r="AG170" s="685" t="str">
        <f>IF(AG169="","",VLOOKUP(AG169,'6-2シフト記号表（従来型・ユニット型共通）'!$C$6:$L$47,10,FALSE))</f>
        <v/>
      </c>
      <c r="AH170" s="683" t="str">
        <f>IF(AH169="","",VLOOKUP(AH169,'6-2シフト記号表（従来型・ユニット型共通）'!$C$6:$L$47,10,FALSE))</f>
        <v/>
      </c>
      <c r="AI170" s="684" t="str">
        <f>IF(AI169="","",VLOOKUP(AI169,'6-2シフト記号表（従来型・ユニット型共通）'!$C$6:$L$47,10,FALSE))</f>
        <v/>
      </c>
      <c r="AJ170" s="684" t="str">
        <f>IF(AJ169="","",VLOOKUP(AJ169,'6-2シフト記号表（従来型・ユニット型共通）'!$C$6:$L$47,10,FALSE))</f>
        <v/>
      </c>
      <c r="AK170" s="684" t="str">
        <f>IF(AK169="","",VLOOKUP(AK169,'6-2シフト記号表（従来型・ユニット型共通）'!$C$6:$L$47,10,FALSE))</f>
        <v/>
      </c>
      <c r="AL170" s="684" t="str">
        <f>IF(AL169="","",VLOOKUP(AL169,'6-2シフト記号表（従来型・ユニット型共通）'!$C$6:$L$47,10,FALSE))</f>
        <v/>
      </c>
      <c r="AM170" s="684" t="str">
        <f>IF(AM169="","",VLOOKUP(AM169,'6-2シフト記号表（従来型・ユニット型共通）'!$C$6:$L$47,10,FALSE))</f>
        <v/>
      </c>
      <c r="AN170" s="685" t="str">
        <f>IF(AN169="","",VLOOKUP(AN169,'6-2シフト記号表（従来型・ユニット型共通）'!$C$6:$L$47,10,FALSE))</f>
        <v/>
      </c>
      <c r="AO170" s="683" t="str">
        <f>IF(AO169="","",VLOOKUP(AO169,'6-2シフト記号表（従来型・ユニット型共通）'!$C$6:$L$47,10,FALSE))</f>
        <v/>
      </c>
      <c r="AP170" s="684" t="str">
        <f>IF(AP169="","",VLOOKUP(AP169,'6-2シフト記号表（従来型・ユニット型共通）'!$C$6:$L$47,10,FALSE))</f>
        <v/>
      </c>
      <c r="AQ170" s="684" t="str">
        <f>IF(AQ169="","",VLOOKUP(AQ169,'6-2シフト記号表（従来型・ユニット型共通）'!$C$6:$L$47,10,FALSE))</f>
        <v/>
      </c>
      <c r="AR170" s="684" t="str">
        <f>IF(AR169="","",VLOOKUP(AR169,'6-2シフト記号表（従来型・ユニット型共通）'!$C$6:$L$47,10,FALSE))</f>
        <v/>
      </c>
      <c r="AS170" s="684" t="str">
        <f>IF(AS169="","",VLOOKUP(AS169,'6-2シフト記号表（従来型・ユニット型共通）'!$C$6:$L$47,10,FALSE))</f>
        <v/>
      </c>
      <c r="AT170" s="684" t="str">
        <f>IF(AT169="","",VLOOKUP(AT169,'6-2シフト記号表（従来型・ユニット型共通）'!$C$6:$L$47,10,FALSE))</f>
        <v/>
      </c>
      <c r="AU170" s="685" t="str">
        <f>IF(AU169="","",VLOOKUP(AU169,'6-2シフト記号表（従来型・ユニット型共通）'!$C$6:$L$47,10,FALSE))</f>
        <v/>
      </c>
      <c r="AV170" s="683" t="str">
        <f>IF(AV169="","",VLOOKUP(AV169,'6-2シフト記号表（従来型・ユニット型共通）'!$C$6:$L$47,10,FALSE))</f>
        <v/>
      </c>
      <c r="AW170" s="684" t="str">
        <f>IF(AW169="","",VLOOKUP(AW169,'6-2シフト記号表（従来型・ユニット型共通）'!$C$6:$L$47,10,FALSE))</f>
        <v/>
      </c>
      <c r="AX170" s="684" t="str">
        <f>IF(AX169="","",VLOOKUP(AX169,'6-2シフト記号表（従来型・ユニット型共通）'!$C$6:$L$47,10,FALSE))</f>
        <v/>
      </c>
      <c r="AY170" s="684" t="str">
        <f>IF(AY169="","",VLOOKUP(AY169,'6-2シフト記号表（従来型・ユニット型共通）'!$C$6:$L$47,10,FALSE))</f>
        <v/>
      </c>
      <c r="AZ170" s="684" t="str">
        <f>IF(AZ169="","",VLOOKUP(AZ169,'6-2シフト記号表（従来型・ユニット型共通）'!$C$6:$L$47,10,FALSE))</f>
        <v/>
      </c>
      <c r="BA170" s="684" t="str">
        <f>IF(BA169="","",VLOOKUP(BA169,'6-2シフト記号表（従来型・ユニット型共通）'!$C$6:$L$47,10,FALSE))</f>
        <v/>
      </c>
      <c r="BB170" s="685" t="str">
        <f>IF(BB169="","",VLOOKUP(BB169,'6-2シフト記号表（従来型・ユニット型共通）'!$C$6:$L$47,10,FALSE))</f>
        <v/>
      </c>
      <c r="BC170" s="683" t="str">
        <f>IF(BC169="","",VLOOKUP(BC169,'6-2シフト記号表（従来型・ユニット型共通）'!$C$6:$L$47,10,FALSE))</f>
        <v/>
      </c>
      <c r="BD170" s="684" t="str">
        <f>IF(BD169="","",VLOOKUP(BD169,'6-2シフト記号表（従来型・ユニット型共通）'!$C$6:$L$47,10,FALSE))</f>
        <v/>
      </c>
      <c r="BE170" s="684" t="str">
        <f>IF(BE169="","",VLOOKUP(BE169,'6-2シフト記号表（従来型・ユニット型共通）'!$C$6:$L$47,10,FALSE))</f>
        <v/>
      </c>
      <c r="BF170" s="1868">
        <f>IF($BI$3="４週",SUM(AA170:BB170),IF($BI$3="暦月",SUM(AA170:BE170),""))</f>
        <v>0</v>
      </c>
      <c r="BG170" s="1869"/>
      <c r="BH170" s="1870">
        <f>IF($BI$3="４週",BF170/4,IF($BI$3="暦月",(BF170/($BI$8/7)),""))</f>
        <v>0</v>
      </c>
      <c r="BI170" s="1869"/>
      <c r="BJ170" s="1865"/>
      <c r="BK170" s="1866"/>
      <c r="BL170" s="1866"/>
      <c r="BM170" s="1866"/>
      <c r="BN170" s="1867"/>
    </row>
    <row r="171" spans="2:66" ht="20.25" customHeight="1" x14ac:dyDescent="0.2">
      <c r="B171" s="1770">
        <f>B169+1</f>
        <v>78</v>
      </c>
      <c r="C171" s="1930"/>
      <c r="D171" s="1932"/>
      <c r="E171" s="1933"/>
      <c r="F171" s="1934"/>
      <c r="G171" s="1772"/>
      <c r="H171" s="1773"/>
      <c r="I171" s="678"/>
      <c r="J171" s="679"/>
      <c r="K171" s="678"/>
      <c r="L171" s="679"/>
      <c r="M171" s="1776"/>
      <c r="N171" s="1777"/>
      <c r="O171" s="1780"/>
      <c r="P171" s="1781"/>
      <c r="Q171" s="1781"/>
      <c r="R171" s="1773"/>
      <c r="S171" s="1784"/>
      <c r="T171" s="1785"/>
      <c r="U171" s="1785"/>
      <c r="V171" s="1785"/>
      <c r="W171" s="1786"/>
      <c r="X171" s="698" t="s">
        <v>1079</v>
      </c>
      <c r="Z171" s="699"/>
      <c r="AA171" s="691"/>
      <c r="AB171" s="692"/>
      <c r="AC171" s="692"/>
      <c r="AD171" s="692"/>
      <c r="AE171" s="692"/>
      <c r="AF171" s="692"/>
      <c r="AG171" s="693"/>
      <c r="AH171" s="691"/>
      <c r="AI171" s="692"/>
      <c r="AJ171" s="692"/>
      <c r="AK171" s="692"/>
      <c r="AL171" s="692"/>
      <c r="AM171" s="692"/>
      <c r="AN171" s="693"/>
      <c r="AO171" s="691"/>
      <c r="AP171" s="692"/>
      <c r="AQ171" s="692"/>
      <c r="AR171" s="692"/>
      <c r="AS171" s="692"/>
      <c r="AT171" s="692"/>
      <c r="AU171" s="693"/>
      <c r="AV171" s="691"/>
      <c r="AW171" s="692"/>
      <c r="AX171" s="692"/>
      <c r="AY171" s="692"/>
      <c r="AZ171" s="692"/>
      <c r="BA171" s="692"/>
      <c r="BB171" s="693"/>
      <c r="BC171" s="691"/>
      <c r="BD171" s="692"/>
      <c r="BE171" s="694"/>
      <c r="BF171" s="1787"/>
      <c r="BG171" s="1788"/>
      <c r="BH171" s="1842"/>
      <c r="BI171" s="1843"/>
      <c r="BJ171" s="1844"/>
      <c r="BK171" s="1845"/>
      <c r="BL171" s="1845"/>
      <c r="BM171" s="1845"/>
      <c r="BN171" s="1846"/>
    </row>
    <row r="172" spans="2:66" ht="20.25" customHeight="1" x14ac:dyDescent="0.2">
      <c r="B172" s="1771"/>
      <c r="C172" s="1931"/>
      <c r="D172" s="1932"/>
      <c r="E172" s="1933"/>
      <c r="F172" s="1934"/>
      <c r="G172" s="1872"/>
      <c r="H172" s="1873"/>
      <c r="I172" s="700"/>
      <c r="J172" s="701">
        <f>G171</f>
        <v>0</v>
      </c>
      <c r="K172" s="700"/>
      <c r="L172" s="701">
        <f>M171</f>
        <v>0</v>
      </c>
      <c r="M172" s="1874"/>
      <c r="N172" s="1875"/>
      <c r="O172" s="1876"/>
      <c r="P172" s="1877"/>
      <c r="Q172" s="1877"/>
      <c r="R172" s="1873"/>
      <c r="S172" s="1784"/>
      <c r="T172" s="1785"/>
      <c r="U172" s="1785"/>
      <c r="V172" s="1785"/>
      <c r="W172" s="1786"/>
      <c r="X172" s="695" t="s">
        <v>1080</v>
      </c>
      <c r="Y172" s="696"/>
      <c r="Z172" s="697"/>
      <c r="AA172" s="683" t="str">
        <f>IF(AA171="","",VLOOKUP(AA171,'6-2シフト記号表（従来型・ユニット型共通）'!$C$6:$L$47,10,FALSE))</f>
        <v/>
      </c>
      <c r="AB172" s="684" t="str">
        <f>IF(AB171="","",VLOOKUP(AB171,'6-2シフト記号表（従来型・ユニット型共通）'!$C$6:$L$47,10,FALSE))</f>
        <v/>
      </c>
      <c r="AC172" s="684" t="str">
        <f>IF(AC171="","",VLOOKUP(AC171,'6-2シフト記号表（従来型・ユニット型共通）'!$C$6:$L$47,10,FALSE))</f>
        <v/>
      </c>
      <c r="AD172" s="684" t="str">
        <f>IF(AD171="","",VLOOKUP(AD171,'6-2シフト記号表（従来型・ユニット型共通）'!$C$6:$L$47,10,FALSE))</f>
        <v/>
      </c>
      <c r="AE172" s="684" t="str">
        <f>IF(AE171="","",VLOOKUP(AE171,'6-2シフト記号表（従来型・ユニット型共通）'!$C$6:$L$47,10,FALSE))</f>
        <v/>
      </c>
      <c r="AF172" s="684" t="str">
        <f>IF(AF171="","",VLOOKUP(AF171,'6-2シフト記号表（従来型・ユニット型共通）'!$C$6:$L$47,10,FALSE))</f>
        <v/>
      </c>
      <c r="AG172" s="685" t="str">
        <f>IF(AG171="","",VLOOKUP(AG171,'6-2シフト記号表（従来型・ユニット型共通）'!$C$6:$L$47,10,FALSE))</f>
        <v/>
      </c>
      <c r="AH172" s="683" t="str">
        <f>IF(AH171="","",VLOOKUP(AH171,'6-2シフト記号表（従来型・ユニット型共通）'!$C$6:$L$47,10,FALSE))</f>
        <v/>
      </c>
      <c r="AI172" s="684" t="str">
        <f>IF(AI171="","",VLOOKUP(AI171,'6-2シフト記号表（従来型・ユニット型共通）'!$C$6:$L$47,10,FALSE))</f>
        <v/>
      </c>
      <c r="AJ172" s="684" t="str">
        <f>IF(AJ171="","",VLOOKUP(AJ171,'6-2シフト記号表（従来型・ユニット型共通）'!$C$6:$L$47,10,FALSE))</f>
        <v/>
      </c>
      <c r="AK172" s="684" t="str">
        <f>IF(AK171="","",VLOOKUP(AK171,'6-2シフト記号表（従来型・ユニット型共通）'!$C$6:$L$47,10,FALSE))</f>
        <v/>
      </c>
      <c r="AL172" s="684" t="str">
        <f>IF(AL171="","",VLOOKUP(AL171,'6-2シフト記号表（従来型・ユニット型共通）'!$C$6:$L$47,10,FALSE))</f>
        <v/>
      </c>
      <c r="AM172" s="684" t="str">
        <f>IF(AM171="","",VLOOKUP(AM171,'6-2シフト記号表（従来型・ユニット型共通）'!$C$6:$L$47,10,FALSE))</f>
        <v/>
      </c>
      <c r="AN172" s="685" t="str">
        <f>IF(AN171="","",VLOOKUP(AN171,'6-2シフト記号表（従来型・ユニット型共通）'!$C$6:$L$47,10,FALSE))</f>
        <v/>
      </c>
      <c r="AO172" s="683" t="str">
        <f>IF(AO171="","",VLOOKUP(AO171,'6-2シフト記号表（従来型・ユニット型共通）'!$C$6:$L$47,10,FALSE))</f>
        <v/>
      </c>
      <c r="AP172" s="684" t="str">
        <f>IF(AP171="","",VLOOKUP(AP171,'6-2シフト記号表（従来型・ユニット型共通）'!$C$6:$L$47,10,FALSE))</f>
        <v/>
      </c>
      <c r="AQ172" s="684" t="str">
        <f>IF(AQ171="","",VLOOKUP(AQ171,'6-2シフト記号表（従来型・ユニット型共通）'!$C$6:$L$47,10,FALSE))</f>
        <v/>
      </c>
      <c r="AR172" s="684" t="str">
        <f>IF(AR171="","",VLOOKUP(AR171,'6-2シフト記号表（従来型・ユニット型共通）'!$C$6:$L$47,10,FALSE))</f>
        <v/>
      </c>
      <c r="AS172" s="684" t="str">
        <f>IF(AS171="","",VLOOKUP(AS171,'6-2シフト記号表（従来型・ユニット型共通）'!$C$6:$L$47,10,FALSE))</f>
        <v/>
      </c>
      <c r="AT172" s="684" t="str">
        <f>IF(AT171="","",VLOOKUP(AT171,'6-2シフト記号表（従来型・ユニット型共通）'!$C$6:$L$47,10,FALSE))</f>
        <v/>
      </c>
      <c r="AU172" s="685" t="str">
        <f>IF(AU171="","",VLOOKUP(AU171,'6-2シフト記号表（従来型・ユニット型共通）'!$C$6:$L$47,10,FALSE))</f>
        <v/>
      </c>
      <c r="AV172" s="683" t="str">
        <f>IF(AV171="","",VLOOKUP(AV171,'6-2シフト記号表（従来型・ユニット型共通）'!$C$6:$L$47,10,FALSE))</f>
        <v/>
      </c>
      <c r="AW172" s="684" t="str">
        <f>IF(AW171="","",VLOOKUP(AW171,'6-2シフト記号表（従来型・ユニット型共通）'!$C$6:$L$47,10,FALSE))</f>
        <v/>
      </c>
      <c r="AX172" s="684" t="str">
        <f>IF(AX171="","",VLOOKUP(AX171,'6-2シフト記号表（従来型・ユニット型共通）'!$C$6:$L$47,10,FALSE))</f>
        <v/>
      </c>
      <c r="AY172" s="684" t="str">
        <f>IF(AY171="","",VLOOKUP(AY171,'6-2シフト記号表（従来型・ユニット型共通）'!$C$6:$L$47,10,FALSE))</f>
        <v/>
      </c>
      <c r="AZ172" s="684" t="str">
        <f>IF(AZ171="","",VLOOKUP(AZ171,'6-2シフト記号表（従来型・ユニット型共通）'!$C$6:$L$47,10,FALSE))</f>
        <v/>
      </c>
      <c r="BA172" s="684" t="str">
        <f>IF(BA171="","",VLOOKUP(BA171,'6-2シフト記号表（従来型・ユニット型共通）'!$C$6:$L$47,10,FALSE))</f>
        <v/>
      </c>
      <c r="BB172" s="685" t="str">
        <f>IF(BB171="","",VLOOKUP(BB171,'6-2シフト記号表（従来型・ユニット型共通）'!$C$6:$L$47,10,FALSE))</f>
        <v/>
      </c>
      <c r="BC172" s="683" t="str">
        <f>IF(BC171="","",VLOOKUP(BC171,'6-2シフト記号表（従来型・ユニット型共通）'!$C$6:$L$47,10,FALSE))</f>
        <v/>
      </c>
      <c r="BD172" s="684" t="str">
        <f>IF(BD171="","",VLOOKUP(BD171,'6-2シフト記号表（従来型・ユニット型共通）'!$C$6:$L$47,10,FALSE))</f>
        <v/>
      </c>
      <c r="BE172" s="684" t="str">
        <f>IF(BE171="","",VLOOKUP(BE171,'6-2シフト記号表（従来型・ユニット型共通）'!$C$6:$L$47,10,FALSE))</f>
        <v/>
      </c>
      <c r="BF172" s="1868">
        <f>IF($BI$3="４週",SUM(AA172:BB172),IF($BI$3="暦月",SUM(AA172:BE172),""))</f>
        <v>0</v>
      </c>
      <c r="BG172" s="1869"/>
      <c r="BH172" s="1870">
        <f>IF($BI$3="４週",BF172/4,IF($BI$3="暦月",(BF172/($BI$8/7)),""))</f>
        <v>0</v>
      </c>
      <c r="BI172" s="1869"/>
      <c r="BJ172" s="1865"/>
      <c r="BK172" s="1866"/>
      <c r="BL172" s="1866"/>
      <c r="BM172" s="1866"/>
      <c r="BN172" s="1867"/>
    </row>
    <row r="173" spans="2:66" ht="20.25" customHeight="1" x14ac:dyDescent="0.2">
      <c r="B173" s="1770">
        <f>B171+1</f>
        <v>79</v>
      </c>
      <c r="C173" s="1930"/>
      <c r="D173" s="1932"/>
      <c r="E173" s="1933"/>
      <c r="F173" s="1934"/>
      <c r="G173" s="1772"/>
      <c r="H173" s="1773"/>
      <c r="I173" s="678"/>
      <c r="J173" s="679"/>
      <c r="K173" s="678"/>
      <c r="L173" s="679"/>
      <c r="M173" s="1776"/>
      <c r="N173" s="1777"/>
      <c r="O173" s="1780"/>
      <c r="P173" s="1781"/>
      <c r="Q173" s="1781"/>
      <c r="R173" s="1773"/>
      <c r="S173" s="1784"/>
      <c r="T173" s="1785"/>
      <c r="U173" s="1785"/>
      <c r="V173" s="1785"/>
      <c r="W173" s="1786"/>
      <c r="X173" s="698" t="s">
        <v>1079</v>
      </c>
      <c r="Z173" s="699"/>
      <c r="AA173" s="691"/>
      <c r="AB173" s="692"/>
      <c r="AC173" s="692"/>
      <c r="AD173" s="692"/>
      <c r="AE173" s="692"/>
      <c r="AF173" s="692"/>
      <c r="AG173" s="693"/>
      <c r="AH173" s="691"/>
      <c r="AI173" s="692"/>
      <c r="AJ173" s="692"/>
      <c r="AK173" s="692"/>
      <c r="AL173" s="692"/>
      <c r="AM173" s="692"/>
      <c r="AN173" s="693"/>
      <c r="AO173" s="691"/>
      <c r="AP173" s="692"/>
      <c r="AQ173" s="692"/>
      <c r="AR173" s="692"/>
      <c r="AS173" s="692"/>
      <c r="AT173" s="692"/>
      <c r="AU173" s="693"/>
      <c r="AV173" s="691"/>
      <c r="AW173" s="692"/>
      <c r="AX173" s="692"/>
      <c r="AY173" s="692"/>
      <c r="AZ173" s="692"/>
      <c r="BA173" s="692"/>
      <c r="BB173" s="693"/>
      <c r="BC173" s="691"/>
      <c r="BD173" s="692"/>
      <c r="BE173" s="694"/>
      <c r="BF173" s="1787"/>
      <c r="BG173" s="1788"/>
      <c r="BH173" s="1842"/>
      <c r="BI173" s="1843"/>
      <c r="BJ173" s="1844"/>
      <c r="BK173" s="1845"/>
      <c r="BL173" s="1845"/>
      <c r="BM173" s="1845"/>
      <c r="BN173" s="1846"/>
    </row>
    <row r="174" spans="2:66" ht="20.25" customHeight="1" x14ac:dyDescent="0.2">
      <c r="B174" s="1771"/>
      <c r="C174" s="1931"/>
      <c r="D174" s="1932"/>
      <c r="E174" s="1933"/>
      <c r="F174" s="1934"/>
      <c r="G174" s="1872"/>
      <c r="H174" s="1873"/>
      <c r="I174" s="700"/>
      <c r="J174" s="701">
        <f>G173</f>
        <v>0</v>
      </c>
      <c r="K174" s="700"/>
      <c r="L174" s="701">
        <f>M173</f>
        <v>0</v>
      </c>
      <c r="M174" s="1874"/>
      <c r="N174" s="1875"/>
      <c r="O174" s="1876"/>
      <c r="P174" s="1877"/>
      <c r="Q174" s="1877"/>
      <c r="R174" s="1873"/>
      <c r="S174" s="1784"/>
      <c r="T174" s="1785"/>
      <c r="U174" s="1785"/>
      <c r="V174" s="1785"/>
      <c r="W174" s="1786"/>
      <c r="X174" s="695" t="s">
        <v>1080</v>
      </c>
      <c r="Y174" s="696"/>
      <c r="Z174" s="697"/>
      <c r="AA174" s="683" t="str">
        <f>IF(AA173="","",VLOOKUP(AA173,'6-2シフト記号表（従来型・ユニット型共通）'!$C$6:$L$47,10,FALSE))</f>
        <v/>
      </c>
      <c r="AB174" s="684" t="str">
        <f>IF(AB173="","",VLOOKUP(AB173,'6-2シフト記号表（従来型・ユニット型共通）'!$C$6:$L$47,10,FALSE))</f>
        <v/>
      </c>
      <c r="AC174" s="684" t="str">
        <f>IF(AC173="","",VLOOKUP(AC173,'6-2シフト記号表（従来型・ユニット型共通）'!$C$6:$L$47,10,FALSE))</f>
        <v/>
      </c>
      <c r="AD174" s="684" t="str">
        <f>IF(AD173="","",VLOOKUP(AD173,'6-2シフト記号表（従来型・ユニット型共通）'!$C$6:$L$47,10,FALSE))</f>
        <v/>
      </c>
      <c r="AE174" s="684" t="str">
        <f>IF(AE173="","",VLOOKUP(AE173,'6-2シフト記号表（従来型・ユニット型共通）'!$C$6:$L$47,10,FALSE))</f>
        <v/>
      </c>
      <c r="AF174" s="684" t="str">
        <f>IF(AF173="","",VLOOKUP(AF173,'6-2シフト記号表（従来型・ユニット型共通）'!$C$6:$L$47,10,FALSE))</f>
        <v/>
      </c>
      <c r="AG174" s="685" t="str">
        <f>IF(AG173="","",VLOOKUP(AG173,'6-2シフト記号表（従来型・ユニット型共通）'!$C$6:$L$47,10,FALSE))</f>
        <v/>
      </c>
      <c r="AH174" s="683" t="str">
        <f>IF(AH173="","",VLOOKUP(AH173,'6-2シフト記号表（従来型・ユニット型共通）'!$C$6:$L$47,10,FALSE))</f>
        <v/>
      </c>
      <c r="AI174" s="684" t="str">
        <f>IF(AI173="","",VLOOKUP(AI173,'6-2シフト記号表（従来型・ユニット型共通）'!$C$6:$L$47,10,FALSE))</f>
        <v/>
      </c>
      <c r="AJ174" s="684" t="str">
        <f>IF(AJ173="","",VLOOKUP(AJ173,'6-2シフト記号表（従来型・ユニット型共通）'!$C$6:$L$47,10,FALSE))</f>
        <v/>
      </c>
      <c r="AK174" s="684" t="str">
        <f>IF(AK173="","",VLOOKUP(AK173,'6-2シフト記号表（従来型・ユニット型共通）'!$C$6:$L$47,10,FALSE))</f>
        <v/>
      </c>
      <c r="AL174" s="684" t="str">
        <f>IF(AL173="","",VLOOKUP(AL173,'6-2シフト記号表（従来型・ユニット型共通）'!$C$6:$L$47,10,FALSE))</f>
        <v/>
      </c>
      <c r="AM174" s="684" t="str">
        <f>IF(AM173="","",VLOOKUP(AM173,'6-2シフト記号表（従来型・ユニット型共通）'!$C$6:$L$47,10,FALSE))</f>
        <v/>
      </c>
      <c r="AN174" s="685" t="str">
        <f>IF(AN173="","",VLOOKUP(AN173,'6-2シフト記号表（従来型・ユニット型共通）'!$C$6:$L$47,10,FALSE))</f>
        <v/>
      </c>
      <c r="AO174" s="683" t="str">
        <f>IF(AO173="","",VLOOKUP(AO173,'6-2シフト記号表（従来型・ユニット型共通）'!$C$6:$L$47,10,FALSE))</f>
        <v/>
      </c>
      <c r="AP174" s="684" t="str">
        <f>IF(AP173="","",VLOOKUP(AP173,'6-2シフト記号表（従来型・ユニット型共通）'!$C$6:$L$47,10,FALSE))</f>
        <v/>
      </c>
      <c r="AQ174" s="684" t="str">
        <f>IF(AQ173="","",VLOOKUP(AQ173,'6-2シフト記号表（従来型・ユニット型共通）'!$C$6:$L$47,10,FALSE))</f>
        <v/>
      </c>
      <c r="AR174" s="684" t="str">
        <f>IF(AR173="","",VLOOKUP(AR173,'6-2シフト記号表（従来型・ユニット型共通）'!$C$6:$L$47,10,FALSE))</f>
        <v/>
      </c>
      <c r="AS174" s="684" t="str">
        <f>IF(AS173="","",VLOOKUP(AS173,'6-2シフト記号表（従来型・ユニット型共通）'!$C$6:$L$47,10,FALSE))</f>
        <v/>
      </c>
      <c r="AT174" s="684" t="str">
        <f>IF(AT173="","",VLOOKUP(AT173,'6-2シフト記号表（従来型・ユニット型共通）'!$C$6:$L$47,10,FALSE))</f>
        <v/>
      </c>
      <c r="AU174" s="685" t="str">
        <f>IF(AU173="","",VLOOKUP(AU173,'6-2シフト記号表（従来型・ユニット型共通）'!$C$6:$L$47,10,FALSE))</f>
        <v/>
      </c>
      <c r="AV174" s="683" t="str">
        <f>IF(AV173="","",VLOOKUP(AV173,'6-2シフト記号表（従来型・ユニット型共通）'!$C$6:$L$47,10,FALSE))</f>
        <v/>
      </c>
      <c r="AW174" s="684" t="str">
        <f>IF(AW173="","",VLOOKUP(AW173,'6-2シフト記号表（従来型・ユニット型共通）'!$C$6:$L$47,10,FALSE))</f>
        <v/>
      </c>
      <c r="AX174" s="684" t="str">
        <f>IF(AX173="","",VLOOKUP(AX173,'6-2シフト記号表（従来型・ユニット型共通）'!$C$6:$L$47,10,FALSE))</f>
        <v/>
      </c>
      <c r="AY174" s="684" t="str">
        <f>IF(AY173="","",VLOOKUP(AY173,'6-2シフト記号表（従来型・ユニット型共通）'!$C$6:$L$47,10,FALSE))</f>
        <v/>
      </c>
      <c r="AZ174" s="684" t="str">
        <f>IF(AZ173="","",VLOOKUP(AZ173,'6-2シフト記号表（従来型・ユニット型共通）'!$C$6:$L$47,10,FALSE))</f>
        <v/>
      </c>
      <c r="BA174" s="684" t="str">
        <f>IF(BA173="","",VLOOKUP(BA173,'6-2シフト記号表（従来型・ユニット型共通）'!$C$6:$L$47,10,FALSE))</f>
        <v/>
      </c>
      <c r="BB174" s="685" t="str">
        <f>IF(BB173="","",VLOOKUP(BB173,'6-2シフト記号表（従来型・ユニット型共通）'!$C$6:$L$47,10,FALSE))</f>
        <v/>
      </c>
      <c r="BC174" s="683" t="str">
        <f>IF(BC173="","",VLOOKUP(BC173,'6-2シフト記号表（従来型・ユニット型共通）'!$C$6:$L$47,10,FALSE))</f>
        <v/>
      </c>
      <c r="BD174" s="684" t="str">
        <f>IF(BD173="","",VLOOKUP(BD173,'6-2シフト記号表（従来型・ユニット型共通）'!$C$6:$L$47,10,FALSE))</f>
        <v/>
      </c>
      <c r="BE174" s="684" t="str">
        <f>IF(BE173="","",VLOOKUP(BE173,'6-2シフト記号表（従来型・ユニット型共通）'!$C$6:$L$47,10,FALSE))</f>
        <v/>
      </c>
      <c r="BF174" s="1868">
        <f>IF($BI$3="４週",SUM(AA174:BB174),IF($BI$3="暦月",SUM(AA174:BE174),""))</f>
        <v>0</v>
      </c>
      <c r="BG174" s="1869"/>
      <c r="BH174" s="1870">
        <f>IF($BI$3="４週",BF174/4,IF($BI$3="暦月",(BF174/($BI$8/7)),""))</f>
        <v>0</v>
      </c>
      <c r="BI174" s="1869"/>
      <c r="BJ174" s="1865"/>
      <c r="BK174" s="1866"/>
      <c r="BL174" s="1866"/>
      <c r="BM174" s="1866"/>
      <c r="BN174" s="1867"/>
    </row>
    <row r="175" spans="2:66" ht="20.25" customHeight="1" x14ac:dyDescent="0.2">
      <c r="B175" s="1770">
        <f>B173+1</f>
        <v>80</v>
      </c>
      <c r="C175" s="1930"/>
      <c r="D175" s="1932"/>
      <c r="E175" s="1933"/>
      <c r="F175" s="1934"/>
      <c r="G175" s="1772"/>
      <c r="H175" s="1773"/>
      <c r="I175" s="678"/>
      <c r="J175" s="679"/>
      <c r="K175" s="678"/>
      <c r="L175" s="679"/>
      <c r="M175" s="1776"/>
      <c r="N175" s="1777"/>
      <c r="O175" s="1780"/>
      <c r="P175" s="1781"/>
      <c r="Q175" s="1781"/>
      <c r="R175" s="1773"/>
      <c r="S175" s="1784"/>
      <c r="T175" s="1785"/>
      <c r="U175" s="1785"/>
      <c r="V175" s="1785"/>
      <c r="W175" s="1786"/>
      <c r="X175" s="698" t="s">
        <v>1079</v>
      </c>
      <c r="Z175" s="699"/>
      <c r="AA175" s="691"/>
      <c r="AB175" s="692"/>
      <c r="AC175" s="692"/>
      <c r="AD175" s="692"/>
      <c r="AE175" s="692"/>
      <c r="AF175" s="692"/>
      <c r="AG175" s="693"/>
      <c r="AH175" s="691"/>
      <c r="AI175" s="692"/>
      <c r="AJ175" s="692"/>
      <c r="AK175" s="692"/>
      <c r="AL175" s="692"/>
      <c r="AM175" s="692"/>
      <c r="AN175" s="693"/>
      <c r="AO175" s="691"/>
      <c r="AP175" s="692"/>
      <c r="AQ175" s="692"/>
      <c r="AR175" s="692"/>
      <c r="AS175" s="692"/>
      <c r="AT175" s="692"/>
      <c r="AU175" s="693"/>
      <c r="AV175" s="691"/>
      <c r="AW175" s="692"/>
      <c r="AX175" s="692"/>
      <c r="AY175" s="692"/>
      <c r="AZ175" s="692"/>
      <c r="BA175" s="692"/>
      <c r="BB175" s="693"/>
      <c r="BC175" s="691"/>
      <c r="BD175" s="692"/>
      <c r="BE175" s="694"/>
      <c r="BF175" s="1787"/>
      <c r="BG175" s="1788"/>
      <c r="BH175" s="1842"/>
      <c r="BI175" s="1843"/>
      <c r="BJ175" s="1844"/>
      <c r="BK175" s="1845"/>
      <c r="BL175" s="1845"/>
      <c r="BM175" s="1845"/>
      <c r="BN175" s="1846"/>
    </row>
    <row r="176" spans="2:66" ht="20.25" customHeight="1" x14ac:dyDescent="0.2">
      <c r="B176" s="1771"/>
      <c r="C176" s="1931"/>
      <c r="D176" s="1932"/>
      <c r="E176" s="1933"/>
      <c r="F176" s="1934"/>
      <c r="G176" s="1872"/>
      <c r="H176" s="1873"/>
      <c r="I176" s="700"/>
      <c r="J176" s="701">
        <f>G175</f>
        <v>0</v>
      </c>
      <c r="K176" s="700"/>
      <c r="L176" s="701">
        <f>M175</f>
        <v>0</v>
      </c>
      <c r="M176" s="1874"/>
      <c r="N176" s="1875"/>
      <c r="O176" s="1876"/>
      <c r="P176" s="1877"/>
      <c r="Q176" s="1877"/>
      <c r="R176" s="1873"/>
      <c r="S176" s="1784"/>
      <c r="T176" s="1785"/>
      <c r="U176" s="1785"/>
      <c r="V176" s="1785"/>
      <c r="W176" s="1786"/>
      <c r="X176" s="695" t="s">
        <v>1080</v>
      </c>
      <c r="Y176" s="696"/>
      <c r="Z176" s="697"/>
      <c r="AA176" s="683" t="str">
        <f>IF(AA175="","",VLOOKUP(AA175,'6-2シフト記号表（従来型・ユニット型共通）'!$C$6:$L$47,10,FALSE))</f>
        <v/>
      </c>
      <c r="AB176" s="684" t="str">
        <f>IF(AB175="","",VLOOKUP(AB175,'6-2シフト記号表（従来型・ユニット型共通）'!$C$6:$L$47,10,FALSE))</f>
        <v/>
      </c>
      <c r="AC176" s="684" t="str">
        <f>IF(AC175="","",VLOOKUP(AC175,'6-2シフト記号表（従来型・ユニット型共通）'!$C$6:$L$47,10,FALSE))</f>
        <v/>
      </c>
      <c r="AD176" s="684" t="str">
        <f>IF(AD175="","",VLOOKUP(AD175,'6-2シフト記号表（従来型・ユニット型共通）'!$C$6:$L$47,10,FALSE))</f>
        <v/>
      </c>
      <c r="AE176" s="684" t="str">
        <f>IF(AE175="","",VLOOKUP(AE175,'6-2シフト記号表（従来型・ユニット型共通）'!$C$6:$L$47,10,FALSE))</f>
        <v/>
      </c>
      <c r="AF176" s="684" t="str">
        <f>IF(AF175="","",VLOOKUP(AF175,'6-2シフト記号表（従来型・ユニット型共通）'!$C$6:$L$47,10,FALSE))</f>
        <v/>
      </c>
      <c r="AG176" s="685" t="str">
        <f>IF(AG175="","",VLOOKUP(AG175,'6-2シフト記号表（従来型・ユニット型共通）'!$C$6:$L$47,10,FALSE))</f>
        <v/>
      </c>
      <c r="AH176" s="683" t="str">
        <f>IF(AH175="","",VLOOKUP(AH175,'6-2シフト記号表（従来型・ユニット型共通）'!$C$6:$L$47,10,FALSE))</f>
        <v/>
      </c>
      <c r="AI176" s="684" t="str">
        <f>IF(AI175="","",VLOOKUP(AI175,'6-2シフト記号表（従来型・ユニット型共通）'!$C$6:$L$47,10,FALSE))</f>
        <v/>
      </c>
      <c r="AJ176" s="684" t="str">
        <f>IF(AJ175="","",VLOOKUP(AJ175,'6-2シフト記号表（従来型・ユニット型共通）'!$C$6:$L$47,10,FALSE))</f>
        <v/>
      </c>
      <c r="AK176" s="684" t="str">
        <f>IF(AK175="","",VLOOKUP(AK175,'6-2シフト記号表（従来型・ユニット型共通）'!$C$6:$L$47,10,FALSE))</f>
        <v/>
      </c>
      <c r="AL176" s="684" t="str">
        <f>IF(AL175="","",VLOOKUP(AL175,'6-2シフト記号表（従来型・ユニット型共通）'!$C$6:$L$47,10,FALSE))</f>
        <v/>
      </c>
      <c r="AM176" s="684" t="str">
        <f>IF(AM175="","",VLOOKUP(AM175,'6-2シフト記号表（従来型・ユニット型共通）'!$C$6:$L$47,10,FALSE))</f>
        <v/>
      </c>
      <c r="AN176" s="685" t="str">
        <f>IF(AN175="","",VLOOKUP(AN175,'6-2シフト記号表（従来型・ユニット型共通）'!$C$6:$L$47,10,FALSE))</f>
        <v/>
      </c>
      <c r="AO176" s="683" t="str">
        <f>IF(AO175="","",VLOOKUP(AO175,'6-2シフト記号表（従来型・ユニット型共通）'!$C$6:$L$47,10,FALSE))</f>
        <v/>
      </c>
      <c r="AP176" s="684" t="str">
        <f>IF(AP175="","",VLOOKUP(AP175,'6-2シフト記号表（従来型・ユニット型共通）'!$C$6:$L$47,10,FALSE))</f>
        <v/>
      </c>
      <c r="AQ176" s="684" t="str">
        <f>IF(AQ175="","",VLOOKUP(AQ175,'6-2シフト記号表（従来型・ユニット型共通）'!$C$6:$L$47,10,FALSE))</f>
        <v/>
      </c>
      <c r="AR176" s="684" t="str">
        <f>IF(AR175="","",VLOOKUP(AR175,'6-2シフト記号表（従来型・ユニット型共通）'!$C$6:$L$47,10,FALSE))</f>
        <v/>
      </c>
      <c r="AS176" s="684" t="str">
        <f>IF(AS175="","",VLOOKUP(AS175,'6-2シフト記号表（従来型・ユニット型共通）'!$C$6:$L$47,10,FALSE))</f>
        <v/>
      </c>
      <c r="AT176" s="684" t="str">
        <f>IF(AT175="","",VLOOKUP(AT175,'6-2シフト記号表（従来型・ユニット型共通）'!$C$6:$L$47,10,FALSE))</f>
        <v/>
      </c>
      <c r="AU176" s="685" t="str">
        <f>IF(AU175="","",VLOOKUP(AU175,'6-2シフト記号表（従来型・ユニット型共通）'!$C$6:$L$47,10,FALSE))</f>
        <v/>
      </c>
      <c r="AV176" s="683" t="str">
        <f>IF(AV175="","",VLOOKUP(AV175,'6-2シフト記号表（従来型・ユニット型共通）'!$C$6:$L$47,10,FALSE))</f>
        <v/>
      </c>
      <c r="AW176" s="684" t="str">
        <f>IF(AW175="","",VLOOKUP(AW175,'6-2シフト記号表（従来型・ユニット型共通）'!$C$6:$L$47,10,FALSE))</f>
        <v/>
      </c>
      <c r="AX176" s="684" t="str">
        <f>IF(AX175="","",VLOOKUP(AX175,'6-2シフト記号表（従来型・ユニット型共通）'!$C$6:$L$47,10,FALSE))</f>
        <v/>
      </c>
      <c r="AY176" s="684" t="str">
        <f>IF(AY175="","",VLOOKUP(AY175,'6-2シフト記号表（従来型・ユニット型共通）'!$C$6:$L$47,10,FALSE))</f>
        <v/>
      </c>
      <c r="AZ176" s="684" t="str">
        <f>IF(AZ175="","",VLOOKUP(AZ175,'6-2シフト記号表（従来型・ユニット型共通）'!$C$6:$L$47,10,FALSE))</f>
        <v/>
      </c>
      <c r="BA176" s="684" t="str">
        <f>IF(BA175="","",VLOOKUP(BA175,'6-2シフト記号表（従来型・ユニット型共通）'!$C$6:$L$47,10,FALSE))</f>
        <v/>
      </c>
      <c r="BB176" s="685" t="str">
        <f>IF(BB175="","",VLOOKUP(BB175,'6-2シフト記号表（従来型・ユニット型共通）'!$C$6:$L$47,10,FALSE))</f>
        <v/>
      </c>
      <c r="BC176" s="683" t="str">
        <f>IF(BC175="","",VLOOKUP(BC175,'6-2シフト記号表（従来型・ユニット型共通）'!$C$6:$L$47,10,FALSE))</f>
        <v/>
      </c>
      <c r="BD176" s="684" t="str">
        <f>IF(BD175="","",VLOOKUP(BD175,'6-2シフト記号表（従来型・ユニット型共通）'!$C$6:$L$47,10,FALSE))</f>
        <v/>
      </c>
      <c r="BE176" s="684" t="str">
        <f>IF(BE175="","",VLOOKUP(BE175,'6-2シフト記号表（従来型・ユニット型共通）'!$C$6:$L$47,10,FALSE))</f>
        <v/>
      </c>
      <c r="BF176" s="1868">
        <f>IF($BI$3="４週",SUM(AA176:BB176),IF($BI$3="暦月",SUM(AA176:BE176),""))</f>
        <v>0</v>
      </c>
      <c r="BG176" s="1869"/>
      <c r="BH176" s="1870">
        <f>IF($BI$3="４週",BF176/4,IF($BI$3="暦月",(BF176/($BI$8/7)),""))</f>
        <v>0</v>
      </c>
      <c r="BI176" s="1869"/>
      <c r="BJ176" s="1865"/>
      <c r="BK176" s="1866"/>
      <c r="BL176" s="1866"/>
      <c r="BM176" s="1866"/>
      <c r="BN176" s="1867"/>
    </row>
    <row r="177" spans="2:66" ht="20.25" customHeight="1" x14ac:dyDescent="0.2">
      <c r="B177" s="1770">
        <f>B175+1</f>
        <v>81</v>
      </c>
      <c r="C177" s="1930"/>
      <c r="D177" s="1932"/>
      <c r="E177" s="1933"/>
      <c r="F177" s="1934"/>
      <c r="G177" s="1772"/>
      <c r="H177" s="1773"/>
      <c r="I177" s="678"/>
      <c r="J177" s="679"/>
      <c r="K177" s="678"/>
      <c r="L177" s="679"/>
      <c r="M177" s="1776"/>
      <c r="N177" s="1777"/>
      <c r="O177" s="1780"/>
      <c r="P177" s="1781"/>
      <c r="Q177" s="1781"/>
      <c r="R177" s="1773"/>
      <c r="S177" s="1784"/>
      <c r="T177" s="1785"/>
      <c r="U177" s="1785"/>
      <c r="V177" s="1785"/>
      <c r="W177" s="1786"/>
      <c r="X177" s="698" t="s">
        <v>1079</v>
      </c>
      <c r="Z177" s="699"/>
      <c r="AA177" s="691"/>
      <c r="AB177" s="692"/>
      <c r="AC177" s="692"/>
      <c r="AD177" s="692"/>
      <c r="AE177" s="692"/>
      <c r="AF177" s="692"/>
      <c r="AG177" s="693"/>
      <c r="AH177" s="691"/>
      <c r="AI177" s="692"/>
      <c r="AJ177" s="692"/>
      <c r="AK177" s="692"/>
      <c r="AL177" s="692"/>
      <c r="AM177" s="692"/>
      <c r="AN177" s="693"/>
      <c r="AO177" s="691"/>
      <c r="AP177" s="692"/>
      <c r="AQ177" s="692"/>
      <c r="AR177" s="692"/>
      <c r="AS177" s="692"/>
      <c r="AT177" s="692"/>
      <c r="AU177" s="693"/>
      <c r="AV177" s="691"/>
      <c r="AW177" s="692"/>
      <c r="AX177" s="692"/>
      <c r="AY177" s="692"/>
      <c r="AZ177" s="692"/>
      <c r="BA177" s="692"/>
      <c r="BB177" s="693"/>
      <c r="BC177" s="691"/>
      <c r="BD177" s="692"/>
      <c r="BE177" s="694"/>
      <c r="BF177" s="1787"/>
      <c r="BG177" s="1788"/>
      <c r="BH177" s="1842"/>
      <c r="BI177" s="1843"/>
      <c r="BJ177" s="1844"/>
      <c r="BK177" s="1845"/>
      <c r="BL177" s="1845"/>
      <c r="BM177" s="1845"/>
      <c r="BN177" s="1846"/>
    </row>
    <row r="178" spans="2:66" ht="20.25" customHeight="1" x14ac:dyDescent="0.2">
      <c r="B178" s="1771"/>
      <c r="C178" s="1931"/>
      <c r="D178" s="1932"/>
      <c r="E178" s="1933"/>
      <c r="F178" s="1934"/>
      <c r="G178" s="1872"/>
      <c r="H178" s="1873"/>
      <c r="I178" s="700"/>
      <c r="J178" s="701">
        <f>G177</f>
        <v>0</v>
      </c>
      <c r="K178" s="700"/>
      <c r="L178" s="701">
        <f>M177</f>
        <v>0</v>
      </c>
      <c r="M178" s="1874"/>
      <c r="N178" s="1875"/>
      <c r="O178" s="1876"/>
      <c r="P178" s="1877"/>
      <c r="Q178" s="1877"/>
      <c r="R178" s="1873"/>
      <c r="S178" s="1784"/>
      <c r="T178" s="1785"/>
      <c r="U178" s="1785"/>
      <c r="V178" s="1785"/>
      <c r="W178" s="1786"/>
      <c r="X178" s="695" t="s">
        <v>1080</v>
      </c>
      <c r="Y178" s="696"/>
      <c r="Z178" s="697"/>
      <c r="AA178" s="683" t="str">
        <f>IF(AA177="","",VLOOKUP(AA177,'6-2シフト記号表（従来型・ユニット型共通）'!$C$6:$L$47,10,FALSE))</f>
        <v/>
      </c>
      <c r="AB178" s="684" t="str">
        <f>IF(AB177="","",VLOOKUP(AB177,'6-2シフト記号表（従来型・ユニット型共通）'!$C$6:$L$47,10,FALSE))</f>
        <v/>
      </c>
      <c r="AC178" s="684" t="str">
        <f>IF(AC177="","",VLOOKUP(AC177,'6-2シフト記号表（従来型・ユニット型共通）'!$C$6:$L$47,10,FALSE))</f>
        <v/>
      </c>
      <c r="AD178" s="684" t="str">
        <f>IF(AD177="","",VLOOKUP(AD177,'6-2シフト記号表（従来型・ユニット型共通）'!$C$6:$L$47,10,FALSE))</f>
        <v/>
      </c>
      <c r="AE178" s="684" t="str">
        <f>IF(AE177="","",VLOOKUP(AE177,'6-2シフト記号表（従来型・ユニット型共通）'!$C$6:$L$47,10,FALSE))</f>
        <v/>
      </c>
      <c r="AF178" s="684" t="str">
        <f>IF(AF177="","",VLOOKUP(AF177,'6-2シフト記号表（従来型・ユニット型共通）'!$C$6:$L$47,10,FALSE))</f>
        <v/>
      </c>
      <c r="AG178" s="685" t="str">
        <f>IF(AG177="","",VLOOKUP(AG177,'6-2シフト記号表（従来型・ユニット型共通）'!$C$6:$L$47,10,FALSE))</f>
        <v/>
      </c>
      <c r="AH178" s="683" t="str">
        <f>IF(AH177="","",VLOOKUP(AH177,'6-2シフト記号表（従来型・ユニット型共通）'!$C$6:$L$47,10,FALSE))</f>
        <v/>
      </c>
      <c r="AI178" s="684" t="str">
        <f>IF(AI177="","",VLOOKUP(AI177,'6-2シフト記号表（従来型・ユニット型共通）'!$C$6:$L$47,10,FALSE))</f>
        <v/>
      </c>
      <c r="AJ178" s="684" t="str">
        <f>IF(AJ177="","",VLOOKUP(AJ177,'6-2シフト記号表（従来型・ユニット型共通）'!$C$6:$L$47,10,FALSE))</f>
        <v/>
      </c>
      <c r="AK178" s="684" t="str">
        <f>IF(AK177="","",VLOOKUP(AK177,'6-2シフト記号表（従来型・ユニット型共通）'!$C$6:$L$47,10,FALSE))</f>
        <v/>
      </c>
      <c r="AL178" s="684" t="str">
        <f>IF(AL177="","",VLOOKUP(AL177,'6-2シフト記号表（従来型・ユニット型共通）'!$C$6:$L$47,10,FALSE))</f>
        <v/>
      </c>
      <c r="AM178" s="684" t="str">
        <f>IF(AM177="","",VLOOKUP(AM177,'6-2シフト記号表（従来型・ユニット型共通）'!$C$6:$L$47,10,FALSE))</f>
        <v/>
      </c>
      <c r="AN178" s="685" t="str">
        <f>IF(AN177="","",VLOOKUP(AN177,'6-2シフト記号表（従来型・ユニット型共通）'!$C$6:$L$47,10,FALSE))</f>
        <v/>
      </c>
      <c r="AO178" s="683" t="str">
        <f>IF(AO177="","",VLOOKUP(AO177,'6-2シフト記号表（従来型・ユニット型共通）'!$C$6:$L$47,10,FALSE))</f>
        <v/>
      </c>
      <c r="AP178" s="684" t="str">
        <f>IF(AP177="","",VLOOKUP(AP177,'6-2シフト記号表（従来型・ユニット型共通）'!$C$6:$L$47,10,FALSE))</f>
        <v/>
      </c>
      <c r="AQ178" s="684" t="str">
        <f>IF(AQ177="","",VLOOKUP(AQ177,'6-2シフト記号表（従来型・ユニット型共通）'!$C$6:$L$47,10,FALSE))</f>
        <v/>
      </c>
      <c r="AR178" s="684" t="str">
        <f>IF(AR177="","",VLOOKUP(AR177,'6-2シフト記号表（従来型・ユニット型共通）'!$C$6:$L$47,10,FALSE))</f>
        <v/>
      </c>
      <c r="AS178" s="684" t="str">
        <f>IF(AS177="","",VLOOKUP(AS177,'6-2シフト記号表（従来型・ユニット型共通）'!$C$6:$L$47,10,FALSE))</f>
        <v/>
      </c>
      <c r="AT178" s="684" t="str">
        <f>IF(AT177="","",VLOOKUP(AT177,'6-2シフト記号表（従来型・ユニット型共通）'!$C$6:$L$47,10,FALSE))</f>
        <v/>
      </c>
      <c r="AU178" s="685" t="str">
        <f>IF(AU177="","",VLOOKUP(AU177,'6-2シフト記号表（従来型・ユニット型共通）'!$C$6:$L$47,10,FALSE))</f>
        <v/>
      </c>
      <c r="AV178" s="683" t="str">
        <f>IF(AV177="","",VLOOKUP(AV177,'6-2シフト記号表（従来型・ユニット型共通）'!$C$6:$L$47,10,FALSE))</f>
        <v/>
      </c>
      <c r="AW178" s="684" t="str">
        <f>IF(AW177="","",VLOOKUP(AW177,'6-2シフト記号表（従来型・ユニット型共通）'!$C$6:$L$47,10,FALSE))</f>
        <v/>
      </c>
      <c r="AX178" s="684" t="str">
        <f>IF(AX177="","",VLOOKUP(AX177,'6-2シフト記号表（従来型・ユニット型共通）'!$C$6:$L$47,10,FALSE))</f>
        <v/>
      </c>
      <c r="AY178" s="684" t="str">
        <f>IF(AY177="","",VLOOKUP(AY177,'6-2シフト記号表（従来型・ユニット型共通）'!$C$6:$L$47,10,FALSE))</f>
        <v/>
      </c>
      <c r="AZ178" s="684" t="str">
        <f>IF(AZ177="","",VLOOKUP(AZ177,'6-2シフト記号表（従来型・ユニット型共通）'!$C$6:$L$47,10,FALSE))</f>
        <v/>
      </c>
      <c r="BA178" s="684" t="str">
        <f>IF(BA177="","",VLOOKUP(BA177,'6-2シフト記号表（従来型・ユニット型共通）'!$C$6:$L$47,10,FALSE))</f>
        <v/>
      </c>
      <c r="BB178" s="685" t="str">
        <f>IF(BB177="","",VLOOKUP(BB177,'6-2シフト記号表（従来型・ユニット型共通）'!$C$6:$L$47,10,FALSE))</f>
        <v/>
      </c>
      <c r="BC178" s="683" t="str">
        <f>IF(BC177="","",VLOOKUP(BC177,'6-2シフト記号表（従来型・ユニット型共通）'!$C$6:$L$47,10,FALSE))</f>
        <v/>
      </c>
      <c r="BD178" s="684" t="str">
        <f>IF(BD177="","",VLOOKUP(BD177,'6-2シフト記号表（従来型・ユニット型共通）'!$C$6:$L$47,10,FALSE))</f>
        <v/>
      </c>
      <c r="BE178" s="684" t="str">
        <f>IF(BE177="","",VLOOKUP(BE177,'6-2シフト記号表（従来型・ユニット型共通）'!$C$6:$L$47,10,FALSE))</f>
        <v/>
      </c>
      <c r="BF178" s="1868">
        <f>IF($BI$3="４週",SUM(AA178:BB178),IF($BI$3="暦月",SUM(AA178:BE178),""))</f>
        <v>0</v>
      </c>
      <c r="BG178" s="1869"/>
      <c r="BH178" s="1870">
        <f>IF($BI$3="４週",BF178/4,IF($BI$3="暦月",(BF178/($BI$8/7)),""))</f>
        <v>0</v>
      </c>
      <c r="BI178" s="1869"/>
      <c r="BJ178" s="1865"/>
      <c r="BK178" s="1866"/>
      <c r="BL178" s="1866"/>
      <c r="BM178" s="1866"/>
      <c r="BN178" s="1867"/>
    </row>
    <row r="179" spans="2:66" ht="20.25" customHeight="1" x14ac:dyDescent="0.2">
      <c r="B179" s="1770">
        <f>B177+1</f>
        <v>82</v>
      </c>
      <c r="C179" s="1930"/>
      <c r="D179" s="1932"/>
      <c r="E179" s="1933"/>
      <c r="F179" s="1934"/>
      <c r="G179" s="1772"/>
      <c r="H179" s="1773"/>
      <c r="I179" s="678"/>
      <c r="J179" s="679"/>
      <c r="K179" s="678"/>
      <c r="L179" s="679"/>
      <c r="M179" s="1776"/>
      <c r="N179" s="1777"/>
      <c r="O179" s="1780"/>
      <c r="P179" s="1781"/>
      <c r="Q179" s="1781"/>
      <c r="R179" s="1773"/>
      <c r="S179" s="1784"/>
      <c r="T179" s="1785"/>
      <c r="U179" s="1785"/>
      <c r="V179" s="1785"/>
      <c r="W179" s="1786"/>
      <c r="X179" s="698" t="s">
        <v>1079</v>
      </c>
      <c r="Z179" s="699"/>
      <c r="AA179" s="691"/>
      <c r="AB179" s="692"/>
      <c r="AC179" s="692"/>
      <c r="AD179" s="692"/>
      <c r="AE179" s="692"/>
      <c r="AF179" s="692"/>
      <c r="AG179" s="693"/>
      <c r="AH179" s="691"/>
      <c r="AI179" s="692"/>
      <c r="AJ179" s="692"/>
      <c r="AK179" s="692"/>
      <c r="AL179" s="692"/>
      <c r="AM179" s="692"/>
      <c r="AN179" s="693"/>
      <c r="AO179" s="691"/>
      <c r="AP179" s="692"/>
      <c r="AQ179" s="692"/>
      <c r="AR179" s="692"/>
      <c r="AS179" s="692"/>
      <c r="AT179" s="692"/>
      <c r="AU179" s="693"/>
      <c r="AV179" s="691"/>
      <c r="AW179" s="692"/>
      <c r="AX179" s="692"/>
      <c r="AY179" s="692"/>
      <c r="AZ179" s="692"/>
      <c r="BA179" s="692"/>
      <c r="BB179" s="693"/>
      <c r="BC179" s="691"/>
      <c r="BD179" s="692"/>
      <c r="BE179" s="694"/>
      <c r="BF179" s="1787"/>
      <c r="BG179" s="1788"/>
      <c r="BH179" s="1842"/>
      <c r="BI179" s="1843"/>
      <c r="BJ179" s="1844"/>
      <c r="BK179" s="1845"/>
      <c r="BL179" s="1845"/>
      <c r="BM179" s="1845"/>
      <c r="BN179" s="1846"/>
    </row>
    <row r="180" spans="2:66" ht="20.25" customHeight="1" x14ac:dyDescent="0.2">
      <c r="B180" s="1771"/>
      <c r="C180" s="1931"/>
      <c r="D180" s="1932"/>
      <c r="E180" s="1933"/>
      <c r="F180" s="1934"/>
      <c r="G180" s="1872"/>
      <c r="H180" s="1873"/>
      <c r="I180" s="700"/>
      <c r="J180" s="701">
        <f>G179</f>
        <v>0</v>
      </c>
      <c r="K180" s="700"/>
      <c r="L180" s="701">
        <f>M179</f>
        <v>0</v>
      </c>
      <c r="M180" s="1874"/>
      <c r="N180" s="1875"/>
      <c r="O180" s="1876"/>
      <c r="P180" s="1877"/>
      <c r="Q180" s="1877"/>
      <c r="R180" s="1873"/>
      <c r="S180" s="1784"/>
      <c r="T180" s="1785"/>
      <c r="U180" s="1785"/>
      <c r="V180" s="1785"/>
      <c r="W180" s="1786"/>
      <c r="X180" s="695" t="s">
        <v>1080</v>
      </c>
      <c r="Y180" s="696"/>
      <c r="Z180" s="697"/>
      <c r="AA180" s="683" t="str">
        <f>IF(AA179="","",VLOOKUP(AA179,'6-2シフト記号表（従来型・ユニット型共通）'!$C$6:$L$47,10,FALSE))</f>
        <v/>
      </c>
      <c r="AB180" s="684" t="str">
        <f>IF(AB179="","",VLOOKUP(AB179,'6-2シフト記号表（従来型・ユニット型共通）'!$C$6:$L$47,10,FALSE))</f>
        <v/>
      </c>
      <c r="AC180" s="684" t="str">
        <f>IF(AC179="","",VLOOKUP(AC179,'6-2シフト記号表（従来型・ユニット型共通）'!$C$6:$L$47,10,FALSE))</f>
        <v/>
      </c>
      <c r="AD180" s="684" t="str">
        <f>IF(AD179="","",VLOOKUP(AD179,'6-2シフト記号表（従来型・ユニット型共通）'!$C$6:$L$47,10,FALSE))</f>
        <v/>
      </c>
      <c r="AE180" s="684" t="str">
        <f>IF(AE179="","",VLOOKUP(AE179,'6-2シフト記号表（従来型・ユニット型共通）'!$C$6:$L$47,10,FALSE))</f>
        <v/>
      </c>
      <c r="AF180" s="684" t="str">
        <f>IF(AF179="","",VLOOKUP(AF179,'6-2シフト記号表（従来型・ユニット型共通）'!$C$6:$L$47,10,FALSE))</f>
        <v/>
      </c>
      <c r="AG180" s="685" t="str">
        <f>IF(AG179="","",VLOOKUP(AG179,'6-2シフト記号表（従来型・ユニット型共通）'!$C$6:$L$47,10,FALSE))</f>
        <v/>
      </c>
      <c r="AH180" s="683" t="str">
        <f>IF(AH179="","",VLOOKUP(AH179,'6-2シフト記号表（従来型・ユニット型共通）'!$C$6:$L$47,10,FALSE))</f>
        <v/>
      </c>
      <c r="AI180" s="684" t="str">
        <f>IF(AI179="","",VLOOKUP(AI179,'6-2シフト記号表（従来型・ユニット型共通）'!$C$6:$L$47,10,FALSE))</f>
        <v/>
      </c>
      <c r="AJ180" s="684" t="str">
        <f>IF(AJ179="","",VLOOKUP(AJ179,'6-2シフト記号表（従来型・ユニット型共通）'!$C$6:$L$47,10,FALSE))</f>
        <v/>
      </c>
      <c r="AK180" s="684" t="str">
        <f>IF(AK179="","",VLOOKUP(AK179,'6-2シフト記号表（従来型・ユニット型共通）'!$C$6:$L$47,10,FALSE))</f>
        <v/>
      </c>
      <c r="AL180" s="684" t="str">
        <f>IF(AL179="","",VLOOKUP(AL179,'6-2シフト記号表（従来型・ユニット型共通）'!$C$6:$L$47,10,FALSE))</f>
        <v/>
      </c>
      <c r="AM180" s="684" t="str">
        <f>IF(AM179="","",VLOOKUP(AM179,'6-2シフト記号表（従来型・ユニット型共通）'!$C$6:$L$47,10,FALSE))</f>
        <v/>
      </c>
      <c r="AN180" s="685" t="str">
        <f>IF(AN179="","",VLOOKUP(AN179,'6-2シフト記号表（従来型・ユニット型共通）'!$C$6:$L$47,10,FALSE))</f>
        <v/>
      </c>
      <c r="AO180" s="683" t="str">
        <f>IF(AO179="","",VLOOKUP(AO179,'6-2シフト記号表（従来型・ユニット型共通）'!$C$6:$L$47,10,FALSE))</f>
        <v/>
      </c>
      <c r="AP180" s="684" t="str">
        <f>IF(AP179="","",VLOOKUP(AP179,'6-2シフト記号表（従来型・ユニット型共通）'!$C$6:$L$47,10,FALSE))</f>
        <v/>
      </c>
      <c r="AQ180" s="684" t="str">
        <f>IF(AQ179="","",VLOOKUP(AQ179,'6-2シフト記号表（従来型・ユニット型共通）'!$C$6:$L$47,10,FALSE))</f>
        <v/>
      </c>
      <c r="AR180" s="684" t="str">
        <f>IF(AR179="","",VLOOKUP(AR179,'6-2シフト記号表（従来型・ユニット型共通）'!$C$6:$L$47,10,FALSE))</f>
        <v/>
      </c>
      <c r="AS180" s="684" t="str">
        <f>IF(AS179="","",VLOOKUP(AS179,'6-2シフト記号表（従来型・ユニット型共通）'!$C$6:$L$47,10,FALSE))</f>
        <v/>
      </c>
      <c r="AT180" s="684" t="str">
        <f>IF(AT179="","",VLOOKUP(AT179,'6-2シフト記号表（従来型・ユニット型共通）'!$C$6:$L$47,10,FALSE))</f>
        <v/>
      </c>
      <c r="AU180" s="685" t="str">
        <f>IF(AU179="","",VLOOKUP(AU179,'6-2シフト記号表（従来型・ユニット型共通）'!$C$6:$L$47,10,FALSE))</f>
        <v/>
      </c>
      <c r="AV180" s="683" t="str">
        <f>IF(AV179="","",VLOOKUP(AV179,'6-2シフト記号表（従来型・ユニット型共通）'!$C$6:$L$47,10,FALSE))</f>
        <v/>
      </c>
      <c r="AW180" s="684" t="str">
        <f>IF(AW179="","",VLOOKUP(AW179,'6-2シフト記号表（従来型・ユニット型共通）'!$C$6:$L$47,10,FALSE))</f>
        <v/>
      </c>
      <c r="AX180" s="684" t="str">
        <f>IF(AX179="","",VLOOKUP(AX179,'6-2シフト記号表（従来型・ユニット型共通）'!$C$6:$L$47,10,FALSE))</f>
        <v/>
      </c>
      <c r="AY180" s="684" t="str">
        <f>IF(AY179="","",VLOOKUP(AY179,'6-2シフト記号表（従来型・ユニット型共通）'!$C$6:$L$47,10,FALSE))</f>
        <v/>
      </c>
      <c r="AZ180" s="684" t="str">
        <f>IF(AZ179="","",VLOOKUP(AZ179,'6-2シフト記号表（従来型・ユニット型共通）'!$C$6:$L$47,10,FALSE))</f>
        <v/>
      </c>
      <c r="BA180" s="684" t="str">
        <f>IF(BA179="","",VLOOKUP(BA179,'6-2シフト記号表（従来型・ユニット型共通）'!$C$6:$L$47,10,FALSE))</f>
        <v/>
      </c>
      <c r="BB180" s="685" t="str">
        <f>IF(BB179="","",VLOOKUP(BB179,'6-2シフト記号表（従来型・ユニット型共通）'!$C$6:$L$47,10,FALSE))</f>
        <v/>
      </c>
      <c r="BC180" s="683" t="str">
        <f>IF(BC179="","",VLOOKUP(BC179,'6-2シフト記号表（従来型・ユニット型共通）'!$C$6:$L$47,10,FALSE))</f>
        <v/>
      </c>
      <c r="BD180" s="684" t="str">
        <f>IF(BD179="","",VLOOKUP(BD179,'6-2シフト記号表（従来型・ユニット型共通）'!$C$6:$L$47,10,FALSE))</f>
        <v/>
      </c>
      <c r="BE180" s="684" t="str">
        <f>IF(BE179="","",VLOOKUP(BE179,'6-2シフト記号表（従来型・ユニット型共通）'!$C$6:$L$47,10,FALSE))</f>
        <v/>
      </c>
      <c r="BF180" s="1868">
        <f>IF($BI$3="４週",SUM(AA180:BB180),IF($BI$3="暦月",SUM(AA180:BE180),""))</f>
        <v>0</v>
      </c>
      <c r="BG180" s="1869"/>
      <c r="BH180" s="1870">
        <f>IF($BI$3="４週",BF180/4,IF($BI$3="暦月",(BF180/($BI$8/7)),""))</f>
        <v>0</v>
      </c>
      <c r="BI180" s="1869"/>
      <c r="BJ180" s="1865"/>
      <c r="BK180" s="1866"/>
      <c r="BL180" s="1866"/>
      <c r="BM180" s="1866"/>
      <c r="BN180" s="1867"/>
    </row>
    <row r="181" spans="2:66" ht="20.25" customHeight="1" x14ac:dyDescent="0.2">
      <c r="B181" s="1770">
        <f>B179+1</f>
        <v>83</v>
      </c>
      <c r="C181" s="1930"/>
      <c r="D181" s="1932"/>
      <c r="E181" s="1933"/>
      <c r="F181" s="1934"/>
      <c r="G181" s="1772"/>
      <c r="H181" s="1773"/>
      <c r="I181" s="678"/>
      <c r="J181" s="679"/>
      <c r="K181" s="678"/>
      <c r="L181" s="679"/>
      <c r="M181" s="1776"/>
      <c r="N181" s="1777"/>
      <c r="O181" s="1780"/>
      <c r="P181" s="1781"/>
      <c r="Q181" s="1781"/>
      <c r="R181" s="1773"/>
      <c r="S181" s="1784"/>
      <c r="T181" s="1785"/>
      <c r="U181" s="1785"/>
      <c r="V181" s="1785"/>
      <c r="W181" s="1786"/>
      <c r="X181" s="698" t="s">
        <v>1079</v>
      </c>
      <c r="Z181" s="699"/>
      <c r="AA181" s="691"/>
      <c r="AB181" s="692"/>
      <c r="AC181" s="692"/>
      <c r="AD181" s="692"/>
      <c r="AE181" s="692"/>
      <c r="AF181" s="692"/>
      <c r="AG181" s="693"/>
      <c r="AH181" s="691"/>
      <c r="AI181" s="692"/>
      <c r="AJ181" s="692"/>
      <c r="AK181" s="692"/>
      <c r="AL181" s="692"/>
      <c r="AM181" s="692"/>
      <c r="AN181" s="693"/>
      <c r="AO181" s="691"/>
      <c r="AP181" s="692"/>
      <c r="AQ181" s="692"/>
      <c r="AR181" s="692"/>
      <c r="AS181" s="692"/>
      <c r="AT181" s="692"/>
      <c r="AU181" s="693"/>
      <c r="AV181" s="691"/>
      <c r="AW181" s="692"/>
      <c r="AX181" s="692"/>
      <c r="AY181" s="692"/>
      <c r="AZ181" s="692"/>
      <c r="BA181" s="692"/>
      <c r="BB181" s="693"/>
      <c r="BC181" s="691"/>
      <c r="BD181" s="692"/>
      <c r="BE181" s="694"/>
      <c r="BF181" s="1787"/>
      <c r="BG181" s="1788"/>
      <c r="BH181" s="1842"/>
      <c r="BI181" s="1843"/>
      <c r="BJ181" s="1844"/>
      <c r="BK181" s="1845"/>
      <c r="BL181" s="1845"/>
      <c r="BM181" s="1845"/>
      <c r="BN181" s="1846"/>
    </row>
    <row r="182" spans="2:66" ht="20.25" customHeight="1" x14ac:dyDescent="0.2">
      <c r="B182" s="1771"/>
      <c r="C182" s="1931"/>
      <c r="D182" s="1932"/>
      <c r="E182" s="1933"/>
      <c r="F182" s="1934"/>
      <c r="G182" s="1872"/>
      <c r="H182" s="1873"/>
      <c r="I182" s="700"/>
      <c r="J182" s="701">
        <f>G181</f>
        <v>0</v>
      </c>
      <c r="K182" s="700"/>
      <c r="L182" s="701">
        <f>M181</f>
        <v>0</v>
      </c>
      <c r="M182" s="1874"/>
      <c r="N182" s="1875"/>
      <c r="O182" s="1876"/>
      <c r="P182" s="1877"/>
      <c r="Q182" s="1877"/>
      <c r="R182" s="1873"/>
      <c r="S182" s="1784"/>
      <c r="T182" s="1785"/>
      <c r="U182" s="1785"/>
      <c r="V182" s="1785"/>
      <c r="W182" s="1786"/>
      <c r="X182" s="695" t="s">
        <v>1080</v>
      </c>
      <c r="Y182" s="696"/>
      <c r="Z182" s="697"/>
      <c r="AA182" s="683" t="str">
        <f>IF(AA181="","",VLOOKUP(AA181,'6-2シフト記号表（従来型・ユニット型共通）'!$C$6:$L$47,10,FALSE))</f>
        <v/>
      </c>
      <c r="AB182" s="684" t="str">
        <f>IF(AB181="","",VLOOKUP(AB181,'6-2シフト記号表（従来型・ユニット型共通）'!$C$6:$L$47,10,FALSE))</f>
        <v/>
      </c>
      <c r="AC182" s="684" t="str">
        <f>IF(AC181="","",VLOOKUP(AC181,'6-2シフト記号表（従来型・ユニット型共通）'!$C$6:$L$47,10,FALSE))</f>
        <v/>
      </c>
      <c r="AD182" s="684" t="str">
        <f>IF(AD181="","",VLOOKUP(AD181,'6-2シフト記号表（従来型・ユニット型共通）'!$C$6:$L$47,10,FALSE))</f>
        <v/>
      </c>
      <c r="AE182" s="684" t="str">
        <f>IF(AE181="","",VLOOKUP(AE181,'6-2シフト記号表（従来型・ユニット型共通）'!$C$6:$L$47,10,FALSE))</f>
        <v/>
      </c>
      <c r="AF182" s="684" t="str">
        <f>IF(AF181="","",VLOOKUP(AF181,'6-2シフト記号表（従来型・ユニット型共通）'!$C$6:$L$47,10,FALSE))</f>
        <v/>
      </c>
      <c r="AG182" s="685" t="str">
        <f>IF(AG181="","",VLOOKUP(AG181,'6-2シフト記号表（従来型・ユニット型共通）'!$C$6:$L$47,10,FALSE))</f>
        <v/>
      </c>
      <c r="AH182" s="683" t="str">
        <f>IF(AH181="","",VLOOKUP(AH181,'6-2シフト記号表（従来型・ユニット型共通）'!$C$6:$L$47,10,FALSE))</f>
        <v/>
      </c>
      <c r="AI182" s="684" t="str">
        <f>IF(AI181="","",VLOOKUP(AI181,'6-2シフト記号表（従来型・ユニット型共通）'!$C$6:$L$47,10,FALSE))</f>
        <v/>
      </c>
      <c r="AJ182" s="684" t="str">
        <f>IF(AJ181="","",VLOOKUP(AJ181,'6-2シフト記号表（従来型・ユニット型共通）'!$C$6:$L$47,10,FALSE))</f>
        <v/>
      </c>
      <c r="AK182" s="684" t="str">
        <f>IF(AK181="","",VLOOKUP(AK181,'6-2シフト記号表（従来型・ユニット型共通）'!$C$6:$L$47,10,FALSE))</f>
        <v/>
      </c>
      <c r="AL182" s="684" t="str">
        <f>IF(AL181="","",VLOOKUP(AL181,'6-2シフト記号表（従来型・ユニット型共通）'!$C$6:$L$47,10,FALSE))</f>
        <v/>
      </c>
      <c r="AM182" s="684" t="str">
        <f>IF(AM181="","",VLOOKUP(AM181,'6-2シフト記号表（従来型・ユニット型共通）'!$C$6:$L$47,10,FALSE))</f>
        <v/>
      </c>
      <c r="AN182" s="685" t="str">
        <f>IF(AN181="","",VLOOKUP(AN181,'6-2シフト記号表（従来型・ユニット型共通）'!$C$6:$L$47,10,FALSE))</f>
        <v/>
      </c>
      <c r="AO182" s="683" t="str">
        <f>IF(AO181="","",VLOOKUP(AO181,'6-2シフト記号表（従来型・ユニット型共通）'!$C$6:$L$47,10,FALSE))</f>
        <v/>
      </c>
      <c r="AP182" s="684" t="str">
        <f>IF(AP181="","",VLOOKUP(AP181,'6-2シフト記号表（従来型・ユニット型共通）'!$C$6:$L$47,10,FALSE))</f>
        <v/>
      </c>
      <c r="AQ182" s="684" t="str">
        <f>IF(AQ181="","",VLOOKUP(AQ181,'6-2シフト記号表（従来型・ユニット型共通）'!$C$6:$L$47,10,FALSE))</f>
        <v/>
      </c>
      <c r="AR182" s="684" t="str">
        <f>IF(AR181="","",VLOOKUP(AR181,'6-2シフト記号表（従来型・ユニット型共通）'!$C$6:$L$47,10,FALSE))</f>
        <v/>
      </c>
      <c r="AS182" s="684" t="str">
        <f>IF(AS181="","",VLOOKUP(AS181,'6-2シフト記号表（従来型・ユニット型共通）'!$C$6:$L$47,10,FALSE))</f>
        <v/>
      </c>
      <c r="AT182" s="684" t="str">
        <f>IF(AT181="","",VLOOKUP(AT181,'6-2シフト記号表（従来型・ユニット型共通）'!$C$6:$L$47,10,FALSE))</f>
        <v/>
      </c>
      <c r="AU182" s="685" t="str">
        <f>IF(AU181="","",VLOOKUP(AU181,'6-2シフト記号表（従来型・ユニット型共通）'!$C$6:$L$47,10,FALSE))</f>
        <v/>
      </c>
      <c r="AV182" s="683" t="str">
        <f>IF(AV181="","",VLOOKUP(AV181,'6-2シフト記号表（従来型・ユニット型共通）'!$C$6:$L$47,10,FALSE))</f>
        <v/>
      </c>
      <c r="AW182" s="684" t="str">
        <f>IF(AW181="","",VLOOKUP(AW181,'6-2シフト記号表（従来型・ユニット型共通）'!$C$6:$L$47,10,FALSE))</f>
        <v/>
      </c>
      <c r="AX182" s="684" t="str">
        <f>IF(AX181="","",VLOOKUP(AX181,'6-2シフト記号表（従来型・ユニット型共通）'!$C$6:$L$47,10,FALSE))</f>
        <v/>
      </c>
      <c r="AY182" s="684" t="str">
        <f>IF(AY181="","",VLOOKUP(AY181,'6-2シフト記号表（従来型・ユニット型共通）'!$C$6:$L$47,10,FALSE))</f>
        <v/>
      </c>
      <c r="AZ182" s="684" t="str">
        <f>IF(AZ181="","",VLOOKUP(AZ181,'6-2シフト記号表（従来型・ユニット型共通）'!$C$6:$L$47,10,FALSE))</f>
        <v/>
      </c>
      <c r="BA182" s="684" t="str">
        <f>IF(BA181="","",VLOOKUP(BA181,'6-2シフト記号表（従来型・ユニット型共通）'!$C$6:$L$47,10,FALSE))</f>
        <v/>
      </c>
      <c r="BB182" s="685" t="str">
        <f>IF(BB181="","",VLOOKUP(BB181,'6-2シフト記号表（従来型・ユニット型共通）'!$C$6:$L$47,10,FALSE))</f>
        <v/>
      </c>
      <c r="BC182" s="683" t="str">
        <f>IF(BC181="","",VLOOKUP(BC181,'6-2シフト記号表（従来型・ユニット型共通）'!$C$6:$L$47,10,FALSE))</f>
        <v/>
      </c>
      <c r="BD182" s="684" t="str">
        <f>IF(BD181="","",VLOOKUP(BD181,'6-2シフト記号表（従来型・ユニット型共通）'!$C$6:$L$47,10,FALSE))</f>
        <v/>
      </c>
      <c r="BE182" s="684" t="str">
        <f>IF(BE181="","",VLOOKUP(BE181,'6-2シフト記号表（従来型・ユニット型共通）'!$C$6:$L$47,10,FALSE))</f>
        <v/>
      </c>
      <c r="BF182" s="1868">
        <f>IF($BI$3="４週",SUM(AA182:BB182),IF($BI$3="暦月",SUM(AA182:BE182),""))</f>
        <v>0</v>
      </c>
      <c r="BG182" s="1869"/>
      <c r="BH182" s="1870">
        <f>IF($BI$3="４週",BF182/4,IF($BI$3="暦月",(BF182/($BI$8/7)),""))</f>
        <v>0</v>
      </c>
      <c r="BI182" s="1869"/>
      <c r="BJ182" s="1865"/>
      <c r="BK182" s="1866"/>
      <c r="BL182" s="1866"/>
      <c r="BM182" s="1866"/>
      <c r="BN182" s="1867"/>
    </row>
    <row r="183" spans="2:66" ht="20.25" customHeight="1" x14ac:dyDescent="0.2">
      <c r="B183" s="1770">
        <f>B181+1</f>
        <v>84</v>
      </c>
      <c r="C183" s="1930"/>
      <c r="D183" s="1932"/>
      <c r="E183" s="1933"/>
      <c r="F183" s="1934"/>
      <c r="G183" s="1772"/>
      <c r="H183" s="1773"/>
      <c r="I183" s="678"/>
      <c r="J183" s="679"/>
      <c r="K183" s="678"/>
      <c r="L183" s="679"/>
      <c r="M183" s="1776"/>
      <c r="N183" s="1777"/>
      <c r="O183" s="1780"/>
      <c r="P183" s="1781"/>
      <c r="Q183" s="1781"/>
      <c r="R183" s="1773"/>
      <c r="S183" s="1784"/>
      <c r="T183" s="1785"/>
      <c r="U183" s="1785"/>
      <c r="V183" s="1785"/>
      <c r="W183" s="1786"/>
      <c r="X183" s="698" t="s">
        <v>1079</v>
      </c>
      <c r="Z183" s="699"/>
      <c r="AA183" s="691"/>
      <c r="AB183" s="692"/>
      <c r="AC183" s="692"/>
      <c r="AD183" s="692"/>
      <c r="AE183" s="692"/>
      <c r="AF183" s="692"/>
      <c r="AG183" s="693"/>
      <c r="AH183" s="691"/>
      <c r="AI183" s="692"/>
      <c r="AJ183" s="692"/>
      <c r="AK183" s="692"/>
      <c r="AL183" s="692"/>
      <c r="AM183" s="692"/>
      <c r="AN183" s="693"/>
      <c r="AO183" s="691"/>
      <c r="AP183" s="692"/>
      <c r="AQ183" s="692"/>
      <c r="AR183" s="692"/>
      <c r="AS183" s="692"/>
      <c r="AT183" s="692"/>
      <c r="AU183" s="693"/>
      <c r="AV183" s="691"/>
      <c r="AW183" s="692"/>
      <c r="AX183" s="692"/>
      <c r="AY183" s="692"/>
      <c r="AZ183" s="692"/>
      <c r="BA183" s="692"/>
      <c r="BB183" s="693"/>
      <c r="BC183" s="691"/>
      <c r="BD183" s="692"/>
      <c r="BE183" s="694"/>
      <c r="BF183" s="1787"/>
      <c r="BG183" s="1788"/>
      <c r="BH183" s="1842"/>
      <c r="BI183" s="1843"/>
      <c r="BJ183" s="1844"/>
      <c r="BK183" s="1845"/>
      <c r="BL183" s="1845"/>
      <c r="BM183" s="1845"/>
      <c r="BN183" s="1846"/>
    </row>
    <row r="184" spans="2:66" ht="20.25" customHeight="1" x14ac:dyDescent="0.2">
      <c r="B184" s="1771"/>
      <c r="C184" s="1931"/>
      <c r="D184" s="1932"/>
      <c r="E184" s="1933"/>
      <c r="F184" s="1934"/>
      <c r="G184" s="1872"/>
      <c r="H184" s="1873"/>
      <c r="I184" s="700"/>
      <c r="J184" s="701">
        <f>G183</f>
        <v>0</v>
      </c>
      <c r="K184" s="700"/>
      <c r="L184" s="701">
        <f>M183</f>
        <v>0</v>
      </c>
      <c r="M184" s="1874"/>
      <c r="N184" s="1875"/>
      <c r="O184" s="1876"/>
      <c r="P184" s="1877"/>
      <c r="Q184" s="1877"/>
      <c r="R184" s="1873"/>
      <c r="S184" s="1784"/>
      <c r="T184" s="1785"/>
      <c r="U184" s="1785"/>
      <c r="V184" s="1785"/>
      <c r="W184" s="1786"/>
      <c r="X184" s="695" t="s">
        <v>1080</v>
      </c>
      <c r="Y184" s="696"/>
      <c r="Z184" s="697"/>
      <c r="AA184" s="683" t="str">
        <f>IF(AA183="","",VLOOKUP(AA183,'6-2シフト記号表（従来型・ユニット型共通）'!$C$6:$L$47,10,FALSE))</f>
        <v/>
      </c>
      <c r="AB184" s="684" t="str">
        <f>IF(AB183="","",VLOOKUP(AB183,'6-2シフト記号表（従来型・ユニット型共通）'!$C$6:$L$47,10,FALSE))</f>
        <v/>
      </c>
      <c r="AC184" s="684" t="str">
        <f>IF(AC183="","",VLOOKUP(AC183,'6-2シフト記号表（従来型・ユニット型共通）'!$C$6:$L$47,10,FALSE))</f>
        <v/>
      </c>
      <c r="AD184" s="684" t="str">
        <f>IF(AD183="","",VLOOKUP(AD183,'6-2シフト記号表（従来型・ユニット型共通）'!$C$6:$L$47,10,FALSE))</f>
        <v/>
      </c>
      <c r="AE184" s="684" t="str">
        <f>IF(AE183="","",VLOOKUP(AE183,'6-2シフト記号表（従来型・ユニット型共通）'!$C$6:$L$47,10,FALSE))</f>
        <v/>
      </c>
      <c r="AF184" s="684" t="str">
        <f>IF(AF183="","",VLOOKUP(AF183,'6-2シフト記号表（従来型・ユニット型共通）'!$C$6:$L$47,10,FALSE))</f>
        <v/>
      </c>
      <c r="AG184" s="685" t="str">
        <f>IF(AG183="","",VLOOKUP(AG183,'6-2シフト記号表（従来型・ユニット型共通）'!$C$6:$L$47,10,FALSE))</f>
        <v/>
      </c>
      <c r="AH184" s="683" t="str">
        <f>IF(AH183="","",VLOOKUP(AH183,'6-2シフト記号表（従来型・ユニット型共通）'!$C$6:$L$47,10,FALSE))</f>
        <v/>
      </c>
      <c r="AI184" s="684" t="str">
        <f>IF(AI183="","",VLOOKUP(AI183,'6-2シフト記号表（従来型・ユニット型共通）'!$C$6:$L$47,10,FALSE))</f>
        <v/>
      </c>
      <c r="AJ184" s="684" t="str">
        <f>IF(AJ183="","",VLOOKUP(AJ183,'6-2シフト記号表（従来型・ユニット型共通）'!$C$6:$L$47,10,FALSE))</f>
        <v/>
      </c>
      <c r="AK184" s="684" t="str">
        <f>IF(AK183="","",VLOOKUP(AK183,'6-2シフト記号表（従来型・ユニット型共通）'!$C$6:$L$47,10,FALSE))</f>
        <v/>
      </c>
      <c r="AL184" s="684" t="str">
        <f>IF(AL183="","",VLOOKUP(AL183,'6-2シフト記号表（従来型・ユニット型共通）'!$C$6:$L$47,10,FALSE))</f>
        <v/>
      </c>
      <c r="AM184" s="684" t="str">
        <f>IF(AM183="","",VLOOKUP(AM183,'6-2シフト記号表（従来型・ユニット型共通）'!$C$6:$L$47,10,FALSE))</f>
        <v/>
      </c>
      <c r="AN184" s="685" t="str">
        <f>IF(AN183="","",VLOOKUP(AN183,'6-2シフト記号表（従来型・ユニット型共通）'!$C$6:$L$47,10,FALSE))</f>
        <v/>
      </c>
      <c r="AO184" s="683" t="str">
        <f>IF(AO183="","",VLOOKUP(AO183,'6-2シフト記号表（従来型・ユニット型共通）'!$C$6:$L$47,10,FALSE))</f>
        <v/>
      </c>
      <c r="AP184" s="684" t="str">
        <f>IF(AP183="","",VLOOKUP(AP183,'6-2シフト記号表（従来型・ユニット型共通）'!$C$6:$L$47,10,FALSE))</f>
        <v/>
      </c>
      <c r="AQ184" s="684" t="str">
        <f>IF(AQ183="","",VLOOKUP(AQ183,'6-2シフト記号表（従来型・ユニット型共通）'!$C$6:$L$47,10,FALSE))</f>
        <v/>
      </c>
      <c r="AR184" s="684" t="str">
        <f>IF(AR183="","",VLOOKUP(AR183,'6-2シフト記号表（従来型・ユニット型共通）'!$C$6:$L$47,10,FALSE))</f>
        <v/>
      </c>
      <c r="AS184" s="684" t="str">
        <f>IF(AS183="","",VLOOKUP(AS183,'6-2シフト記号表（従来型・ユニット型共通）'!$C$6:$L$47,10,FALSE))</f>
        <v/>
      </c>
      <c r="AT184" s="684" t="str">
        <f>IF(AT183="","",VLOOKUP(AT183,'6-2シフト記号表（従来型・ユニット型共通）'!$C$6:$L$47,10,FALSE))</f>
        <v/>
      </c>
      <c r="AU184" s="685" t="str">
        <f>IF(AU183="","",VLOOKUP(AU183,'6-2シフト記号表（従来型・ユニット型共通）'!$C$6:$L$47,10,FALSE))</f>
        <v/>
      </c>
      <c r="AV184" s="683" t="str">
        <f>IF(AV183="","",VLOOKUP(AV183,'6-2シフト記号表（従来型・ユニット型共通）'!$C$6:$L$47,10,FALSE))</f>
        <v/>
      </c>
      <c r="AW184" s="684" t="str">
        <f>IF(AW183="","",VLOOKUP(AW183,'6-2シフト記号表（従来型・ユニット型共通）'!$C$6:$L$47,10,FALSE))</f>
        <v/>
      </c>
      <c r="AX184" s="684" t="str">
        <f>IF(AX183="","",VLOOKUP(AX183,'6-2シフト記号表（従来型・ユニット型共通）'!$C$6:$L$47,10,FALSE))</f>
        <v/>
      </c>
      <c r="AY184" s="684" t="str">
        <f>IF(AY183="","",VLOOKUP(AY183,'6-2シフト記号表（従来型・ユニット型共通）'!$C$6:$L$47,10,FALSE))</f>
        <v/>
      </c>
      <c r="AZ184" s="684" t="str">
        <f>IF(AZ183="","",VLOOKUP(AZ183,'6-2シフト記号表（従来型・ユニット型共通）'!$C$6:$L$47,10,FALSE))</f>
        <v/>
      </c>
      <c r="BA184" s="684" t="str">
        <f>IF(BA183="","",VLOOKUP(BA183,'6-2シフト記号表（従来型・ユニット型共通）'!$C$6:$L$47,10,FALSE))</f>
        <v/>
      </c>
      <c r="BB184" s="685" t="str">
        <f>IF(BB183="","",VLOOKUP(BB183,'6-2シフト記号表（従来型・ユニット型共通）'!$C$6:$L$47,10,FALSE))</f>
        <v/>
      </c>
      <c r="BC184" s="683" t="str">
        <f>IF(BC183="","",VLOOKUP(BC183,'6-2シフト記号表（従来型・ユニット型共通）'!$C$6:$L$47,10,FALSE))</f>
        <v/>
      </c>
      <c r="BD184" s="684" t="str">
        <f>IF(BD183="","",VLOOKUP(BD183,'6-2シフト記号表（従来型・ユニット型共通）'!$C$6:$L$47,10,FALSE))</f>
        <v/>
      </c>
      <c r="BE184" s="684" t="str">
        <f>IF(BE183="","",VLOOKUP(BE183,'6-2シフト記号表（従来型・ユニット型共通）'!$C$6:$L$47,10,FALSE))</f>
        <v/>
      </c>
      <c r="BF184" s="1868">
        <f>IF($BI$3="４週",SUM(AA184:BB184),IF($BI$3="暦月",SUM(AA184:BE184),""))</f>
        <v>0</v>
      </c>
      <c r="BG184" s="1869"/>
      <c r="BH184" s="1870">
        <f>IF($BI$3="４週",BF184/4,IF($BI$3="暦月",(BF184/($BI$8/7)),""))</f>
        <v>0</v>
      </c>
      <c r="BI184" s="1869"/>
      <c r="BJ184" s="1865"/>
      <c r="BK184" s="1866"/>
      <c r="BL184" s="1866"/>
      <c r="BM184" s="1866"/>
      <c r="BN184" s="1867"/>
    </row>
    <row r="185" spans="2:66" ht="20.25" customHeight="1" x14ac:dyDescent="0.2">
      <c r="B185" s="1770">
        <f>B183+1</f>
        <v>85</v>
      </c>
      <c r="C185" s="1930"/>
      <c r="D185" s="1932"/>
      <c r="E185" s="1933"/>
      <c r="F185" s="1934"/>
      <c r="G185" s="1772"/>
      <c r="H185" s="1773"/>
      <c r="I185" s="678"/>
      <c r="J185" s="679"/>
      <c r="K185" s="678"/>
      <c r="L185" s="679"/>
      <c r="M185" s="1776"/>
      <c r="N185" s="1777"/>
      <c r="O185" s="1780"/>
      <c r="P185" s="1781"/>
      <c r="Q185" s="1781"/>
      <c r="R185" s="1773"/>
      <c r="S185" s="1784"/>
      <c r="T185" s="1785"/>
      <c r="U185" s="1785"/>
      <c r="V185" s="1785"/>
      <c r="W185" s="1786"/>
      <c r="X185" s="698" t="s">
        <v>1079</v>
      </c>
      <c r="Z185" s="699"/>
      <c r="AA185" s="691"/>
      <c r="AB185" s="692"/>
      <c r="AC185" s="692"/>
      <c r="AD185" s="692"/>
      <c r="AE185" s="692"/>
      <c r="AF185" s="692"/>
      <c r="AG185" s="693"/>
      <c r="AH185" s="691"/>
      <c r="AI185" s="692"/>
      <c r="AJ185" s="692"/>
      <c r="AK185" s="692"/>
      <c r="AL185" s="692"/>
      <c r="AM185" s="692"/>
      <c r="AN185" s="693"/>
      <c r="AO185" s="691"/>
      <c r="AP185" s="692"/>
      <c r="AQ185" s="692"/>
      <c r="AR185" s="692"/>
      <c r="AS185" s="692"/>
      <c r="AT185" s="692"/>
      <c r="AU185" s="693"/>
      <c r="AV185" s="691"/>
      <c r="AW185" s="692"/>
      <c r="AX185" s="692"/>
      <c r="AY185" s="692"/>
      <c r="AZ185" s="692"/>
      <c r="BA185" s="692"/>
      <c r="BB185" s="693"/>
      <c r="BC185" s="691"/>
      <c r="BD185" s="692"/>
      <c r="BE185" s="694"/>
      <c r="BF185" s="1787"/>
      <c r="BG185" s="1788"/>
      <c r="BH185" s="1842"/>
      <c r="BI185" s="1843"/>
      <c r="BJ185" s="1844"/>
      <c r="BK185" s="1845"/>
      <c r="BL185" s="1845"/>
      <c r="BM185" s="1845"/>
      <c r="BN185" s="1846"/>
    </row>
    <row r="186" spans="2:66" ht="20.25" customHeight="1" x14ac:dyDescent="0.2">
      <c r="B186" s="1771"/>
      <c r="C186" s="1931"/>
      <c r="D186" s="1932"/>
      <c r="E186" s="1933"/>
      <c r="F186" s="1934"/>
      <c r="G186" s="1872"/>
      <c r="H186" s="1873"/>
      <c r="I186" s="700"/>
      <c r="J186" s="701">
        <f>G185</f>
        <v>0</v>
      </c>
      <c r="K186" s="700"/>
      <c r="L186" s="701">
        <f>M185</f>
        <v>0</v>
      </c>
      <c r="M186" s="1874"/>
      <c r="N186" s="1875"/>
      <c r="O186" s="1876"/>
      <c r="P186" s="1877"/>
      <c r="Q186" s="1877"/>
      <c r="R186" s="1873"/>
      <c r="S186" s="1784"/>
      <c r="T186" s="1785"/>
      <c r="U186" s="1785"/>
      <c r="V186" s="1785"/>
      <c r="W186" s="1786"/>
      <c r="X186" s="695" t="s">
        <v>1080</v>
      </c>
      <c r="Y186" s="696"/>
      <c r="Z186" s="697"/>
      <c r="AA186" s="683" t="str">
        <f>IF(AA185="","",VLOOKUP(AA185,'6-2シフト記号表（従来型・ユニット型共通）'!$C$6:$L$47,10,FALSE))</f>
        <v/>
      </c>
      <c r="AB186" s="684" t="str">
        <f>IF(AB185="","",VLOOKUP(AB185,'6-2シフト記号表（従来型・ユニット型共通）'!$C$6:$L$47,10,FALSE))</f>
        <v/>
      </c>
      <c r="AC186" s="684" t="str">
        <f>IF(AC185="","",VLOOKUP(AC185,'6-2シフト記号表（従来型・ユニット型共通）'!$C$6:$L$47,10,FALSE))</f>
        <v/>
      </c>
      <c r="AD186" s="684" t="str">
        <f>IF(AD185="","",VLOOKUP(AD185,'6-2シフト記号表（従来型・ユニット型共通）'!$C$6:$L$47,10,FALSE))</f>
        <v/>
      </c>
      <c r="AE186" s="684" t="str">
        <f>IF(AE185="","",VLOOKUP(AE185,'6-2シフト記号表（従来型・ユニット型共通）'!$C$6:$L$47,10,FALSE))</f>
        <v/>
      </c>
      <c r="AF186" s="684" t="str">
        <f>IF(AF185="","",VLOOKUP(AF185,'6-2シフト記号表（従来型・ユニット型共通）'!$C$6:$L$47,10,FALSE))</f>
        <v/>
      </c>
      <c r="AG186" s="685" t="str">
        <f>IF(AG185="","",VLOOKUP(AG185,'6-2シフト記号表（従来型・ユニット型共通）'!$C$6:$L$47,10,FALSE))</f>
        <v/>
      </c>
      <c r="AH186" s="683" t="str">
        <f>IF(AH185="","",VLOOKUP(AH185,'6-2シフト記号表（従来型・ユニット型共通）'!$C$6:$L$47,10,FALSE))</f>
        <v/>
      </c>
      <c r="AI186" s="684" t="str">
        <f>IF(AI185="","",VLOOKUP(AI185,'6-2シフト記号表（従来型・ユニット型共通）'!$C$6:$L$47,10,FALSE))</f>
        <v/>
      </c>
      <c r="AJ186" s="684" t="str">
        <f>IF(AJ185="","",VLOOKUP(AJ185,'6-2シフト記号表（従来型・ユニット型共通）'!$C$6:$L$47,10,FALSE))</f>
        <v/>
      </c>
      <c r="AK186" s="684" t="str">
        <f>IF(AK185="","",VLOOKUP(AK185,'6-2シフト記号表（従来型・ユニット型共通）'!$C$6:$L$47,10,FALSE))</f>
        <v/>
      </c>
      <c r="AL186" s="684" t="str">
        <f>IF(AL185="","",VLOOKUP(AL185,'6-2シフト記号表（従来型・ユニット型共通）'!$C$6:$L$47,10,FALSE))</f>
        <v/>
      </c>
      <c r="AM186" s="684" t="str">
        <f>IF(AM185="","",VLOOKUP(AM185,'6-2シフト記号表（従来型・ユニット型共通）'!$C$6:$L$47,10,FALSE))</f>
        <v/>
      </c>
      <c r="AN186" s="685" t="str">
        <f>IF(AN185="","",VLOOKUP(AN185,'6-2シフト記号表（従来型・ユニット型共通）'!$C$6:$L$47,10,FALSE))</f>
        <v/>
      </c>
      <c r="AO186" s="683" t="str">
        <f>IF(AO185="","",VLOOKUP(AO185,'6-2シフト記号表（従来型・ユニット型共通）'!$C$6:$L$47,10,FALSE))</f>
        <v/>
      </c>
      <c r="AP186" s="684" t="str">
        <f>IF(AP185="","",VLOOKUP(AP185,'6-2シフト記号表（従来型・ユニット型共通）'!$C$6:$L$47,10,FALSE))</f>
        <v/>
      </c>
      <c r="AQ186" s="684" t="str">
        <f>IF(AQ185="","",VLOOKUP(AQ185,'6-2シフト記号表（従来型・ユニット型共通）'!$C$6:$L$47,10,FALSE))</f>
        <v/>
      </c>
      <c r="AR186" s="684" t="str">
        <f>IF(AR185="","",VLOOKUP(AR185,'6-2シフト記号表（従来型・ユニット型共通）'!$C$6:$L$47,10,FALSE))</f>
        <v/>
      </c>
      <c r="AS186" s="684" t="str">
        <f>IF(AS185="","",VLOOKUP(AS185,'6-2シフト記号表（従来型・ユニット型共通）'!$C$6:$L$47,10,FALSE))</f>
        <v/>
      </c>
      <c r="AT186" s="684" t="str">
        <f>IF(AT185="","",VLOOKUP(AT185,'6-2シフト記号表（従来型・ユニット型共通）'!$C$6:$L$47,10,FALSE))</f>
        <v/>
      </c>
      <c r="AU186" s="685" t="str">
        <f>IF(AU185="","",VLOOKUP(AU185,'6-2シフト記号表（従来型・ユニット型共通）'!$C$6:$L$47,10,FALSE))</f>
        <v/>
      </c>
      <c r="AV186" s="683" t="str">
        <f>IF(AV185="","",VLOOKUP(AV185,'6-2シフト記号表（従来型・ユニット型共通）'!$C$6:$L$47,10,FALSE))</f>
        <v/>
      </c>
      <c r="AW186" s="684" t="str">
        <f>IF(AW185="","",VLOOKUP(AW185,'6-2シフト記号表（従来型・ユニット型共通）'!$C$6:$L$47,10,FALSE))</f>
        <v/>
      </c>
      <c r="AX186" s="684" t="str">
        <f>IF(AX185="","",VLOOKUP(AX185,'6-2シフト記号表（従来型・ユニット型共通）'!$C$6:$L$47,10,FALSE))</f>
        <v/>
      </c>
      <c r="AY186" s="684" t="str">
        <f>IF(AY185="","",VLOOKUP(AY185,'6-2シフト記号表（従来型・ユニット型共通）'!$C$6:$L$47,10,FALSE))</f>
        <v/>
      </c>
      <c r="AZ186" s="684" t="str">
        <f>IF(AZ185="","",VLOOKUP(AZ185,'6-2シフト記号表（従来型・ユニット型共通）'!$C$6:$L$47,10,FALSE))</f>
        <v/>
      </c>
      <c r="BA186" s="684" t="str">
        <f>IF(BA185="","",VLOOKUP(BA185,'6-2シフト記号表（従来型・ユニット型共通）'!$C$6:$L$47,10,FALSE))</f>
        <v/>
      </c>
      <c r="BB186" s="685" t="str">
        <f>IF(BB185="","",VLOOKUP(BB185,'6-2シフト記号表（従来型・ユニット型共通）'!$C$6:$L$47,10,FALSE))</f>
        <v/>
      </c>
      <c r="BC186" s="683" t="str">
        <f>IF(BC185="","",VLOOKUP(BC185,'6-2シフト記号表（従来型・ユニット型共通）'!$C$6:$L$47,10,FALSE))</f>
        <v/>
      </c>
      <c r="BD186" s="684" t="str">
        <f>IF(BD185="","",VLOOKUP(BD185,'6-2シフト記号表（従来型・ユニット型共通）'!$C$6:$L$47,10,FALSE))</f>
        <v/>
      </c>
      <c r="BE186" s="684" t="str">
        <f>IF(BE185="","",VLOOKUP(BE185,'6-2シフト記号表（従来型・ユニット型共通）'!$C$6:$L$47,10,FALSE))</f>
        <v/>
      </c>
      <c r="BF186" s="1868">
        <f>IF($BI$3="４週",SUM(AA186:BB186),IF($BI$3="暦月",SUM(AA186:BE186),""))</f>
        <v>0</v>
      </c>
      <c r="BG186" s="1869"/>
      <c r="BH186" s="1870">
        <f>IF($BI$3="４週",BF186/4,IF($BI$3="暦月",(BF186/($BI$8/7)),""))</f>
        <v>0</v>
      </c>
      <c r="BI186" s="1869"/>
      <c r="BJ186" s="1865"/>
      <c r="BK186" s="1866"/>
      <c r="BL186" s="1866"/>
      <c r="BM186" s="1866"/>
      <c r="BN186" s="1867"/>
    </row>
    <row r="187" spans="2:66" ht="20.25" customHeight="1" x14ac:dyDescent="0.2">
      <c r="B187" s="1770">
        <f>B185+1</f>
        <v>86</v>
      </c>
      <c r="C187" s="1930"/>
      <c r="D187" s="1932"/>
      <c r="E187" s="1933"/>
      <c r="F187" s="1934"/>
      <c r="G187" s="1772"/>
      <c r="H187" s="1773"/>
      <c r="I187" s="678"/>
      <c r="J187" s="679"/>
      <c r="K187" s="678"/>
      <c r="L187" s="679"/>
      <c r="M187" s="1776"/>
      <c r="N187" s="1777"/>
      <c r="O187" s="1780"/>
      <c r="P187" s="1781"/>
      <c r="Q187" s="1781"/>
      <c r="R187" s="1773"/>
      <c r="S187" s="1784"/>
      <c r="T187" s="1785"/>
      <c r="U187" s="1785"/>
      <c r="V187" s="1785"/>
      <c r="W187" s="1786"/>
      <c r="X187" s="698" t="s">
        <v>1079</v>
      </c>
      <c r="Z187" s="699"/>
      <c r="AA187" s="691"/>
      <c r="AB187" s="692"/>
      <c r="AC187" s="692"/>
      <c r="AD187" s="692"/>
      <c r="AE187" s="692"/>
      <c r="AF187" s="692"/>
      <c r="AG187" s="693"/>
      <c r="AH187" s="691"/>
      <c r="AI187" s="692"/>
      <c r="AJ187" s="692"/>
      <c r="AK187" s="692"/>
      <c r="AL187" s="692"/>
      <c r="AM187" s="692"/>
      <c r="AN187" s="693"/>
      <c r="AO187" s="691"/>
      <c r="AP187" s="692"/>
      <c r="AQ187" s="692"/>
      <c r="AR187" s="692"/>
      <c r="AS187" s="692"/>
      <c r="AT187" s="692"/>
      <c r="AU187" s="693"/>
      <c r="AV187" s="691"/>
      <c r="AW187" s="692"/>
      <c r="AX187" s="692"/>
      <c r="AY187" s="692"/>
      <c r="AZ187" s="692"/>
      <c r="BA187" s="692"/>
      <c r="BB187" s="693"/>
      <c r="BC187" s="691"/>
      <c r="BD187" s="692"/>
      <c r="BE187" s="694"/>
      <c r="BF187" s="1787"/>
      <c r="BG187" s="1788"/>
      <c r="BH187" s="1842"/>
      <c r="BI187" s="1843"/>
      <c r="BJ187" s="1844"/>
      <c r="BK187" s="1845"/>
      <c r="BL187" s="1845"/>
      <c r="BM187" s="1845"/>
      <c r="BN187" s="1846"/>
    </row>
    <row r="188" spans="2:66" ht="20.25" customHeight="1" x14ac:dyDescent="0.2">
      <c r="B188" s="1771"/>
      <c r="C188" s="1931"/>
      <c r="D188" s="1932"/>
      <c r="E188" s="1933"/>
      <c r="F188" s="1934"/>
      <c r="G188" s="1872"/>
      <c r="H188" s="1873"/>
      <c r="I188" s="700"/>
      <c r="J188" s="701">
        <f>G187</f>
        <v>0</v>
      </c>
      <c r="K188" s="700"/>
      <c r="L188" s="701">
        <f>M187</f>
        <v>0</v>
      </c>
      <c r="M188" s="1874"/>
      <c r="N188" s="1875"/>
      <c r="O188" s="1876"/>
      <c r="P188" s="1877"/>
      <c r="Q188" s="1877"/>
      <c r="R188" s="1873"/>
      <c r="S188" s="1784"/>
      <c r="T188" s="1785"/>
      <c r="U188" s="1785"/>
      <c r="V188" s="1785"/>
      <c r="W188" s="1786"/>
      <c r="X188" s="695" t="s">
        <v>1080</v>
      </c>
      <c r="Y188" s="696"/>
      <c r="Z188" s="697"/>
      <c r="AA188" s="683" t="str">
        <f>IF(AA187="","",VLOOKUP(AA187,'6-2シフト記号表（従来型・ユニット型共通）'!$C$6:$L$47,10,FALSE))</f>
        <v/>
      </c>
      <c r="AB188" s="684" t="str">
        <f>IF(AB187="","",VLOOKUP(AB187,'6-2シフト記号表（従来型・ユニット型共通）'!$C$6:$L$47,10,FALSE))</f>
        <v/>
      </c>
      <c r="AC188" s="684" t="str">
        <f>IF(AC187="","",VLOOKUP(AC187,'6-2シフト記号表（従来型・ユニット型共通）'!$C$6:$L$47,10,FALSE))</f>
        <v/>
      </c>
      <c r="AD188" s="684" t="str">
        <f>IF(AD187="","",VLOOKUP(AD187,'6-2シフト記号表（従来型・ユニット型共通）'!$C$6:$L$47,10,FALSE))</f>
        <v/>
      </c>
      <c r="AE188" s="684" t="str">
        <f>IF(AE187="","",VLOOKUP(AE187,'6-2シフト記号表（従来型・ユニット型共通）'!$C$6:$L$47,10,FALSE))</f>
        <v/>
      </c>
      <c r="AF188" s="684" t="str">
        <f>IF(AF187="","",VLOOKUP(AF187,'6-2シフト記号表（従来型・ユニット型共通）'!$C$6:$L$47,10,FALSE))</f>
        <v/>
      </c>
      <c r="AG188" s="685" t="str">
        <f>IF(AG187="","",VLOOKUP(AG187,'6-2シフト記号表（従来型・ユニット型共通）'!$C$6:$L$47,10,FALSE))</f>
        <v/>
      </c>
      <c r="AH188" s="683" t="str">
        <f>IF(AH187="","",VLOOKUP(AH187,'6-2シフト記号表（従来型・ユニット型共通）'!$C$6:$L$47,10,FALSE))</f>
        <v/>
      </c>
      <c r="AI188" s="684" t="str">
        <f>IF(AI187="","",VLOOKUP(AI187,'6-2シフト記号表（従来型・ユニット型共通）'!$C$6:$L$47,10,FALSE))</f>
        <v/>
      </c>
      <c r="AJ188" s="684" t="str">
        <f>IF(AJ187="","",VLOOKUP(AJ187,'6-2シフト記号表（従来型・ユニット型共通）'!$C$6:$L$47,10,FALSE))</f>
        <v/>
      </c>
      <c r="AK188" s="684" t="str">
        <f>IF(AK187="","",VLOOKUP(AK187,'6-2シフト記号表（従来型・ユニット型共通）'!$C$6:$L$47,10,FALSE))</f>
        <v/>
      </c>
      <c r="AL188" s="684" t="str">
        <f>IF(AL187="","",VLOOKUP(AL187,'6-2シフト記号表（従来型・ユニット型共通）'!$C$6:$L$47,10,FALSE))</f>
        <v/>
      </c>
      <c r="AM188" s="684" t="str">
        <f>IF(AM187="","",VLOOKUP(AM187,'6-2シフト記号表（従来型・ユニット型共通）'!$C$6:$L$47,10,FALSE))</f>
        <v/>
      </c>
      <c r="AN188" s="685" t="str">
        <f>IF(AN187="","",VLOOKUP(AN187,'6-2シフト記号表（従来型・ユニット型共通）'!$C$6:$L$47,10,FALSE))</f>
        <v/>
      </c>
      <c r="AO188" s="683" t="str">
        <f>IF(AO187="","",VLOOKUP(AO187,'6-2シフト記号表（従来型・ユニット型共通）'!$C$6:$L$47,10,FALSE))</f>
        <v/>
      </c>
      <c r="AP188" s="684" t="str">
        <f>IF(AP187="","",VLOOKUP(AP187,'6-2シフト記号表（従来型・ユニット型共通）'!$C$6:$L$47,10,FALSE))</f>
        <v/>
      </c>
      <c r="AQ188" s="684" t="str">
        <f>IF(AQ187="","",VLOOKUP(AQ187,'6-2シフト記号表（従来型・ユニット型共通）'!$C$6:$L$47,10,FALSE))</f>
        <v/>
      </c>
      <c r="AR188" s="684" t="str">
        <f>IF(AR187="","",VLOOKUP(AR187,'6-2シフト記号表（従来型・ユニット型共通）'!$C$6:$L$47,10,FALSE))</f>
        <v/>
      </c>
      <c r="AS188" s="684" t="str">
        <f>IF(AS187="","",VLOOKUP(AS187,'6-2シフト記号表（従来型・ユニット型共通）'!$C$6:$L$47,10,FALSE))</f>
        <v/>
      </c>
      <c r="AT188" s="684" t="str">
        <f>IF(AT187="","",VLOOKUP(AT187,'6-2シフト記号表（従来型・ユニット型共通）'!$C$6:$L$47,10,FALSE))</f>
        <v/>
      </c>
      <c r="AU188" s="685" t="str">
        <f>IF(AU187="","",VLOOKUP(AU187,'6-2シフト記号表（従来型・ユニット型共通）'!$C$6:$L$47,10,FALSE))</f>
        <v/>
      </c>
      <c r="AV188" s="683" t="str">
        <f>IF(AV187="","",VLOOKUP(AV187,'6-2シフト記号表（従来型・ユニット型共通）'!$C$6:$L$47,10,FALSE))</f>
        <v/>
      </c>
      <c r="AW188" s="684" t="str">
        <f>IF(AW187="","",VLOOKUP(AW187,'6-2シフト記号表（従来型・ユニット型共通）'!$C$6:$L$47,10,FALSE))</f>
        <v/>
      </c>
      <c r="AX188" s="684" t="str">
        <f>IF(AX187="","",VLOOKUP(AX187,'6-2シフト記号表（従来型・ユニット型共通）'!$C$6:$L$47,10,FALSE))</f>
        <v/>
      </c>
      <c r="AY188" s="684" t="str">
        <f>IF(AY187="","",VLOOKUP(AY187,'6-2シフト記号表（従来型・ユニット型共通）'!$C$6:$L$47,10,FALSE))</f>
        <v/>
      </c>
      <c r="AZ188" s="684" t="str">
        <f>IF(AZ187="","",VLOOKUP(AZ187,'6-2シフト記号表（従来型・ユニット型共通）'!$C$6:$L$47,10,FALSE))</f>
        <v/>
      </c>
      <c r="BA188" s="684" t="str">
        <f>IF(BA187="","",VLOOKUP(BA187,'6-2シフト記号表（従来型・ユニット型共通）'!$C$6:$L$47,10,FALSE))</f>
        <v/>
      </c>
      <c r="BB188" s="685" t="str">
        <f>IF(BB187="","",VLOOKUP(BB187,'6-2シフト記号表（従来型・ユニット型共通）'!$C$6:$L$47,10,FALSE))</f>
        <v/>
      </c>
      <c r="BC188" s="683" t="str">
        <f>IF(BC187="","",VLOOKUP(BC187,'6-2シフト記号表（従来型・ユニット型共通）'!$C$6:$L$47,10,FALSE))</f>
        <v/>
      </c>
      <c r="BD188" s="684" t="str">
        <f>IF(BD187="","",VLOOKUP(BD187,'6-2シフト記号表（従来型・ユニット型共通）'!$C$6:$L$47,10,FALSE))</f>
        <v/>
      </c>
      <c r="BE188" s="684" t="str">
        <f>IF(BE187="","",VLOOKUP(BE187,'6-2シフト記号表（従来型・ユニット型共通）'!$C$6:$L$47,10,FALSE))</f>
        <v/>
      </c>
      <c r="BF188" s="1868">
        <f>IF($BI$3="４週",SUM(AA188:BB188),IF($BI$3="暦月",SUM(AA188:BE188),""))</f>
        <v>0</v>
      </c>
      <c r="BG188" s="1869"/>
      <c r="BH188" s="1870">
        <f>IF($BI$3="４週",BF188/4,IF($BI$3="暦月",(BF188/($BI$8/7)),""))</f>
        <v>0</v>
      </c>
      <c r="BI188" s="1869"/>
      <c r="BJ188" s="1865"/>
      <c r="BK188" s="1866"/>
      <c r="BL188" s="1866"/>
      <c r="BM188" s="1866"/>
      <c r="BN188" s="1867"/>
    </row>
    <row r="189" spans="2:66" ht="20.25" customHeight="1" x14ac:dyDescent="0.2">
      <c r="B189" s="1770">
        <f>B187+1</f>
        <v>87</v>
      </c>
      <c r="C189" s="1930"/>
      <c r="D189" s="1932"/>
      <c r="E189" s="1933"/>
      <c r="F189" s="1934"/>
      <c r="G189" s="1772"/>
      <c r="H189" s="1773"/>
      <c r="I189" s="678"/>
      <c r="J189" s="679"/>
      <c r="K189" s="678"/>
      <c r="L189" s="679"/>
      <c r="M189" s="1776"/>
      <c r="N189" s="1777"/>
      <c r="O189" s="1780"/>
      <c r="P189" s="1781"/>
      <c r="Q189" s="1781"/>
      <c r="R189" s="1773"/>
      <c r="S189" s="1784"/>
      <c r="T189" s="1785"/>
      <c r="U189" s="1785"/>
      <c r="V189" s="1785"/>
      <c r="W189" s="1786"/>
      <c r="X189" s="698" t="s">
        <v>1079</v>
      </c>
      <c r="Z189" s="699"/>
      <c r="AA189" s="691"/>
      <c r="AB189" s="692"/>
      <c r="AC189" s="692"/>
      <c r="AD189" s="692"/>
      <c r="AE189" s="692"/>
      <c r="AF189" s="692"/>
      <c r="AG189" s="693"/>
      <c r="AH189" s="691"/>
      <c r="AI189" s="692"/>
      <c r="AJ189" s="692"/>
      <c r="AK189" s="692"/>
      <c r="AL189" s="692"/>
      <c r="AM189" s="692"/>
      <c r="AN189" s="693"/>
      <c r="AO189" s="691"/>
      <c r="AP189" s="692"/>
      <c r="AQ189" s="692"/>
      <c r="AR189" s="692"/>
      <c r="AS189" s="692"/>
      <c r="AT189" s="692"/>
      <c r="AU189" s="693"/>
      <c r="AV189" s="691"/>
      <c r="AW189" s="692"/>
      <c r="AX189" s="692"/>
      <c r="AY189" s="692"/>
      <c r="AZ189" s="692"/>
      <c r="BA189" s="692"/>
      <c r="BB189" s="693"/>
      <c r="BC189" s="691"/>
      <c r="BD189" s="692"/>
      <c r="BE189" s="694"/>
      <c r="BF189" s="1787"/>
      <c r="BG189" s="1788"/>
      <c r="BH189" s="1842"/>
      <c r="BI189" s="1843"/>
      <c r="BJ189" s="1844"/>
      <c r="BK189" s="1845"/>
      <c r="BL189" s="1845"/>
      <c r="BM189" s="1845"/>
      <c r="BN189" s="1846"/>
    </row>
    <row r="190" spans="2:66" ht="20.25" customHeight="1" x14ac:dyDescent="0.2">
      <c r="B190" s="1771"/>
      <c r="C190" s="1931"/>
      <c r="D190" s="1932"/>
      <c r="E190" s="1933"/>
      <c r="F190" s="1934"/>
      <c r="G190" s="1872"/>
      <c r="H190" s="1873"/>
      <c r="I190" s="700"/>
      <c r="J190" s="701">
        <f>G189</f>
        <v>0</v>
      </c>
      <c r="K190" s="700"/>
      <c r="L190" s="701">
        <f>M189</f>
        <v>0</v>
      </c>
      <c r="M190" s="1874"/>
      <c r="N190" s="1875"/>
      <c r="O190" s="1876"/>
      <c r="P190" s="1877"/>
      <c r="Q190" s="1877"/>
      <c r="R190" s="1873"/>
      <c r="S190" s="1784"/>
      <c r="T190" s="1785"/>
      <c r="U190" s="1785"/>
      <c r="V190" s="1785"/>
      <c r="W190" s="1786"/>
      <c r="X190" s="695" t="s">
        <v>1080</v>
      </c>
      <c r="Y190" s="696"/>
      <c r="Z190" s="697"/>
      <c r="AA190" s="683" t="str">
        <f>IF(AA189="","",VLOOKUP(AA189,'6-2シフト記号表（従来型・ユニット型共通）'!$C$6:$L$47,10,FALSE))</f>
        <v/>
      </c>
      <c r="AB190" s="684" t="str">
        <f>IF(AB189="","",VLOOKUP(AB189,'6-2シフト記号表（従来型・ユニット型共通）'!$C$6:$L$47,10,FALSE))</f>
        <v/>
      </c>
      <c r="AC190" s="684" t="str">
        <f>IF(AC189="","",VLOOKUP(AC189,'6-2シフト記号表（従来型・ユニット型共通）'!$C$6:$L$47,10,FALSE))</f>
        <v/>
      </c>
      <c r="AD190" s="684" t="str">
        <f>IF(AD189="","",VLOOKUP(AD189,'6-2シフト記号表（従来型・ユニット型共通）'!$C$6:$L$47,10,FALSE))</f>
        <v/>
      </c>
      <c r="AE190" s="684" t="str">
        <f>IF(AE189="","",VLOOKUP(AE189,'6-2シフト記号表（従来型・ユニット型共通）'!$C$6:$L$47,10,FALSE))</f>
        <v/>
      </c>
      <c r="AF190" s="684" t="str">
        <f>IF(AF189="","",VLOOKUP(AF189,'6-2シフト記号表（従来型・ユニット型共通）'!$C$6:$L$47,10,FALSE))</f>
        <v/>
      </c>
      <c r="AG190" s="685" t="str">
        <f>IF(AG189="","",VLOOKUP(AG189,'6-2シフト記号表（従来型・ユニット型共通）'!$C$6:$L$47,10,FALSE))</f>
        <v/>
      </c>
      <c r="AH190" s="683" t="str">
        <f>IF(AH189="","",VLOOKUP(AH189,'6-2シフト記号表（従来型・ユニット型共通）'!$C$6:$L$47,10,FALSE))</f>
        <v/>
      </c>
      <c r="AI190" s="684" t="str">
        <f>IF(AI189="","",VLOOKUP(AI189,'6-2シフト記号表（従来型・ユニット型共通）'!$C$6:$L$47,10,FALSE))</f>
        <v/>
      </c>
      <c r="AJ190" s="684" t="str">
        <f>IF(AJ189="","",VLOOKUP(AJ189,'6-2シフト記号表（従来型・ユニット型共通）'!$C$6:$L$47,10,FALSE))</f>
        <v/>
      </c>
      <c r="AK190" s="684" t="str">
        <f>IF(AK189="","",VLOOKUP(AK189,'6-2シフト記号表（従来型・ユニット型共通）'!$C$6:$L$47,10,FALSE))</f>
        <v/>
      </c>
      <c r="AL190" s="684" t="str">
        <f>IF(AL189="","",VLOOKUP(AL189,'6-2シフト記号表（従来型・ユニット型共通）'!$C$6:$L$47,10,FALSE))</f>
        <v/>
      </c>
      <c r="AM190" s="684" t="str">
        <f>IF(AM189="","",VLOOKUP(AM189,'6-2シフト記号表（従来型・ユニット型共通）'!$C$6:$L$47,10,FALSE))</f>
        <v/>
      </c>
      <c r="AN190" s="685" t="str">
        <f>IF(AN189="","",VLOOKUP(AN189,'6-2シフト記号表（従来型・ユニット型共通）'!$C$6:$L$47,10,FALSE))</f>
        <v/>
      </c>
      <c r="AO190" s="683" t="str">
        <f>IF(AO189="","",VLOOKUP(AO189,'6-2シフト記号表（従来型・ユニット型共通）'!$C$6:$L$47,10,FALSE))</f>
        <v/>
      </c>
      <c r="AP190" s="684" t="str">
        <f>IF(AP189="","",VLOOKUP(AP189,'6-2シフト記号表（従来型・ユニット型共通）'!$C$6:$L$47,10,FALSE))</f>
        <v/>
      </c>
      <c r="AQ190" s="684" t="str">
        <f>IF(AQ189="","",VLOOKUP(AQ189,'6-2シフト記号表（従来型・ユニット型共通）'!$C$6:$L$47,10,FALSE))</f>
        <v/>
      </c>
      <c r="AR190" s="684" t="str">
        <f>IF(AR189="","",VLOOKUP(AR189,'6-2シフト記号表（従来型・ユニット型共通）'!$C$6:$L$47,10,FALSE))</f>
        <v/>
      </c>
      <c r="AS190" s="684" t="str">
        <f>IF(AS189="","",VLOOKUP(AS189,'6-2シフト記号表（従来型・ユニット型共通）'!$C$6:$L$47,10,FALSE))</f>
        <v/>
      </c>
      <c r="AT190" s="684" t="str">
        <f>IF(AT189="","",VLOOKUP(AT189,'6-2シフト記号表（従来型・ユニット型共通）'!$C$6:$L$47,10,FALSE))</f>
        <v/>
      </c>
      <c r="AU190" s="685" t="str">
        <f>IF(AU189="","",VLOOKUP(AU189,'6-2シフト記号表（従来型・ユニット型共通）'!$C$6:$L$47,10,FALSE))</f>
        <v/>
      </c>
      <c r="AV190" s="683" t="str">
        <f>IF(AV189="","",VLOOKUP(AV189,'6-2シフト記号表（従来型・ユニット型共通）'!$C$6:$L$47,10,FALSE))</f>
        <v/>
      </c>
      <c r="AW190" s="684" t="str">
        <f>IF(AW189="","",VLOOKUP(AW189,'6-2シフト記号表（従来型・ユニット型共通）'!$C$6:$L$47,10,FALSE))</f>
        <v/>
      </c>
      <c r="AX190" s="684" t="str">
        <f>IF(AX189="","",VLOOKUP(AX189,'6-2シフト記号表（従来型・ユニット型共通）'!$C$6:$L$47,10,FALSE))</f>
        <v/>
      </c>
      <c r="AY190" s="684" t="str">
        <f>IF(AY189="","",VLOOKUP(AY189,'6-2シフト記号表（従来型・ユニット型共通）'!$C$6:$L$47,10,FALSE))</f>
        <v/>
      </c>
      <c r="AZ190" s="684" t="str">
        <f>IF(AZ189="","",VLOOKUP(AZ189,'6-2シフト記号表（従来型・ユニット型共通）'!$C$6:$L$47,10,FALSE))</f>
        <v/>
      </c>
      <c r="BA190" s="684" t="str">
        <f>IF(BA189="","",VLOOKUP(BA189,'6-2シフト記号表（従来型・ユニット型共通）'!$C$6:$L$47,10,FALSE))</f>
        <v/>
      </c>
      <c r="BB190" s="685" t="str">
        <f>IF(BB189="","",VLOOKUP(BB189,'6-2シフト記号表（従来型・ユニット型共通）'!$C$6:$L$47,10,FALSE))</f>
        <v/>
      </c>
      <c r="BC190" s="683" t="str">
        <f>IF(BC189="","",VLOOKUP(BC189,'6-2シフト記号表（従来型・ユニット型共通）'!$C$6:$L$47,10,FALSE))</f>
        <v/>
      </c>
      <c r="BD190" s="684" t="str">
        <f>IF(BD189="","",VLOOKUP(BD189,'6-2シフト記号表（従来型・ユニット型共通）'!$C$6:$L$47,10,FALSE))</f>
        <v/>
      </c>
      <c r="BE190" s="684" t="str">
        <f>IF(BE189="","",VLOOKUP(BE189,'6-2シフト記号表（従来型・ユニット型共通）'!$C$6:$L$47,10,FALSE))</f>
        <v/>
      </c>
      <c r="BF190" s="1868">
        <f>IF($BI$3="４週",SUM(AA190:BB190),IF($BI$3="暦月",SUM(AA190:BE190),""))</f>
        <v>0</v>
      </c>
      <c r="BG190" s="1869"/>
      <c r="BH190" s="1870">
        <f>IF($BI$3="４週",BF190/4,IF($BI$3="暦月",(BF190/($BI$8/7)),""))</f>
        <v>0</v>
      </c>
      <c r="BI190" s="1869"/>
      <c r="BJ190" s="1865"/>
      <c r="BK190" s="1866"/>
      <c r="BL190" s="1866"/>
      <c r="BM190" s="1866"/>
      <c r="BN190" s="1867"/>
    </row>
    <row r="191" spans="2:66" ht="20.25" customHeight="1" x14ac:dyDescent="0.2">
      <c r="B191" s="1770">
        <f>B189+1</f>
        <v>88</v>
      </c>
      <c r="C191" s="1930"/>
      <c r="D191" s="1932"/>
      <c r="E191" s="1933"/>
      <c r="F191" s="1934"/>
      <c r="G191" s="1772"/>
      <c r="H191" s="1773"/>
      <c r="I191" s="678"/>
      <c r="J191" s="679"/>
      <c r="K191" s="678"/>
      <c r="L191" s="679"/>
      <c r="M191" s="1776"/>
      <c r="N191" s="1777"/>
      <c r="O191" s="1780"/>
      <c r="P191" s="1781"/>
      <c r="Q191" s="1781"/>
      <c r="R191" s="1773"/>
      <c r="S191" s="1784"/>
      <c r="T191" s="1785"/>
      <c r="U191" s="1785"/>
      <c r="V191" s="1785"/>
      <c r="W191" s="1786"/>
      <c r="X191" s="698" t="s">
        <v>1079</v>
      </c>
      <c r="Z191" s="699"/>
      <c r="AA191" s="691"/>
      <c r="AB191" s="692"/>
      <c r="AC191" s="692"/>
      <c r="AD191" s="692"/>
      <c r="AE191" s="692"/>
      <c r="AF191" s="692"/>
      <c r="AG191" s="693"/>
      <c r="AH191" s="691"/>
      <c r="AI191" s="692"/>
      <c r="AJ191" s="692"/>
      <c r="AK191" s="692"/>
      <c r="AL191" s="692"/>
      <c r="AM191" s="692"/>
      <c r="AN191" s="693"/>
      <c r="AO191" s="691"/>
      <c r="AP191" s="692"/>
      <c r="AQ191" s="692"/>
      <c r="AR191" s="692"/>
      <c r="AS191" s="692"/>
      <c r="AT191" s="692"/>
      <c r="AU191" s="693"/>
      <c r="AV191" s="691"/>
      <c r="AW191" s="692"/>
      <c r="AX191" s="692"/>
      <c r="AY191" s="692"/>
      <c r="AZ191" s="692"/>
      <c r="BA191" s="692"/>
      <c r="BB191" s="693"/>
      <c r="BC191" s="691"/>
      <c r="BD191" s="692"/>
      <c r="BE191" s="694"/>
      <c r="BF191" s="1787"/>
      <c r="BG191" s="1788"/>
      <c r="BH191" s="1842"/>
      <c r="BI191" s="1843"/>
      <c r="BJ191" s="1844"/>
      <c r="BK191" s="1845"/>
      <c r="BL191" s="1845"/>
      <c r="BM191" s="1845"/>
      <c r="BN191" s="1846"/>
    </row>
    <row r="192" spans="2:66" ht="20.25" customHeight="1" x14ac:dyDescent="0.2">
      <c r="B192" s="1771"/>
      <c r="C192" s="1931"/>
      <c r="D192" s="1932"/>
      <c r="E192" s="1933"/>
      <c r="F192" s="1934"/>
      <c r="G192" s="1872"/>
      <c r="H192" s="1873"/>
      <c r="I192" s="700"/>
      <c r="J192" s="701">
        <f>G191</f>
        <v>0</v>
      </c>
      <c r="K192" s="700"/>
      <c r="L192" s="701">
        <f>M191</f>
        <v>0</v>
      </c>
      <c r="M192" s="1874"/>
      <c r="N192" s="1875"/>
      <c r="O192" s="1876"/>
      <c r="P192" s="1877"/>
      <c r="Q192" s="1877"/>
      <c r="R192" s="1873"/>
      <c r="S192" s="1784"/>
      <c r="T192" s="1785"/>
      <c r="U192" s="1785"/>
      <c r="V192" s="1785"/>
      <c r="W192" s="1786"/>
      <c r="X192" s="695" t="s">
        <v>1080</v>
      </c>
      <c r="Y192" s="696"/>
      <c r="Z192" s="697"/>
      <c r="AA192" s="683" t="str">
        <f>IF(AA191="","",VLOOKUP(AA191,'6-2シフト記号表（従来型・ユニット型共通）'!$C$6:$L$47,10,FALSE))</f>
        <v/>
      </c>
      <c r="AB192" s="684" t="str">
        <f>IF(AB191="","",VLOOKUP(AB191,'6-2シフト記号表（従来型・ユニット型共通）'!$C$6:$L$47,10,FALSE))</f>
        <v/>
      </c>
      <c r="AC192" s="684" t="str">
        <f>IF(AC191="","",VLOOKUP(AC191,'6-2シフト記号表（従来型・ユニット型共通）'!$C$6:$L$47,10,FALSE))</f>
        <v/>
      </c>
      <c r="AD192" s="684" t="str">
        <f>IF(AD191="","",VLOOKUP(AD191,'6-2シフト記号表（従来型・ユニット型共通）'!$C$6:$L$47,10,FALSE))</f>
        <v/>
      </c>
      <c r="AE192" s="684" t="str">
        <f>IF(AE191="","",VLOOKUP(AE191,'6-2シフト記号表（従来型・ユニット型共通）'!$C$6:$L$47,10,FALSE))</f>
        <v/>
      </c>
      <c r="AF192" s="684" t="str">
        <f>IF(AF191="","",VLOOKUP(AF191,'6-2シフト記号表（従来型・ユニット型共通）'!$C$6:$L$47,10,FALSE))</f>
        <v/>
      </c>
      <c r="AG192" s="685" t="str">
        <f>IF(AG191="","",VLOOKUP(AG191,'6-2シフト記号表（従来型・ユニット型共通）'!$C$6:$L$47,10,FALSE))</f>
        <v/>
      </c>
      <c r="AH192" s="683" t="str">
        <f>IF(AH191="","",VLOOKUP(AH191,'6-2シフト記号表（従来型・ユニット型共通）'!$C$6:$L$47,10,FALSE))</f>
        <v/>
      </c>
      <c r="AI192" s="684" t="str">
        <f>IF(AI191="","",VLOOKUP(AI191,'6-2シフト記号表（従来型・ユニット型共通）'!$C$6:$L$47,10,FALSE))</f>
        <v/>
      </c>
      <c r="AJ192" s="684" t="str">
        <f>IF(AJ191="","",VLOOKUP(AJ191,'6-2シフト記号表（従来型・ユニット型共通）'!$C$6:$L$47,10,FALSE))</f>
        <v/>
      </c>
      <c r="AK192" s="684" t="str">
        <f>IF(AK191="","",VLOOKUP(AK191,'6-2シフト記号表（従来型・ユニット型共通）'!$C$6:$L$47,10,FALSE))</f>
        <v/>
      </c>
      <c r="AL192" s="684" t="str">
        <f>IF(AL191="","",VLOOKUP(AL191,'6-2シフト記号表（従来型・ユニット型共通）'!$C$6:$L$47,10,FALSE))</f>
        <v/>
      </c>
      <c r="AM192" s="684" t="str">
        <f>IF(AM191="","",VLOOKUP(AM191,'6-2シフト記号表（従来型・ユニット型共通）'!$C$6:$L$47,10,FALSE))</f>
        <v/>
      </c>
      <c r="AN192" s="685" t="str">
        <f>IF(AN191="","",VLOOKUP(AN191,'6-2シフト記号表（従来型・ユニット型共通）'!$C$6:$L$47,10,FALSE))</f>
        <v/>
      </c>
      <c r="AO192" s="683" t="str">
        <f>IF(AO191="","",VLOOKUP(AO191,'6-2シフト記号表（従来型・ユニット型共通）'!$C$6:$L$47,10,FALSE))</f>
        <v/>
      </c>
      <c r="AP192" s="684" t="str">
        <f>IF(AP191="","",VLOOKUP(AP191,'6-2シフト記号表（従来型・ユニット型共通）'!$C$6:$L$47,10,FALSE))</f>
        <v/>
      </c>
      <c r="AQ192" s="684" t="str">
        <f>IF(AQ191="","",VLOOKUP(AQ191,'6-2シフト記号表（従来型・ユニット型共通）'!$C$6:$L$47,10,FALSE))</f>
        <v/>
      </c>
      <c r="AR192" s="684" t="str">
        <f>IF(AR191="","",VLOOKUP(AR191,'6-2シフト記号表（従来型・ユニット型共通）'!$C$6:$L$47,10,FALSE))</f>
        <v/>
      </c>
      <c r="AS192" s="684" t="str">
        <f>IF(AS191="","",VLOOKUP(AS191,'6-2シフト記号表（従来型・ユニット型共通）'!$C$6:$L$47,10,FALSE))</f>
        <v/>
      </c>
      <c r="AT192" s="684" t="str">
        <f>IF(AT191="","",VLOOKUP(AT191,'6-2シフト記号表（従来型・ユニット型共通）'!$C$6:$L$47,10,FALSE))</f>
        <v/>
      </c>
      <c r="AU192" s="685" t="str">
        <f>IF(AU191="","",VLOOKUP(AU191,'6-2シフト記号表（従来型・ユニット型共通）'!$C$6:$L$47,10,FALSE))</f>
        <v/>
      </c>
      <c r="AV192" s="683" t="str">
        <f>IF(AV191="","",VLOOKUP(AV191,'6-2シフト記号表（従来型・ユニット型共通）'!$C$6:$L$47,10,FALSE))</f>
        <v/>
      </c>
      <c r="AW192" s="684" t="str">
        <f>IF(AW191="","",VLOOKUP(AW191,'6-2シフト記号表（従来型・ユニット型共通）'!$C$6:$L$47,10,FALSE))</f>
        <v/>
      </c>
      <c r="AX192" s="684" t="str">
        <f>IF(AX191="","",VLOOKUP(AX191,'6-2シフト記号表（従来型・ユニット型共通）'!$C$6:$L$47,10,FALSE))</f>
        <v/>
      </c>
      <c r="AY192" s="684" t="str">
        <f>IF(AY191="","",VLOOKUP(AY191,'6-2シフト記号表（従来型・ユニット型共通）'!$C$6:$L$47,10,FALSE))</f>
        <v/>
      </c>
      <c r="AZ192" s="684" t="str">
        <f>IF(AZ191="","",VLOOKUP(AZ191,'6-2シフト記号表（従来型・ユニット型共通）'!$C$6:$L$47,10,FALSE))</f>
        <v/>
      </c>
      <c r="BA192" s="684" t="str">
        <f>IF(BA191="","",VLOOKUP(BA191,'6-2シフト記号表（従来型・ユニット型共通）'!$C$6:$L$47,10,FALSE))</f>
        <v/>
      </c>
      <c r="BB192" s="685" t="str">
        <f>IF(BB191="","",VLOOKUP(BB191,'6-2シフト記号表（従来型・ユニット型共通）'!$C$6:$L$47,10,FALSE))</f>
        <v/>
      </c>
      <c r="BC192" s="683" t="str">
        <f>IF(BC191="","",VLOOKUP(BC191,'6-2シフト記号表（従来型・ユニット型共通）'!$C$6:$L$47,10,FALSE))</f>
        <v/>
      </c>
      <c r="BD192" s="684" t="str">
        <f>IF(BD191="","",VLOOKUP(BD191,'6-2シフト記号表（従来型・ユニット型共通）'!$C$6:$L$47,10,FALSE))</f>
        <v/>
      </c>
      <c r="BE192" s="684" t="str">
        <f>IF(BE191="","",VLOOKUP(BE191,'6-2シフト記号表（従来型・ユニット型共通）'!$C$6:$L$47,10,FALSE))</f>
        <v/>
      </c>
      <c r="BF192" s="1868">
        <f>IF($BI$3="４週",SUM(AA192:BB192),IF($BI$3="暦月",SUM(AA192:BE192),""))</f>
        <v>0</v>
      </c>
      <c r="BG192" s="1869"/>
      <c r="BH192" s="1870">
        <f>IF($BI$3="４週",BF192/4,IF($BI$3="暦月",(BF192/($BI$8/7)),""))</f>
        <v>0</v>
      </c>
      <c r="BI192" s="1869"/>
      <c r="BJ192" s="1865"/>
      <c r="BK192" s="1866"/>
      <c r="BL192" s="1866"/>
      <c r="BM192" s="1866"/>
      <c r="BN192" s="1867"/>
    </row>
    <row r="193" spans="2:66" ht="20.25" customHeight="1" x14ac:dyDescent="0.2">
      <c r="B193" s="1770">
        <f>B191+1</f>
        <v>89</v>
      </c>
      <c r="C193" s="1930"/>
      <c r="D193" s="1932"/>
      <c r="E193" s="1933"/>
      <c r="F193" s="1934"/>
      <c r="G193" s="1772"/>
      <c r="H193" s="1773"/>
      <c r="I193" s="678"/>
      <c r="J193" s="679"/>
      <c r="K193" s="678"/>
      <c r="L193" s="679"/>
      <c r="M193" s="1776"/>
      <c r="N193" s="1777"/>
      <c r="O193" s="1780"/>
      <c r="P193" s="1781"/>
      <c r="Q193" s="1781"/>
      <c r="R193" s="1773"/>
      <c r="S193" s="1784"/>
      <c r="T193" s="1785"/>
      <c r="U193" s="1785"/>
      <c r="V193" s="1785"/>
      <c r="W193" s="1786"/>
      <c r="X193" s="698" t="s">
        <v>1079</v>
      </c>
      <c r="Z193" s="699"/>
      <c r="AA193" s="691"/>
      <c r="AB193" s="692"/>
      <c r="AC193" s="692"/>
      <c r="AD193" s="692"/>
      <c r="AE193" s="692"/>
      <c r="AF193" s="692"/>
      <c r="AG193" s="693"/>
      <c r="AH193" s="691"/>
      <c r="AI193" s="692"/>
      <c r="AJ193" s="692"/>
      <c r="AK193" s="692"/>
      <c r="AL193" s="692"/>
      <c r="AM193" s="692"/>
      <c r="AN193" s="693"/>
      <c r="AO193" s="691"/>
      <c r="AP193" s="692"/>
      <c r="AQ193" s="692"/>
      <c r="AR193" s="692"/>
      <c r="AS193" s="692"/>
      <c r="AT193" s="692"/>
      <c r="AU193" s="693"/>
      <c r="AV193" s="691"/>
      <c r="AW193" s="692"/>
      <c r="AX193" s="692"/>
      <c r="AY193" s="692"/>
      <c r="AZ193" s="692"/>
      <c r="BA193" s="692"/>
      <c r="BB193" s="693"/>
      <c r="BC193" s="691"/>
      <c r="BD193" s="692"/>
      <c r="BE193" s="694"/>
      <c r="BF193" s="1787"/>
      <c r="BG193" s="1788"/>
      <c r="BH193" s="1842"/>
      <c r="BI193" s="1843"/>
      <c r="BJ193" s="1844"/>
      <c r="BK193" s="1845"/>
      <c r="BL193" s="1845"/>
      <c r="BM193" s="1845"/>
      <c r="BN193" s="1846"/>
    </row>
    <row r="194" spans="2:66" ht="20.25" customHeight="1" x14ac:dyDescent="0.2">
      <c r="B194" s="1771"/>
      <c r="C194" s="1931"/>
      <c r="D194" s="1932"/>
      <c r="E194" s="1933"/>
      <c r="F194" s="1934"/>
      <c r="G194" s="1872"/>
      <c r="H194" s="1873"/>
      <c r="I194" s="700"/>
      <c r="J194" s="701">
        <f>G193</f>
        <v>0</v>
      </c>
      <c r="K194" s="700"/>
      <c r="L194" s="701">
        <f>M193</f>
        <v>0</v>
      </c>
      <c r="M194" s="1874"/>
      <c r="N194" s="1875"/>
      <c r="O194" s="1876"/>
      <c r="P194" s="1877"/>
      <c r="Q194" s="1877"/>
      <c r="R194" s="1873"/>
      <c r="S194" s="1784"/>
      <c r="T194" s="1785"/>
      <c r="U194" s="1785"/>
      <c r="V194" s="1785"/>
      <c r="W194" s="1786"/>
      <c r="X194" s="695" t="s">
        <v>1080</v>
      </c>
      <c r="Y194" s="696"/>
      <c r="Z194" s="697"/>
      <c r="AA194" s="683" t="str">
        <f>IF(AA193="","",VLOOKUP(AA193,'6-2シフト記号表（従来型・ユニット型共通）'!$C$6:$L$47,10,FALSE))</f>
        <v/>
      </c>
      <c r="AB194" s="684" t="str">
        <f>IF(AB193="","",VLOOKUP(AB193,'6-2シフト記号表（従来型・ユニット型共通）'!$C$6:$L$47,10,FALSE))</f>
        <v/>
      </c>
      <c r="AC194" s="684" t="str">
        <f>IF(AC193="","",VLOOKUP(AC193,'6-2シフト記号表（従来型・ユニット型共通）'!$C$6:$L$47,10,FALSE))</f>
        <v/>
      </c>
      <c r="AD194" s="684" t="str">
        <f>IF(AD193="","",VLOOKUP(AD193,'6-2シフト記号表（従来型・ユニット型共通）'!$C$6:$L$47,10,FALSE))</f>
        <v/>
      </c>
      <c r="AE194" s="684" t="str">
        <f>IF(AE193="","",VLOOKUP(AE193,'6-2シフト記号表（従来型・ユニット型共通）'!$C$6:$L$47,10,FALSE))</f>
        <v/>
      </c>
      <c r="AF194" s="684" t="str">
        <f>IF(AF193="","",VLOOKUP(AF193,'6-2シフト記号表（従来型・ユニット型共通）'!$C$6:$L$47,10,FALSE))</f>
        <v/>
      </c>
      <c r="AG194" s="685" t="str">
        <f>IF(AG193="","",VLOOKUP(AG193,'6-2シフト記号表（従来型・ユニット型共通）'!$C$6:$L$47,10,FALSE))</f>
        <v/>
      </c>
      <c r="AH194" s="683" t="str">
        <f>IF(AH193="","",VLOOKUP(AH193,'6-2シフト記号表（従来型・ユニット型共通）'!$C$6:$L$47,10,FALSE))</f>
        <v/>
      </c>
      <c r="AI194" s="684" t="str">
        <f>IF(AI193="","",VLOOKUP(AI193,'6-2シフト記号表（従来型・ユニット型共通）'!$C$6:$L$47,10,FALSE))</f>
        <v/>
      </c>
      <c r="AJ194" s="684" t="str">
        <f>IF(AJ193="","",VLOOKUP(AJ193,'6-2シフト記号表（従来型・ユニット型共通）'!$C$6:$L$47,10,FALSE))</f>
        <v/>
      </c>
      <c r="AK194" s="684" t="str">
        <f>IF(AK193="","",VLOOKUP(AK193,'6-2シフト記号表（従来型・ユニット型共通）'!$C$6:$L$47,10,FALSE))</f>
        <v/>
      </c>
      <c r="AL194" s="684" t="str">
        <f>IF(AL193="","",VLOOKUP(AL193,'6-2シフト記号表（従来型・ユニット型共通）'!$C$6:$L$47,10,FALSE))</f>
        <v/>
      </c>
      <c r="AM194" s="684" t="str">
        <f>IF(AM193="","",VLOOKUP(AM193,'6-2シフト記号表（従来型・ユニット型共通）'!$C$6:$L$47,10,FALSE))</f>
        <v/>
      </c>
      <c r="AN194" s="685" t="str">
        <f>IF(AN193="","",VLOOKUP(AN193,'6-2シフト記号表（従来型・ユニット型共通）'!$C$6:$L$47,10,FALSE))</f>
        <v/>
      </c>
      <c r="AO194" s="683" t="str">
        <f>IF(AO193="","",VLOOKUP(AO193,'6-2シフト記号表（従来型・ユニット型共通）'!$C$6:$L$47,10,FALSE))</f>
        <v/>
      </c>
      <c r="AP194" s="684" t="str">
        <f>IF(AP193="","",VLOOKUP(AP193,'6-2シフト記号表（従来型・ユニット型共通）'!$C$6:$L$47,10,FALSE))</f>
        <v/>
      </c>
      <c r="AQ194" s="684" t="str">
        <f>IF(AQ193="","",VLOOKUP(AQ193,'6-2シフト記号表（従来型・ユニット型共通）'!$C$6:$L$47,10,FALSE))</f>
        <v/>
      </c>
      <c r="AR194" s="684" t="str">
        <f>IF(AR193="","",VLOOKUP(AR193,'6-2シフト記号表（従来型・ユニット型共通）'!$C$6:$L$47,10,FALSE))</f>
        <v/>
      </c>
      <c r="AS194" s="684" t="str">
        <f>IF(AS193="","",VLOOKUP(AS193,'6-2シフト記号表（従来型・ユニット型共通）'!$C$6:$L$47,10,FALSE))</f>
        <v/>
      </c>
      <c r="AT194" s="684" t="str">
        <f>IF(AT193="","",VLOOKUP(AT193,'6-2シフト記号表（従来型・ユニット型共通）'!$C$6:$L$47,10,FALSE))</f>
        <v/>
      </c>
      <c r="AU194" s="685" t="str">
        <f>IF(AU193="","",VLOOKUP(AU193,'6-2シフト記号表（従来型・ユニット型共通）'!$C$6:$L$47,10,FALSE))</f>
        <v/>
      </c>
      <c r="AV194" s="683" t="str">
        <f>IF(AV193="","",VLOOKUP(AV193,'6-2シフト記号表（従来型・ユニット型共通）'!$C$6:$L$47,10,FALSE))</f>
        <v/>
      </c>
      <c r="AW194" s="684" t="str">
        <f>IF(AW193="","",VLOOKUP(AW193,'6-2シフト記号表（従来型・ユニット型共通）'!$C$6:$L$47,10,FALSE))</f>
        <v/>
      </c>
      <c r="AX194" s="684" t="str">
        <f>IF(AX193="","",VLOOKUP(AX193,'6-2シフト記号表（従来型・ユニット型共通）'!$C$6:$L$47,10,FALSE))</f>
        <v/>
      </c>
      <c r="AY194" s="684" t="str">
        <f>IF(AY193="","",VLOOKUP(AY193,'6-2シフト記号表（従来型・ユニット型共通）'!$C$6:$L$47,10,FALSE))</f>
        <v/>
      </c>
      <c r="AZ194" s="684" t="str">
        <f>IF(AZ193="","",VLOOKUP(AZ193,'6-2シフト記号表（従来型・ユニット型共通）'!$C$6:$L$47,10,FALSE))</f>
        <v/>
      </c>
      <c r="BA194" s="684" t="str">
        <f>IF(BA193="","",VLOOKUP(BA193,'6-2シフト記号表（従来型・ユニット型共通）'!$C$6:$L$47,10,FALSE))</f>
        <v/>
      </c>
      <c r="BB194" s="685" t="str">
        <f>IF(BB193="","",VLOOKUP(BB193,'6-2シフト記号表（従来型・ユニット型共通）'!$C$6:$L$47,10,FALSE))</f>
        <v/>
      </c>
      <c r="BC194" s="683" t="str">
        <f>IF(BC193="","",VLOOKUP(BC193,'6-2シフト記号表（従来型・ユニット型共通）'!$C$6:$L$47,10,FALSE))</f>
        <v/>
      </c>
      <c r="BD194" s="684" t="str">
        <f>IF(BD193="","",VLOOKUP(BD193,'6-2シフト記号表（従来型・ユニット型共通）'!$C$6:$L$47,10,FALSE))</f>
        <v/>
      </c>
      <c r="BE194" s="684" t="str">
        <f>IF(BE193="","",VLOOKUP(BE193,'6-2シフト記号表（従来型・ユニット型共通）'!$C$6:$L$47,10,FALSE))</f>
        <v/>
      </c>
      <c r="BF194" s="1868">
        <f>IF($BI$3="４週",SUM(AA194:BB194),IF($BI$3="暦月",SUM(AA194:BE194),""))</f>
        <v>0</v>
      </c>
      <c r="BG194" s="1869"/>
      <c r="BH194" s="1870">
        <f>IF($BI$3="４週",BF194/4,IF($BI$3="暦月",(BF194/($BI$8/7)),""))</f>
        <v>0</v>
      </c>
      <c r="BI194" s="1869"/>
      <c r="BJ194" s="1865"/>
      <c r="BK194" s="1866"/>
      <c r="BL194" s="1866"/>
      <c r="BM194" s="1866"/>
      <c r="BN194" s="1867"/>
    </row>
    <row r="195" spans="2:66" ht="20.25" customHeight="1" x14ac:dyDescent="0.2">
      <c r="B195" s="1770">
        <f>B193+1</f>
        <v>90</v>
      </c>
      <c r="C195" s="1930"/>
      <c r="D195" s="1932"/>
      <c r="E195" s="1933"/>
      <c r="F195" s="1934"/>
      <c r="G195" s="1772"/>
      <c r="H195" s="1773"/>
      <c r="I195" s="678"/>
      <c r="J195" s="679"/>
      <c r="K195" s="678"/>
      <c r="L195" s="679"/>
      <c r="M195" s="1776"/>
      <c r="N195" s="1777"/>
      <c r="O195" s="1780"/>
      <c r="P195" s="1781"/>
      <c r="Q195" s="1781"/>
      <c r="R195" s="1773"/>
      <c r="S195" s="1784"/>
      <c r="T195" s="1785"/>
      <c r="U195" s="1785"/>
      <c r="V195" s="1785"/>
      <c r="W195" s="1786"/>
      <c r="X195" s="698" t="s">
        <v>1079</v>
      </c>
      <c r="Z195" s="699"/>
      <c r="AA195" s="691"/>
      <c r="AB195" s="692"/>
      <c r="AC195" s="692"/>
      <c r="AD195" s="692"/>
      <c r="AE195" s="692"/>
      <c r="AF195" s="692"/>
      <c r="AG195" s="693"/>
      <c r="AH195" s="691"/>
      <c r="AI195" s="692"/>
      <c r="AJ195" s="692"/>
      <c r="AK195" s="692"/>
      <c r="AL195" s="692"/>
      <c r="AM195" s="692"/>
      <c r="AN195" s="693"/>
      <c r="AO195" s="691"/>
      <c r="AP195" s="692"/>
      <c r="AQ195" s="692"/>
      <c r="AR195" s="692"/>
      <c r="AS195" s="692"/>
      <c r="AT195" s="692"/>
      <c r="AU195" s="693"/>
      <c r="AV195" s="691"/>
      <c r="AW195" s="692"/>
      <c r="AX195" s="692"/>
      <c r="AY195" s="692"/>
      <c r="AZ195" s="692"/>
      <c r="BA195" s="692"/>
      <c r="BB195" s="693"/>
      <c r="BC195" s="691"/>
      <c r="BD195" s="692"/>
      <c r="BE195" s="694"/>
      <c r="BF195" s="1787"/>
      <c r="BG195" s="1788"/>
      <c r="BH195" s="1842"/>
      <c r="BI195" s="1843"/>
      <c r="BJ195" s="1844"/>
      <c r="BK195" s="1845"/>
      <c r="BL195" s="1845"/>
      <c r="BM195" s="1845"/>
      <c r="BN195" s="1846"/>
    </row>
    <row r="196" spans="2:66" ht="20.25" customHeight="1" x14ac:dyDescent="0.2">
      <c r="B196" s="1771"/>
      <c r="C196" s="1931"/>
      <c r="D196" s="1932"/>
      <c r="E196" s="1933"/>
      <c r="F196" s="1934"/>
      <c r="G196" s="1872"/>
      <c r="H196" s="1873"/>
      <c r="I196" s="700"/>
      <c r="J196" s="701">
        <f>G195</f>
        <v>0</v>
      </c>
      <c r="K196" s="700"/>
      <c r="L196" s="701">
        <f>M195</f>
        <v>0</v>
      </c>
      <c r="M196" s="1874"/>
      <c r="N196" s="1875"/>
      <c r="O196" s="1876"/>
      <c r="P196" s="1877"/>
      <c r="Q196" s="1877"/>
      <c r="R196" s="1873"/>
      <c r="S196" s="1784"/>
      <c r="T196" s="1785"/>
      <c r="U196" s="1785"/>
      <c r="V196" s="1785"/>
      <c r="W196" s="1786"/>
      <c r="X196" s="695" t="s">
        <v>1080</v>
      </c>
      <c r="Y196" s="696"/>
      <c r="Z196" s="697"/>
      <c r="AA196" s="683" t="str">
        <f>IF(AA195="","",VLOOKUP(AA195,'6-2シフト記号表（従来型・ユニット型共通）'!$C$6:$L$47,10,FALSE))</f>
        <v/>
      </c>
      <c r="AB196" s="684" t="str">
        <f>IF(AB195="","",VLOOKUP(AB195,'6-2シフト記号表（従来型・ユニット型共通）'!$C$6:$L$47,10,FALSE))</f>
        <v/>
      </c>
      <c r="AC196" s="684" t="str">
        <f>IF(AC195="","",VLOOKUP(AC195,'6-2シフト記号表（従来型・ユニット型共通）'!$C$6:$L$47,10,FALSE))</f>
        <v/>
      </c>
      <c r="AD196" s="684" t="str">
        <f>IF(AD195="","",VLOOKUP(AD195,'6-2シフト記号表（従来型・ユニット型共通）'!$C$6:$L$47,10,FALSE))</f>
        <v/>
      </c>
      <c r="AE196" s="684" t="str">
        <f>IF(AE195="","",VLOOKUP(AE195,'6-2シフト記号表（従来型・ユニット型共通）'!$C$6:$L$47,10,FALSE))</f>
        <v/>
      </c>
      <c r="AF196" s="684" t="str">
        <f>IF(AF195="","",VLOOKUP(AF195,'6-2シフト記号表（従来型・ユニット型共通）'!$C$6:$L$47,10,FALSE))</f>
        <v/>
      </c>
      <c r="AG196" s="685" t="str">
        <f>IF(AG195="","",VLOOKUP(AG195,'6-2シフト記号表（従来型・ユニット型共通）'!$C$6:$L$47,10,FALSE))</f>
        <v/>
      </c>
      <c r="AH196" s="683" t="str">
        <f>IF(AH195="","",VLOOKUP(AH195,'6-2シフト記号表（従来型・ユニット型共通）'!$C$6:$L$47,10,FALSE))</f>
        <v/>
      </c>
      <c r="AI196" s="684" t="str">
        <f>IF(AI195="","",VLOOKUP(AI195,'6-2シフト記号表（従来型・ユニット型共通）'!$C$6:$L$47,10,FALSE))</f>
        <v/>
      </c>
      <c r="AJ196" s="684" t="str">
        <f>IF(AJ195="","",VLOOKUP(AJ195,'6-2シフト記号表（従来型・ユニット型共通）'!$C$6:$L$47,10,FALSE))</f>
        <v/>
      </c>
      <c r="AK196" s="684" t="str">
        <f>IF(AK195="","",VLOOKUP(AK195,'6-2シフト記号表（従来型・ユニット型共通）'!$C$6:$L$47,10,FALSE))</f>
        <v/>
      </c>
      <c r="AL196" s="684" t="str">
        <f>IF(AL195="","",VLOOKUP(AL195,'6-2シフト記号表（従来型・ユニット型共通）'!$C$6:$L$47,10,FALSE))</f>
        <v/>
      </c>
      <c r="AM196" s="684" t="str">
        <f>IF(AM195="","",VLOOKUP(AM195,'6-2シフト記号表（従来型・ユニット型共通）'!$C$6:$L$47,10,FALSE))</f>
        <v/>
      </c>
      <c r="AN196" s="685" t="str">
        <f>IF(AN195="","",VLOOKUP(AN195,'6-2シフト記号表（従来型・ユニット型共通）'!$C$6:$L$47,10,FALSE))</f>
        <v/>
      </c>
      <c r="AO196" s="683" t="str">
        <f>IF(AO195="","",VLOOKUP(AO195,'6-2シフト記号表（従来型・ユニット型共通）'!$C$6:$L$47,10,FALSE))</f>
        <v/>
      </c>
      <c r="AP196" s="684" t="str">
        <f>IF(AP195="","",VLOOKUP(AP195,'6-2シフト記号表（従来型・ユニット型共通）'!$C$6:$L$47,10,FALSE))</f>
        <v/>
      </c>
      <c r="AQ196" s="684" t="str">
        <f>IF(AQ195="","",VLOOKUP(AQ195,'6-2シフト記号表（従来型・ユニット型共通）'!$C$6:$L$47,10,FALSE))</f>
        <v/>
      </c>
      <c r="AR196" s="684" t="str">
        <f>IF(AR195="","",VLOOKUP(AR195,'6-2シフト記号表（従来型・ユニット型共通）'!$C$6:$L$47,10,FALSE))</f>
        <v/>
      </c>
      <c r="AS196" s="684" t="str">
        <f>IF(AS195="","",VLOOKUP(AS195,'6-2シフト記号表（従来型・ユニット型共通）'!$C$6:$L$47,10,FALSE))</f>
        <v/>
      </c>
      <c r="AT196" s="684" t="str">
        <f>IF(AT195="","",VLOOKUP(AT195,'6-2シフト記号表（従来型・ユニット型共通）'!$C$6:$L$47,10,FALSE))</f>
        <v/>
      </c>
      <c r="AU196" s="685" t="str">
        <f>IF(AU195="","",VLOOKUP(AU195,'6-2シフト記号表（従来型・ユニット型共通）'!$C$6:$L$47,10,FALSE))</f>
        <v/>
      </c>
      <c r="AV196" s="683" t="str">
        <f>IF(AV195="","",VLOOKUP(AV195,'6-2シフト記号表（従来型・ユニット型共通）'!$C$6:$L$47,10,FALSE))</f>
        <v/>
      </c>
      <c r="AW196" s="684" t="str">
        <f>IF(AW195="","",VLOOKUP(AW195,'6-2シフト記号表（従来型・ユニット型共通）'!$C$6:$L$47,10,FALSE))</f>
        <v/>
      </c>
      <c r="AX196" s="684" t="str">
        <f>IF(AX195="","",VLOOKUP(AX195,'6-2シフト記号表（従来型・ユニット型共通）'!$C$6:$L$47,10,FALSE))</f>
        <v/>
      </c>
      <c r="AY196" s="684" t="str">
        <f>IF(AY195="","",VLOOKUP(AY195,'6-2シフト記号表（従来型・ユニット型共通）'!$C$6:$L$47,10,FALSE))</f>
        <v/>
      </c>
      <c r="AZ196" s="684" t="str">
        <f>IF(AZ195="","",VLOOKUP(AZ195,'6-2シフト記号表（従来型・ユニット型共通）'!$C$6:$L$47,10,FALSE))</f>
        <v/>
      </c>
      <c r="BA196" s="684" t="str">
        <f>IF(BA195="","",VLOOKUP(BA195,'6-2シフト記号表（従来型・ユニット型共通）'!$C$6:$L$47,10,FALSE))</f>
        <v/>
      </c>
      <c r="BB196" s="685" t="str">
        <f>IF(BB195="","",VLOOKUP(BB195,'6-2シフト記号表（従来型・ユニット型共通）'!$C$6:$L$47,10,FALSE))</f>
        <v/>
      </c>
      <c r="BC196" s="683" t="str">
        <f>IF(BC195="","",VLOOKUP(BC195,'6-2シフト記号表（従来型・ユニット型共通）'!$C$6:$L$47,10,FALSE))</f>
        <v/>
      </c>
      <c r="BD196" s="684" t="str">
        <f>IF(BD195="","",VLOOKUP(BD195,'6-2シフト記号表（従来型・ユニット型共通）'!$C$6:$L$47,10,FALSE))</f>
        <v/>
      </c>
      <c r="BE196" s="684" t="str">
        <f>IF(BE195="","",VLOOKUP(BE195,'6-2シフト記号表（従来型・ユニット型共通）'!$C$6:$L$47,10,FALSE))</f>
        <v/>
      </c>
      <c r="BF196" s="1868">
        <f>IF($BI$3="４週",SUM(AA196:BB196),IF($BI$3="暦月",SUM(AA196:BE196),""))</f>
        <v>0</v>
      </c>
      <c r="BG196" s="1869"/>
      <c r="BH196" s="1870">
        <f>IF($BI$3="４週",BF196/4,IF($BI$3="暦月",(BF196/($BI$8/7)),""))</f>
        <v>0</v>
      </c>
      <c r="BI196" s="1869"/>
      <c r="BJ196" s="1865"/>
      <c r="BK196" s="1866"/>
      <c r="BL196" s="1866"/>
      <c r="BM196" s="1866"/>
      <c r="BN196" s="1867"/>
    </row>
    <row r="197" spans="2:66" ht="20.25" customHeight="1" x14ac:dyDescent="0.2">
      <c r="B197" s="1770">
        <f>B195+1</f>
        <v>91</v>
      </c>
      <c r="C197" s="1930"/>
      <c r="D197" s="1932"/>
      <c r="E197" s="1933"/>
      <c r="F197" s="1934"/>
      <c r="G197" s="1772"/>
      <c r="H197" s="1773"/>
      <c r="I197" s="678"/>
      <c r="J197" s="679"/>
      <c r="K197" s="678"/>
      <c r="L197" s="679"/>
      <c r="M197" s="1776"/>
      <c r="N197" s="1777"/>
      <c r="O197" s="1780"/>
      <c r="P197" s="1781"/>
      <c r="Q197" s="1781"/>
      <c r="R197" s="1773"/>
      <c r="S197" s="1784"/>
      <c r="T197" s="1785"/>
      <c r="U197" s="1785"/>
      <c r="V197" s="1785"/>
      <c r="W197" s="1786"/>
      <c r="X197" s="698" t="s">
        <v>1079</v>
      </c>
      <c r="Z197" s="699"/>
      <c r="AA197" s="691"/>
      <c r="AB197" s="692"/>
      <c r="AC197" s="692"/>
      <c r="AD197" s="692"/>
      <c r="AE197" s="692"/>
      <c r="AF197" s="692"/>
      <c r="AG197" s="693"/>
      <c r="AH197" s="691"/>
      <c r="AI197" s="692"/>
      <c r="AJ197" s="692"/>
      <c r="AK197" s="692"/>
      <c r="AL197" s="692"/>
      <c r="AM197" s="692"/>
      <c r="AN197" s="693"/>
      <c r="AO197" s="691"/>
      <c r="AP197" s="692"/>
      <c r="AQ197" s="692"/>
      <c r="AR197" s="692"/>
      <c r="AS197" s="692"/>
      <c r="AT197" s="692"/>
      <c r="AU197" s="693"/>
      <c r="AV197" s="691"/>
      <c r="AW197" s="692"/>
      <c r="AX197" s="692"/>
      <c r="AY197" s="692"/>
      <c r="AZ197" s="692"/>
      <c r="BA197" s="692"/>
      <c r="BB197" s="693"/>
      <c r="BC197" s="691"/>
      <c r="BD197" s="692"/>
      <c r="BE197" s="694"/>
      <c r="BF197" s="1787"/>
      <c r="BG197" s="1788"/>
      <c r="BH197" s="1842"/>
      <c r="BI197" s="1843"/>
      <c r="BJ197" s="1844"/>
      <c r="BK197" s="1845"/>
      <c r="BL197" s="1845"/>
      <c r="BM197" s="1845"/>
      <c r="BN197" s="1846"/>
    </row>
    <row r="198" spans="2:66" ht="20.25" customHeight="1" x14ac:dyDescent="0.2">
      <c r="B198" s="1771"/>
      <c r="C198" s="1931"/>
      <c r="D198" s="1932"/>
      <c r="E198" s="1933"/>
      <c r="F198" s="1934"/>
      <c r="G198" s="1872"/>
      <c r="H198" s="1873"/>
      <c r="I198" s="700"/>
      <c r="J198" s="701">
        <f>G197</f>
        <v>0</v>
      </c>
      <c r="K198" s="700"/>
      <c r="L198" s="701">
        <f>M197</f>
        <v>0</v>
      </c>
      <c r="M198" s="1874"/>
      <c r="N198" s="1875"/>
      <c r="O198" s="1876"/>
      <c r="P198" s="1877"/>
      <c r="Q198" s="1877"/>
      <c r="R198" s="1873"/>
      <c r="S198" s="1784"/>
      <c r="T198" s="1785"/>
      <c r="U198" s="1785"/>
      <c r="V198" s="1785"/>
      <c r="W198" s="1786"/>
      <c r="X198" s="695" t="s">
        <v>1080</v>
      </c>
      <c r="Y198" s="696"/>
      <c r="Z198" s="697"/>
      <c r="AA198" s="683" t="str">
        <f>IF(AA197="","",VLOOKUP(AA197,'6-2シフト記号表（従来型・ユニット型共通）'!$C$6:$L$47,10,FALSE))</f>
        <v/>
      </c>
      <c r="AB198" s="684" t="str">
        <f>IF(AB197="","",VLOOKUP(AB197,'6-2シフト記号表（従来型・ユニット型共通）'!$C$6:$L$47,10,FALSE))</f>
        <v/>
      </c>
      <c r="AC198" s="684" t="str">
        <f>IF(AC197="","",VLOOKUP(AC197,'6-2シフト記号表（従来型・ユニット型共通）'!$C$6:$L$47,10,FALSE))</f>
        <v/>
      </c>
      <c r="AD198" s="684" t="str">
        <f>IF(AD197="","",VLOOKUP(AD197,'6-2シフト記号表（従来型・ユニット型共通）'!$C$6:$L$47,10,FALSE))</f>
        <v/>
      </c>
      <c r="AE198" s="684" t="str">
        <f>IF(AE197="","",VLOOKUP(AE197,'6-2シフト記号表（従来型・ユニット型共通）'!$C$6:$L$47,10,FALSE))</f>
        <v/>
      </c>
      <c r="AF198" s="684" t="str">
        <f>IF(AF197="","",VLOOKUP(AF197,'6-2シフト記号表（従来型・ユニット型共通）'!$C$6:$L$47,10,FALSE))</f>
        <v/>
      </c>
      <c r="AG198" s="685" t="str">
        <f>IF(AG197="","",VLOOKUP(AG197,'6-2シフト記号表（従来型・ユニット型共通）'!$C$6:$L$47,10,FALSE))</f>
        <v/>
      </c>
      <c r="AH198" s="683" t="str">
        <f>IF(AH197="","",VLOOKUP(AH197,'6-2シフト記号表（従来型・ユニット型共通）'!$C$6:$L$47,10,FALSE))</f>
        <v/>
      </c>
      <c r="AI198" s="684" t="str">
        <f>IF(AI197="","",VLOOKUP(AI197,'6-2シフト記号表（従来型・ユニット型共通）'!$C$6:$L$47,10,FALSE))</f>
        <v/>
      </c>
      <c r="AJ198" s="684" t="str">
        <f>IF(AJ197="","",VLOOKUP(AJ197,'6-2シフト記号表（従来型・ユニット型共通）'!$C$6:$L$47,10,FALSE))</f>
        <v/>
      </c>
      <c r="AK198" s="684" t="str">
        <f>IF(AK197="","",VLOOKUP(AK197,'6-2シフト記号表（従来型・ユニット型共通）'!$C$6:$L$47,10,FALSE))</f>
        <v/>
      </c>
      <c r="AL198" s="684" t="str">
        <f>IF(AL197="","",VLOOKUP(AL197,'6-2シフト記号表（従来型・ユニット型共通）'!$C$6:$L$47,10,FALSE))</f>
        <v/>
      </c>
      <c r="AM198" s="684" t="str">
        <f>IF(AM197="","",VLOOKUP(AM197,'6-2シフト記号表（従来型・ユニット型共通）'!$C$6:$L$47,10,FALSE))</f>
        <v/>
      </c>
      <c r="AN198" s="685" t="str">
        <f>IF(AN197="","",VLOOKUP(AN197,'6-2シフト記号表（従来型・ユニット型共通）'!$C$6:$L$47,10,FALSE))</f>
        <v/>
      </c>
      <c r="AO198" s="683" t="str">
        <f>IF(AO197="","",VLOOKUP(AO197,'6-2シフト記号表（従来型・ユニット型共通）'!$C$6:$L$47,10,FALSE))</f>
        <v/>
      </c>
      <c r="AP198" s="684" t="str">
        <f>IF(AP197="","",VLOOKUP(AP197,'6-2シフト記号表（従来型・ユニット型共通）'!$C$6:$L$47,10,FALSE))</f>
        <v/>
      </c>
      <c r="AQ198" s="684" t="str">
        <f>IF(AQ197="","",VLOOKUP(AQ197,'6-2シフト記号表（従来型・ユニット型共通）'!$C$6:$L$47,10,FALSE))</f>
        <v/>
      </c>
      <c r="AR198" s="684" t="str">
        <f>IF(AR197="","",VLOOKUP(AR197,'6-2シフト記号表（従来型・ユニット型共通）'!$C$6:$L$47,10,FALSE))</f>
        <v/>
      </c>
      <c r="AS198" s="684" t="str">
        <f>IF(AS197="","",VLOOKUP(AS197,'6-2シフト記号表（従来型・ユニット型共通）'!$C$6:$L$47,10,FALSE))</f>
        <v/>
      </c>
      <c r="AT198" s="684" t="str">
        <f>IF(AT197="","",VLOOKUP(AT197,'6-2シフト記号表（従来型・ユニット型共通）'!$C$6:$L$47,10,FALSE))</f>
        <v/>
      </c>
      <c r="AU198" s="685" t="str">
        <f>IF(AU197="","",VLOOKUP(AU197,'6-2シフト記号表（従来型・ユニット型共通）'!$C$6:$L$47,10,FALSE))</f>
        <v/>
      </c>
      <c r="AV198" s="683" t="str">
        <f>IF(AV197="","",VLOOKUP(AV197,'6-2シフト記号表（従来型・ユニット型共通）'!$C$6:$L$47,10,FALSE))</f>
        <v/>
      </c>
      <c r="AW198" s="684" t="str">
        <f>IF(AW197="","",VLOOKUP(AW197,'6-2シフト記号表（従来型・ユニット型共通）'!$C$6:$L$47,10,FALSE))</f>
        <v/>
      </c>
      <c r="AX198" s="684" t="str">
        <f>IF(AX197="","",VLOOKUP(AX197,'6-2シフト記号表（従来型・ユニット型共通）'!$C$6:$L$47,10,FALSE))</f>
        <v/>
      </c>
      <c r="AY198" s="684" t="str">
        <f>IF(AY197="","",VLOOKUP(AY197,'6-2シフト記号表（従来型・ユニット型共通）'!$C$6:$L$47,10,FALSE))</f>
        <v/>
      </c>
      <c r="AZ198" s="684" t="str">
        <f>IF(AZ197="","",VLOOKUP(AZ197,'6-2シフト記号表（従来型・ユニット型共通）'!$C$6:$L$47,10,FALSE))</f>
        <v/>
      </c>
      <c r="BA198" s="684" t="str">
        <f>IF(BA197="","",VLOOKUP(BA197,'6-2シフト記号表（従来型・ユニット型共通）'!$C$6:$L$47,10,FALSE))</f>
        <v/>
      </c>
      <c r="BB198" s="685" t="str">
        <f>IF(BB197="","",VLOOKUP(BB197,'6-2シフト記号表（従来型・ユニット型共通）'!$C$6:$L$47,10,FALSE))</f>
        <v/>
      </c>
      <c r="BC198" s="683" t="str">
        <f>IF(BC197="","",VLOOKUP(BC197,'6-2シフト記号表（従来型・ユニット型共通）'!$C$6:$L$47,10,FALSE))</f>
        <v/>
      </c>
      <c r="BD198" s="684" t="str">
        <f>IF(BD197="","",VLOOKUP(BD197,'6-2シフト記号表（従来型・ユニット型共通）'!$C$6:$L$47,10,FALSE))</f>
        <v/>
      </c>
      <c r="BE198" s="684" t="str">
        <f>IF(BE197="","",VLOOKUP(BE197,'6-2シフト記号表（従来型・ユニット型共通）'!$C$6:$L$47,10,FALSE))</f>
        <v/>
      </c>
      <c r="BF198" s="1868">
        <f>IF($BI$3="４週",SUM(AA198:BB198),IF($BI$3="暦月",SUM(AA198:BE198),""))</f>
        <v>0</v>
      </c>
      <c r="BG198" s="1869"/>
      <c r="BH198" s="1870">
        <f>IF($BI$3="４週",BF198/4,IF($BI$3="暦月",(BF198/($BI$8/7)),""))</f>
        <v>0</v>
      </c>
      <c r="BI198" s="1869"/>
      <c r="BJ198" s="1865"/>
      <c r="BK198" s="1866"/>
      <c r="BL198" s="1866"/>
      <c r="BM198" s="1866"/>
      <c r="BN198" s="1867"/>
    </row>
    <row r="199" spans="2:66" ht="20.25" customHeight="1" x14ac:dyDescent="0.2">
      <c r="B199" s="1770">
        <f>B197+1</f>
        <v>92</v>
      </c>
      <c r="C199" s="1930"/>
      <c r="D199" s="1932"/>
      <c r="E199" s="1933"/>
      <c r="F199" s="1934"/>
      <c r="G199" s="1772"/>
      <c r="H199" s="1773"/>
      <c r="I199" s="678"/>
      <c r="J199" s="679"/>
      <c r="K199" s="678"/>
      <c r="L199" s="679"/>
      <c r="M199" s="1776"/>
      <c r="N199" s="1777"/>
      <c r="O199" s="1780"/>
      <c r="P199" s="1781"/>
      <c r="Q199" s="1781"/>
      <c r="R199" s="1773"/>
      <c r="S199" s="1784"/>
      <c r="T199" s="1785"/>
      <c r="U199" s="1785"/>
      <c r="V199" s="1785"/>
      <c r="W199" s="1786"/>
      <c r="X199" s="698" t="s">
        <v>1079</v>
      </c>
      <c r="Z199" s="699"/>
      <c r="AA199" s="691"/>
      <c r="AB199" s="692"/>
      <c r="AC199" s="692"/>
      <c r="AD199" s="692"/>
      <c r="AE199" s="692"/>
      <c r="AF199" s="692"/>
      <c r="AG199" s="693"/>
      <c r="AH199" s="691"/>
      <c r="AI199" s="692"/>
      <c r="AJ199" s="692"/>
      <c r="AK199" s="692"/>
      <c r="AL199" s="692"/>
      <c r="AM199" s="692"/>
      <c r="AN199" s="693"/>
      <c r="AO199" s="691"/>
      <c r="AP199" s="692"/>
      <c r="AQ199" s="692"/>
      <c r="AR199" s="692"/>
      <c r="AS199" s="692"/>
      <c r="AT199" s="692"/>
      <c r="AU199" s="693"/>
      <c r="AV199" s="691"/>
      <c r="AW199" s="692"/>
      <c r="AX199" s="692"/>
      <c r="AY199" s="692"/>
      <c r="AZ199" s="692"/>
      <c r="BA199" s="692"/>
      <c r="BB199" s="693"/>
      <c r="BC199" s="691"/>
      <c r="BD199" s="692"/>
      <c r="BE199" s="694"/>
      <c r="BF199" s="1787"/>
      <c r="BG199" s="1788"/>
      <c r="BH199" s="1842"/>
      <c r="BI199" s="1843"/>
      <c r="BJ199" s="1844"/>
      <c r="BK199" s="1845"/>
      <c r="BL199" s="1845"/>
      <c r="BM199" s="1845"/>
      <c r="BN199" s="1846"/>
    </row>
    <row r="200" spans="2:66" ht="20.25" customHeight="1" x14ac:dyDescent="0.2">
      <c r="B200" s="1771"/>
      <c r="C200" s="1931"/>
      <c r="D200" s="1932"/>
      <c r="E200" s="1933"/>
      <c r="F200" s="1934"/>
      <c r="G200" s="1872"/>
      <c r="H200" s="1873"/>
      <c r="I200" s="700"/>
      <c r="J200" s="701">
        <f>G199</f>
        <v>0</v>
      </c>
      <c r="K200" s="700"/>
      <c r="L200" s="701">
        <f>M199</f>
        <v>0</v>
      </c>
      <c r="M200" s="1874"/>
      <c r="N200" s="1875"/>
      <c r="O200" s="1876"/>
      <c r="P200" s="1877"/>
      <c r="Q200" s="1877"/>
      <c r="R200" s="1873"/>
      <c r="S200" s="1784"/>
      <c r="T200" s="1785"/>
      <c r="U200" s="1785"/>
      <c r="V200" s="1785"/>
      <c r="W200" s="1786"/>
      <c r="X200" s="695" t="s">
        <v>1080</v>
      </c>
      <c r="Y200" s="696"/>
      <c r="Z200" s="697"/>
      <c r="AA200" s="683" t="str">
        <f>IF(AA199="","",VLOOKUP(AA199,'6-2シフト記号表（従来型・ユニット型共通）'!$C$6:$L$47,10,FALSE))</f>
        <v/>
      </c>
      <c r="AB200" s="684" t="str">
        <f>IF(AB199="","",VLOOKUP(AB199,'6-2シフト記号表（従来型・ユニット型共通）'!$C$6:$L$47,10,FALSE))</f>
        <v/>
      </c>
      <c r="AC200" s="684" t="str">
        <f>IF(AC199="","",VLOOKUP(AC199,'6-2シフト記号表（従来型・ユニット型共通）'!$C$6:$L$47,10,FALSE))</f>
        <v/>
      </c>
      <c r="AD200" s="684" t="str">
        <f>IF(AD199="","",VLOOKUP(AD199,'6-2シフト記号表（従来型・ユニット型共通）'!$C$6:$L$47,10,FALSE))</f>
        <v/>
      </c>
      <c r="AE200" s="684" t="str">
        <f>IF(AE199="","",VLOOKUP(AE199,'6-2シフト記号表（従来型・ユニット型共通）'!$C$6:$L$47,10,FALSE))</f>
        <v/>
      </c>
      <c r="AF200" s="684" t="str">
        <f>IF(AF199="","",VLOOKUP(AF199,'6-2シフト記号表（従来型・ユニット型共通）'!$C$6:$L$47,10,FALSE))</f>
        <v/>
      </c>
      <c r="AG200" s="685" t="str">
        <f>IF(AG199="","",VLOOKUP(AG199,'6-2シフト記号表（従来型・ユニット型共通）'!$C$6:$L$47,10,FALSE))</f>
        <v/>
      </c>
      <c r="AH200" s="683" t="str">
        <f>IF(AH199="","",VLOOKUP(AH199,'6-2シフト記号表（従来型・ユニット型共通）'!$C$6:$L$47,10,FALSE))</f>
        <v/>
      </c>
      <c r="AI200" s="684" t="str">
        <f>IF(AI199="","",VLOOKUP(AI199,'6-2シフト記号表（従来型・ユニット型共通）'!$C$6:$L$47,10,FALSE))</f>
        <v/>
      </c>
      <c r="AJ200" s="684" t="str">
        <f>IF(AJ199="","",VLOOKUP(AJ199,'6-2シフト記号表（従来型・ユニット型共通）'!$C$6:$L$47,10,FALSE))</f>
        <v/>
      </c>
      <c r="AK200" s="684" t="str">
        <f>IF(AK199="","",VLOOKUP(AK199,'6-2シフト記号表（従来型・ユニット型共通）'!$C$6:$L$47,10,FALSE))</f>
        <v/>
      </c>
      <c r="AL200" s="684" t="str">
        <f>IF(AL199="","",VLOOKUP(AL199,'6-2シフト記号表（従来型・ユニット型共通）'!$C$6:$L$47,10,FALSE))</f>
        <v/>
      </c>
      <c r="AM200" s="684" t="str">
        <f>IF(AM199="","",VLOOKUP(AM199,'6-2シフト記号表（従来型・ユニット型共通）'!$C$6:$L$47,10,FALSE))</f>
        <v/>
      </c>
      <c r="AN200" s="685" t="str">
        <f>IF(AN199="","",VLOOKUP(AN199,'6-2シフト記号表（従来型・ユニット型共通）'!$C$6:$L$47,10,FALSE))</f>
        <v/>
      </c>
      <c r="AO200" s="683" t="str">
        <f>IF(AO199="","",VLOOKUP(AO199,'6-2シフト記号表（従来型・ユニット型共通）'!$C$6:$L$47,10,FALSE))</f>
        <v/>
      </c>
      <c r="AP200" s="684" t="str">
        <f>IF(AP199="","",VLOOKUP(AP199,'6-2シフト記号表（従来型・ユニット型共通）'!$C$6:$L$47,10,FALSE))</f>
        <v/>
      </c>
      <c r="AQ200" s="684" t="str">
        <f>IF(AQ199="","",VLOOKUP(AQ199,'6-2シフト記号表（従来型・ユニット型共通）'!$C$6:$L$47,10,FALSE))</f>
        <v/>
      </c>
      <c r="AR200" s="684" t="str">
        <f>IF(AR199="","",VLOOKUP(AR199,'6-2シフト記号表（従来型・ユニット型共通）'!$C$6:$L$47,10,FALSE))</f>
        <v/>
      </c>
      <c r="AS200" s="684" t="str">
        <f>IF(AS199="","",VLOOKUP(AS199,'6-2シフト記号表（従来型・ユニット型共通）'!$C$6:$L$47,10,FALSE))</f>
        <v/>
      </c>
      <c r="AT200" s="684" t="str">
        <f>IF(AT199="","",VLOOKUP(AT199,'6-2シフト記号表（従来型・ユニット型共通）'!$C$6:$L$47,10,FALSE))</f>
        <v/>
      </c>
      <c r="AU200" s="685" t="str">
        <f>IF(AU199="","",VLOOKUP(AU199,'6-2シフト記号表（従来型・ユニット型共通）'!$C$6:$L$47,10,FALSE))</f>
        <v/>
      </c>
      <c r="AV200" s="683" t="str">
        <f>IF(AV199="","",VLOOKUP(AV199,'6-2シフト記号表（従来型・ユニット型共通）'!$C$6:$L$47,10,FALSE))</f>
        <v/>
      </c>
      <c r="AW200" s="684" t="str">
        <f>IF(AW199="","",VLOOKUP(AW199,'6-2シフト記号表（従来型・ユニット型共通）'!$C$6:$L$47,10,FALSE))</f>
        <v/>
      </c>
      <c r="AX200" s="684" t="str">
        <f>IF(AX199="","",VLOOKUP(AX199,'6-2シフト記号表（従来型・ユニット型共通）'!$C$6:$L$47,10,FALSE))</f>
        <v/>
      </c>
      <c r="AY200" s="684" t="str">
        <f>IF(AY199="","",VLOOKUP(AY199,'6-2シフト記号表（従来型・ユニット型共通）'!$C$6:$L$47,10,FALSE))</f>
        <v/>
      </c>
      <c r="AZ200" s="684" t="str">
        <f>IF(AZ199="","",VLOOKUP(AZ199,'6-2シフト記号表（従来型・ユニット型共通）'!$C$6:$L$47,10,FALSE))</f>
        <v/>
      </c>
      <c r="BA200" s="684" t="str">
        <f>IF(BA199="","",VLOOKUP(BA199,'6-2シフト記号表（従来型・ユニット型共通）'!$C$6:$L$47,10,FALSE))</f>
        <v/>
      </c>
      <c r="BB200" s="685" t="str">
        <f>IF(BB199="","",VLOOKUP(BB199,'6-2シフト記号表（従来型・ユニット型共通）'!$C$6:$L$47,10,FALSE))</f>
        <v/>
      </c>
      <c r="BC200" s="683" t="str">
        <f>IF(BC199="","",VLOOKUP(BC199,'6-2シフト記号表（従来型・ユニット型共通）'!$C$6:$L$47,10,FALSE))</f>
        <v/>
      </c>
      <c r="BD200" s="684" t="str">
        <f>IF(BD199="","",VLOOKUP(BD199,'6-2シフト記号表（従来型・ユニット型共通）'!$C$6:$L$47,10,FALSE))</f>
        <v/>
      </c>
      <c r="BE200" s="684" t="str">
        <f>IF(BE199="","",VLOOKUP(BE199,'6-2シフト記号表（従来型・ユニット型共通）'!$C$6:$L$47,10,FALSE))</f>
        <v/>
      </c>
      <c r="BF200" s="1868">
        <f>IF($BI$3="４週",SUM(AA200:BB200),IF($BI$3="暦月",SUM(AA200:BE200),""))</f>
        <v>0</v>
      </c>
      <c r="BG200" s="1869"/>
      <c r="BH200" s="1870">
        <f>IF($BI$3="４週",BF200/4,IF($BI$3="暦月",(BF200/($BI$8/7)),""))</f>
        <v>0</v>
      </c>
      <c r="BI200" s="1869"/>
      <c r="BJ200" s="1865"/>
      <c r="BK200" s="1866"/>
      <c r="BL200" s="1866"/>
      <c r="BM200" s="1866"/>
      <c r="BN200" s="1867"/>
    </row>
    <row r="201" spans="2:66" ht="20.25" customHeight="1" x14ac:dyDescent="0.2">
      <c r="B201" s="1770">
        <f>B199+1</f>
        <v>93</v>
      </c>
      <c r="C201" s="1930"/>
      <c r="D201" s="1932"/>
      <c r="E201" s="1933"/>
      <c r="F201" s="1934"/>
      <c r="G201" s="1772"/>
      <c r="H201" s="1773"/>
      <c r="I201" s="678"/>
      <c r="J201" s="679"/>
      <c r="K201" s="678"/>
      <c r="L201" s="679"/>
      <c r="M201" s="1776"/>
      <c r="N201" s="1777"/>
      <c r="O201" s="1780"/>
      <c r="P201" s="1781"/>
      <c r="Q201" s="1781"/>
      <c r="R201" s="1773"/>
      <c r="S201" s="1784"/>
      <c r="T201" s="1785"/>
      <c r="U201" s="1785"/>
      <c r="V201" s="1785"/>
      <c r="W201" s="1786"/>
      <c r="X201" s="698" t="s">
        <v>1079</v>
      </c>
      <c r="Z201" s="699"/>
      <c r="AA201" s="691"/>
      <c r="AB201" s="692"/>
      <c r="AC201" s="692"/>
      <c r="AD201" s="692"/>
      <c r="AE201" s="692"/>
      <c r="AF201" s="692"/>
      <c r="AG201" s="693"/>
      <c r="AH201" s="691"/>
      <c r="AI201" s="692"/>
      <c r="AJ201" s="692"/>
      <c r="AK201" s="692"/>
      <c r="AL201" s="692"/>
      <c r="AM201" s="692"/>
      <c r="AN201" s="693"/>
      <c r="AO201" s="691"/>
      <c r="AP201" s="692"/>
      <c r="AQ201" s="692"/>
      <c r="AR201" s="692"/>
      <c r="AS201" s="692"/>
      <c r="AT201" s="692"/>
      <c r="AU201" s="693"/>
      <c r="AV201" s="691"/>
      <c r="AW201" s="692"/>
      <c r="AX201" s="692"/>
      <c r="AY201" s="692"/>
      <c r="AZ201" s="692"/>
      <c r="BA201" s="692"/>
      <c r="BB201" s="693"/>
      <c r="BC201" s="691"/>
      <c r="BD201" s="692"/>
      <c r="BE201" s="694"/>
      <c r="BF201" s="1787"/>
      <c r="BG201" s="1788"/>
      <c r="BH201" s="1842"/>
      <c r="BI201" s="1843"/>
      <c r="BJ201" s="1844"/>
      <c r="BK201" s="1845"/>
      <c r="BL201" s="1845"/>
      <c r="BM201" s="1845"/>
      <c r="BN201" s="1846"/>
    </row>
    <row r="202" spans="2:66" ht="20.25" customHeight="1" x14ac:dyDescent="0.2">
      <c r="B202" s="1771"/>
      <c r="C202" s="1931"/>
      <c r="D202" s="1932"/>
      <c r="E202" s="1933"/>
      <c r="F202" s="1934"/>
      <c r="G202" s="1872"/>
      <c r="H202" s="1873"/>
      <c r="I202" s="700"/>
      <c r="J202" s="701">
        <f>G201</f>
        <v>0</v>
      </c>
      <c r="K202" s="700"/>
      <c r="L202" s="701">
        <f>M201</f>
        <v>0</v>
      </c>
      <c r="M202" s="1874"/>
      <c r="N202" s="1875"/>
      <c r="O202" s="1876"/>
      <c r="P202" s="1877"/>
      <c r="Q202" s="1877"/>
      <c r="R202" s="1873"/>
      <c r="S202" s="1784"/>
      <c r="T202" s="1785"/>
      <c r="U202" s="1785"/>
      <c r="V202" s="1785"/>
      <c r="W202" s="1786"/>
      <c r="X202" s="695" t="s">
        <v>1080</v>
      </c>
      <c r="Y202" s="696"/>
      <c r="Z202" s="697"/>
      <c r="AA202" s="683" t="str">
        <f>IF(AA201="","",VLOOKUP(AA201,'6-2シフト記号表（従来型・ユニット型共通）'!$C$6:$L$47,10,FALSE))</f>
        <v/>
      </c>
      <c r="AB202" s="684" t="str">
        <f>IF(AB201="","",VLOOKUP(AB201,'6-2シフト記号表（従来型・ユニット型共通）'!$C$6:$L$47,10,FALSE))</f>
        <v/>
      </c>
      <c r="AC202" s="684" t="str">
        <f>IF(AC201="","",VLOOKUP(AC201,'6-2シフト記号表（従来型・ユニット型共通）'!$C$6:$L$47,10,FALSE))</f>
        <v/>
      </c>
      <c r="AD202" s="684" t="str">
        <f>IF(AD201="","",VLOOKUP(AD201,'6-2シフト記号表（従来型・ユニット型共通）'!$C$6:$L$47,10,FALSE))</f>
        <v/>
      </c>
      <c r="AE202" s="684" t="str">
        <f>IF(AE201="","",VLOOKUP(AE201,'6-2シフト記号表（従来型・ユニット型共通）'!$C$6:$L$47,10,FALSE))</f>
        <v/>
      </c>
      <c r="AF202" s="684" t="str">
        <f>IF(AF201="","",VLOOKUP(AF201,'6-2シフト記号表（従来型・ユニット型共通）'!$C$6:$L$47,10,FALSE))</f>
        <v/>
      </c>
      <c r="AG202" s="685" t="str">
        <f>IF(AG201="","",VLOOKUP(AG201,'6-2シフト記号表（従来型・ユニット型共通）'!$C$6:$L$47,10,FALSE))</f>
        <v/>
      </c>
      <c r="AH202" s="683" t="str">
        <f>IF(AH201="","",VLOOKUP(AH201,'6-2シフト記号表（従来型・ユニット型共通）'!$C$6:$L$47,10,FALSE))</f>
        <v/>
      </c>
      <c r="AI202" s="684" t="str">
        <f>IF(AI201="","",VLOOKUP(AI201,'6-2シフト記号表（従来型・ユニット型共通）'!$C$6:$L$47,10,FALSE))</f>
        <v/>
      </c>
      <c r="AJ202" s="684" t="str">
        <f>IF(AJ201="","",VLOOKUP(AJ201,'6-2シフト記号表（従来型・ユニット型共通）'!$C$6:$L$47,10,FALSE))</f>
        <v/>
      </c>
      <c r="AK202" s="684" t="str">
        <f>IF(AK201="","",VLOOKUP(AK201,'6-2シフト記号表（従来型・ユニット型共通）'!$C$6:$L$47,10,FALSE))</f>
        <v/>
      </c>
      <c r="AL202" s="684" t="str">
        <f>IF(AL201="","",VLOOKUP(AL201,'6-2シフト記号表（従来型・ユニット型共通）'!$C$6:$L$47,10,FALSE))</f>
        <v/>
      </c>
      <c r="AM202" s="684" t="str">
        <f>IF(AM201="","",VLOOKUP(AM201,'6-2シフト記号表（従来型・ユニット型共通）'!$C$6:$L$47,10,FALSE))</f>
        <v/>
      </c>
      <c r="AN202" s="685" t="str">
        <f>IF(AN201="","",VLOOKUP(AN201,'6-2シフト記号表（従来型・ユニット型共通）'!$C$6:$L$47,10,FALSE))</f>
        <v/>
      </c>
      <c r="AO202" s="683" t="str">
        <f>IF(AO201="","",VLOOKUP(AO201,'6-2シフト記号表（従来型・ユニット型共通）'!$C$6:$L$47,10,FALSE))</f>
        <v/>
      </c>
      <c r="AP202" s="684" t="str">
        <f>IF(AP201="","",VLOOKUP(AP201,'6-2シフト記号表（従来型・ユニット型共通）'!$C$6:$L$47,10,FALSE))</f>
        <v/>
      </c>
      <c r="AQ202" s="684" t="str">
        <f>IF(AQ201="","",VLOOKUP(AQ201,'6-2シフト記号表（従来型・ユニット型共通）'!$C$6:$L$47,10,FALSE))</f>
        <v/>
      </c>
      <c r="AR202" s="684" t="str">
        <f>IF(AR201="","",VLOOKUP(AR201,'6-2シフト記号表（従来型・ユニット型共通）'!$C$6:$L$47,10,FALSE))</f>
        <v/>
      </c>
      <c r="AS202" s="684" t="str">
        <f>IF(AS201="","",VLOOKUP(AS201,'6-2シフト記号表（従来型・ユニット型共通）'!$C$6:$L$47,10,FALSE))</f>
        <v/>
      </c>
      <c r="AT202" s="684" t="str">
        <f>IF(AT201="","",VLOOKUP(AT201,'6-2シフト記号表（従来型・ユニット型共通）'!$C$6:$L$47,10,FALSE))</f>
        <v/>
      </c>
      <c r="AU202" s="685" t="str">
        <f>IF(AU201="","",VLOOKUP(AU201,'6-2シフト記号表（従来型・ユニット型共通）'!$C$6:$L$47,10,FALSE))</f>
        <v/>
      </c>
      <c r="AV202" s="683" t="str">
        <f>IF(AV201="","",VLOOKUP(AV201,'6-2シフト記号表（従来型・ユニット型共通）'!$C$6:$L$47,10,FALSE))</f>
        <v/>
      </c>
      <c r="AW202" s="684" t="str">
        <f>IF(AW201="","",VLOOKUP(AW201,'6-2シフト記号表（従来型・ユニット型共通）'!$C$6:$L$47,10,FALSE))</f>
        <v/>
      </c>
      <c r="AX202" s="684" t="str">
        <f>IF(AX201="","",VLOOKUP(AX201,'6-2シフト記号表（従来型・ユニット型共通）'!$C$6:$L$47,10,FALSE))</f>
        <v/>
      </c>
      <c r="AY202" s="684" t="str">
        <f>IF(AY201="","",VLOOKUP(AY201,'6-2シフト記号表（従来型・ユニット型共通）'!$C$6:$L$47,10,FALSE))</f>
        <v/>
      </c>
      <c r="AZ202" s="684" t="str">
        <f>IF(AZ201="","",VLOOKUP(AZ201,'6-2シフト記号表（従来型・ユニット型共通）'!$C$6:$L$47,10,FALSE))</f>
        <v/>
      </c>
      <c r="BA202" s="684" t="str">
        <f>IF(BA201="","",VLOOKUP(BA201,'6-2シフト記号表（従来型・ユニット型共通）'!$C$6:$L$47,10,FALSE))</f>
        <v/>
      </c>
      <c r="BB202" s="685" t="str">
        <f>IF(BB201="","",VLOOKUP(BB201,'6-2シフト記号表（従来型・ユニット型共通）'!$C$6:$L$47,10,FALSE))</f>
        <v/>
      </c>
      <c r="BC202" s="683" t="str">
        <f>IF(BC201="","",VLOOKUP(BC201,'6-2シフト記号表（従来型・ユニット型共通）'!$C$6:$L$47,10,FALSE))</f>
        <v/>
      </c>
      <c r="BD202" s="684" t="str">
        <f>IF(BD201="","",VLOOKUP(BD201,'6-2シフト記号表（従来型・ユニット型共通）'!$C$6:$L$47,10,FALSE))</f>
        <v/>
      </c>
      <c r="BE202" s="684" t="str">
        <f>IF(BE201="","",VLOOKUP(BE201,'6-2シフト記号表（従来型・ユニット型共通）'!$C$6:$L$47,10,FALSE))</f>
        <v/>
      </c>
      <c r="BF202" s="1868">
        <f>IF($BI$3="４週",SUM(AA202:BB202),IF($BI$3="暦月",SUM(AA202:BE202),""))</f>
        <v>0</v>
      </c>
      <c r="BG202" s="1869"/>
      <c r="BH202" s="1870">
        <f>IF($BI$3="４週",BF202/4,IF($BI$3="暦月",(BF202/($BI$8/7)),""))</f>
        <v>0</v>
      </c>
      <c r="BI202" s="1869"/>
      <c r="BJ202" s="1865"/>
      <c r="BK202" s="1866"/>
      <c r="BL202" s="1866"/>
      <c r="BM202" s="1866"/>
      <c r="BN202" s="1867"/>
    </row>
    <row r="203" spans="2:66" ht="20.25" customHeight="1" x14ac:dyDescent="0.2">
      <c r="B203" s="1770">
        <f>B201+1</f>
        <v>94</v>
      </c>
      <c r="C203" s="1930"/>
      <c r="D203" s="1932"/>
      <c r="E203" s="1933"/>
      <c r="F203" s="1934"/>
      <c r="G203" s="1772"/>
      <c r="H203" s="1773"/>
      <c r="I203" s="678"/>
      <c r="J203" s="679"/>
      <c r="K203" s="678"/>
      <c r="L203" s="679"/>
      <c r="M203" s="1776"/>
      <c r="N203" s="1777"/>
      <c r="O203" s="1780"/>
      <c r="P203" s="1781"/>
      <c r="Q203" s="1781"/>
      <c r="R203" s="1773"/>
      <c r="S203" s="1784"/>
      <c r="T203" s="1785"/>
      <c r="U203" s="1785"/>
      <c r="V203" s="1785"/>
      <c r="W203" s="1786"/>
      <c r="X203" s="698" t="s">
        <v>1079</v>
      </c>
      <c r="Z203" s="699"/>
      <c r="AA203" s="691"/>
      <c r="AB203" s="692"/>
      <c r="AC203" s="692"/>
      <c r="AD203" s="692"/>
      <c r="AE203" s="692"/>
      <c r="AF203" s="692"/>
      <c r="AG203" s="693"/>
      <c r="AH203" s="691"/>
      <c r="AI203" s="692"/>
      <c r="AJ203" s="692"/>
      <c r="AK203" s="692"/>
      <c r="AL203" s="692"/>
      <c r="AM203" s="692"/>
      <c r="AN203" s="693"/>
      <c r="AO203" s="691"/>
      <c r="AP203" s="692"/>
      <c r="AQ203" s="692"/>
      <c r="AR203" s="692"/>
      <c r="AS203" s="692"/>
      <c r="AT203" s="692"/>
      <c r="AU203" s="693"/>
      <c r="AV203" s="691"/>
      <c r="AW203" s="692"/>
      <c r="AX203" s="692"/>
      <c r="AY203" s="692"/>
      <c r="AZ203" s="692"/>
      <c r="BA203" s="692"/>
      <c r="BB203" s="693"/>
      <c r="BC203" s="691"/>
      <c r="BD203" s="692"/>
      <c r="BE203" s="694"/>
      <c r="BF203" s="1787"/>
      <c r="BG203" s="1788"/>
      <c r="BH203" s="1842"/>
      <c r="BI203" s="1843"/>
      <c r="BJ203" s="1844"/>
      <c r="BK203" s="1845"/>
      <c r="BL203" s="1845"/>
      <c r="BM203" s="1845"/>
      <c r="BN203" s="1846"/>
    </row>
    <row r="204" spans="2:66" ht="20.25" customHeight="1" x14ac:dyDescent="0.2">
      <c r="B204" s="1771"/>
      <c r="C204" s="1931"/>
      <c r="D204" s="1932"/>
      <c r="E204" s="1933"/>
      <c r="F204" s="1934"/>
      <c r="G204" s="1872"/>
      <c r="H204" s="1873"/>
      <c r="I204" s="700"/>
      <c r="J204" s="701">
        <f>G203</f>
        <v>0</v>
      </c>
      <c r="K204" s="700"/>
      <c r="L204" s="701">
        <f>M203</f>
        <v>0</v>
      </c>
      <c r="M204" s="1874"/>
      <c r="N204" s="1875"/>
      <c r="O204" s="1876"/>
      <c r="P204" s="1877"/>
      <c r="Q204" s="1877"/>
      <c r="R204" s="1873"/>
      <c r="S204" s="1784"/>
      <c r="T204" s="1785"/>
      <c r="U204" s="1785"/>
      <c r="V204" s="1785"/>
      <c r="W204" s="1786"/>
      <c r="X204" s="695" t="s">
        <v>1080</v>
      </c>
      <c r="Y204" s="696"/>
      <c r="Z204" s="697"/>
      <c r="AA204" s="683" t="str">
        <f>IF(AA203="","",VLOOKUP(AA203,'6-2シフト記号表（従来型・ユニット型共通）'!$C$6:$L$47,10,FALSE))</f>
        <v/>
      </c>
      <c r="AB204" s="684" t="str">
        <f>IF(AB203="","",VLOOKUP(AB203,'6-2シフト記号表（従来型・ユニット型共通）'!$C$6:$L$47,10,FALSE))</f>
        <v/>
      </c>
      <c r="AC204" s="684" t="str">
        <f>IF(AC203="","",VLOOKUP(AC203,'6-2シフト記号表（従来型・ユニット型共通）'!$C$6:$L$47,10,FALSE))</f>
        <v/>
      </c>
      <c r="AD204" s="684" t="str">
        <f>IF(AD203="","",VLOOKUP(AD203,'6-2シフト記号表（従来型・ユニット型共通）'!$C$6:$L$47,10,FALSE))</f>
        <v/>
      </c>
      <c r="AE204" s="684" t="str">
        <f>IF(AE203="","",VLOOKUP(AE203,'6-2シフト記号表（従来型・ユニット型共通）'!$C$6:$L$47,10,FALSE))</f>
        <v/>
      </c>
      <c r="AF204" s="684" t="str">
        <f>IF(AF203="","",VLOOKUP(AF203,'6-2シフト記号表（従来型・ユニット型共通）'!$C$6:$L$47,10,FALSE))</f>
        <v/>
      </c>
      <c r="AG204" s="685" t="str">
        <f>IF(AG203="","",VLOOKUP(AG203,'6-2シフト記号表（従来型・ユニット型共通）'!$C$6:$L$47,10,FALSE))</f>
        <v/>
      </c>
      <c r="AH204" s="683" t="str">
        <f>IF(AH203="","",VLOOKUP(AH203,'6-2シフト記号表（従来型・ユニット型共通）'!$C$6:$L$47,10,FALSE))</f>
        <v/>
      </c>
      <c r="AI204" s="684" t="str">
        <f>IF(AI203="","",VLOOKUP(AI203,'6-2シフト記号表（従来型・ユニット型共通）'!$C$6:$L$47,10,FALSE))</f>
        <v/>
      </c>
      <c r="AJ204" s="684" t="str">
        <f>IF(AJ203="","",VLOOKUP(AJ203,'6-2シフト記号表（従来型・ユニット型共通）'!$C$6:$L$47,10,FALSE))</f>
        <v/>
      </c>
      <c r="AK204" s="684" t="str">
        <f>IF(AK203="","",VLOOKUP(AK203,'6-2シフト記号表（従来型・ユニット型共通）'!$C$6:$L$47,10,FALSE))</f>
        <v/>
      </c>
      <c r="AL204" s="684" t="str">
        <f>IF(AL203="","",VLOOKUP(AL203,'6-2シフト記号表（従来型・ユニット型共通）'!$C$6:$L$47,10,FALSE))</f>
        <v/>
      </c>
      <c r="AM204" s="684" t="str">
        <f>IF(AM203="","",VLOOKUP(AM203,'6-2シフト記号表（従来型・ユニット型共通）'!$C$6:$L$47,10,FALSE))</f>
        <v/>
      </c>
      <c r="AN204" s="685" t="str">
        <f>IF(AN203="","",VLOOKUP(AN203,'6-2シフト記号表（従来型・ユニット型共通）'!$C$6:$L$47,10,FALSE))</f>
        <v/>
      </c>
      <c r="AO204" s="683" t="str">
        <f>IF(AO203="","",VLOOKUP(AO203,'6-2シフト記号表（従来型・ユニット型共通）'!$C$6:$L$47,10,FALSE))</f>
        <v/>
      </c>
      <c r="AP204" s="684" t="str">
        <f>IF(AP203="","",VLOOKUP(AP203,'6-2シフト記号表（従来型・ユニット型共通）'!$C$6:$L$47,10,FALSE))</f>
        <v/>
      </c>
      <c r="AQ204" s="684" t="str">
        <f>IF(AQ203="","",VLOOKUP(AQ203,'6-2シフト記号表（従来型・ユニット型共通）'!$C$6:$L$47,10,FALSE))</f>
        <v/>
      </c>
      <c r="AR204" s="684" t="str">
        <f>IF(AR203="","",VLOOKUP(AR203,'6-2シフト記号表（従来型・ユニット型共通）'!$C$6:$L$47,10,FALSE))</f>
        <v/>
      </c>
      <c r="AS204" s="684" t="str">
        <f>IF(AS203="","",VLOOKUP(AS203,'6-2シフト記号表（従来型・ユニット型共通）'!$C$6:$L$47,10,FALSE))</f>
        <v/>
      </c>
      <c r="AT204" s="684" t="str">
        <f>IF(AT203="","",VLOOKUP(AT203,'6-2シフト記号表（従来型・ユニット型共通）'!$C$6:$L$47,10,FALSE))</f>
        <v/>
      </c>
      <c r="AU204" s="685" t="str">
        <f>IF(AU203="","",VLOOKUP(AU203,'6-2シフト記号表（従来型・ユニット型共通）'!$C$6:$L$47,10,FALSE))</f>
        <v/>
      </c>
      <c r="AV204" s="683" t="str">
        <f>IF(AV203="","",VLOOKUP(AV203,'6-2シフト記号表（従来型・ユニット型共通）'!$C$6:$L$47,10,FALSE))</f>
        <v/>
      </c>
      <c r="AW204" s="684" t="str">
        <f>IF(AW203="","",VLOOKUP(AW203,'6-2シフト記号表（従来型・ユニット型共通）'!$C$6:$L$47,10,FALSE))</f>
        <v/>
      </c>
      <c r="AX204" s="684" t="str">
        <f>IF(AX203="","",VLOOKUP(AX203,'6-2シフト記号表（従来型・ユニット型共通）'!$C$6:$L$47,10,FALSE))</f>
        <v/>
      </c>
      <c r="AY204" s="684" t="str">
        <f>IF(AY203="","",VLOOKUP(AY203,'6-2シフト記号表（従来型・ユニット型共通）'!$C$6:$L$47,10,FALSE))</f>
        <v/>
      </c>
      <c r="AZ204" s="684" t="str">
        <f>IF(AZ203="","",VLOOKUP(AZ203,'6-2シフト記号表（従来型・ユニット型共通）'!$C$6:$L$47,10,FALSE))</f>
        <v/>
      </c>
      <c r="BA204" s="684" t="str">
        <f>IF(BA203="","",VLOOKUP(BA203,'6-2シフト記号表（従来型・ユニット型共通）'!$C$6:$L$47,10,FALSE))</f>
        <v/>
      </c>
      <c r="BB204" s="685" t="str">
        <f>IF(BB203="","",VLOOKUP(BB203,'6-2シフト記号表（従来型・ユニット型共通）'!$C$6:$L$47,10,FALSE))</f>
        <v/>
      </c>
      <c r="BC204" s="683" t="str">
        <f>IF(BC203="","",VLOOKUP(BC203,'6-2シフト記号表（従来型・ユニット型共通）'!$C$6:$L$47,10,FALSE))</f>
        <v/>
      </c>
      <c r="BD204" s="684" t="str">
        <f>IF(BD203="","",VLOOKUP(BD203,'6-2シフト記号表（従来型・ユニット型共通）'!$C$6:$L$47,10,FALSE))</f>
        <v/>
      </c>
      <c r="BE204" s="684" t="str">
        <f>IF(BE203="","",VLOOKUP(BE203,'6-2シフト記号表（従来型・ユニット型共通）'!$C$6:$L$47,10,FALSE))</f>
        <v/>
      </c>
      <c r="BF204" s="1868">
        <f>IF($BI$3="４週",SUM(AA204:BB204),IF($BI$3="暦月",SUM(AA204:BE204),""))</f>
        <v>0</v>
      </c>
      <c r="BG204" s="1869"/>
      <c r="BH204" s="1870">
        <f>IF($BI$3="４週",BF204/4,IF($BI$3="暦月",(BF204/($BI$8/7)),""))</f>
        <v>0</v>
      </c>
      <c r="BI204" s="1869"/>
      <c r="BJ204" s="1865"/>
      <c r="BK204" s="1866"/>
      <c r="BL204" s="1866"/>
      <c r="BM204" s="1866"/>
      <c r="BN204" s="1867"/>
    </row>
    <row r="205" spans="2:66" ht="20.25" customHeight="1" x14ac:dyDescent="0.2">
      <c r="B205" s="1770">
        <f>B203+1</f>
        <v>95</v>
      </c>
      <c r="C205" s="1930"/>
      <c r="D205" s="1932"/>
      <c r="E205" s="1933"/>
      <c r="F205" s="1934"/>
      <c r="G205" s="1772"/>
      <c r="H205" s="1773"/>
      <c r="I205" s="678"/>
      <c r="J205" s="679"/>
      <c r="K205" s="678"/>
      <c r="L205" s="679"/>
      <c r="M205" s="1776"/>
      <c r="N205" s="1777"/>
      <c r="O205" s="1780"/>
      <c r="P205" s="1781"/>
      <c r="Q205" s="1781"/>
      <c r="R205" s="1773"/>
      <c r="S205" s="1784"/>
      <c r="T205" s="1785"/>
      <c r="U205" s="1785"/>
      <c r="V205" s="1785"/>
      <c r="W205" s="1786"/>
      <c r="X205" s="698" t="s">
        <v>1079</v>
      </c>
      <c r="Z205" s="699"/>
      <c r="AA205" s="691"/>
      <c r="AB205" s="692"/>
      <c r="AC205" s="692"/>
      <c r="AD205" s="692"/>
      <c r="AE205" s="692"/>
      <c r="AF205" s="692"/>
      <c r="AG205" s="693"/>
      <c r="AH205" s="691"/>
      <c r="AI205" s="692"/>
      <c r="AJ205" s="692"/>
      <c r="AK205" s="692"/>
      <c r="AL205" s="692"/>
      <c r="AM205" s="692"/>
      <c r="AN205" s="693"/>
      <c r="AO205" s="691"/>
      <c r="AP205" s="692"/>
      <c r="AQ205" s="692"/>
      <c r="AR205" s="692"/>
      <c r="AS205" s="692"/>
      <c r="AT205" s="692"/>
      <c r="AU205" s="693"/>
      <c r="AV205" s="691"/>
      <c r="AW205" s="692"/>
      <c r="AX205" s="692"/>
      <c r="AY205" s="692"/>
      <c r="AZ205" s="692"/>
      <c r="BA205" s="692"/>
      <c r="BB205" s="693"/>
      <c r="BC205" s="691"/>
      <c r="BD205" s="692"/>
      <c r="BE205" s="694"/>
      <c r="BF205" s="1787"/>
      <c r="BG205" s="1788"/>
      <c r="BH205" s="1842"/>
      <c r="BI205" s="1843"/>
      <c r="BJ205" s="1844"/>
      <c r="BK205" s="1845"/>
      <c r="BL205" s="1845"/>
      <c r="BM205" s="1845"/>
      <c r="BN205" s="1846"/>
    </row>
    <row r="206" spans="2:66" ht="20.25" customHeight="1" x14ac:dyDescent="0.2">
      <c r="B206" s="1771"/>
      <c r="C206" s="1931"/>
      <c r="D206" s="1932"/>
      <c r="E206" s="1933"/>
      <c r="F206" s="1934"/>
      <c r="G206" s="1872"/>
      <c r="H206" s="1873"/>
      <c r="I206" s="700"/>
      <c r="J206" s="701">
        <f>G205</f>
        <v>0</v>
      </c>
      <c r="K206" s="700"/>
      <c r="L206" s="701">
        <f>M205</f>
        <v>0</v>
      </c>
      <c r="M206" s="1874"/>
      <c r="N206" s="1875"/>
      <c r="O206" s="1876"/>
      <c r="P206" s="1877"/>
      <c r="Q206" s="1877"/>
      <c r="R206" s="1873"/>
      <c r="S206" s="1784"/>
      <c r="T206" s="1785"/>
      <c r="U206" s="1785"/>
      <c r="V206" s="1785"/>
      <c r="W206" s="1786"/>
      <c r="X206" s="695" t="s">
        <v>1080</v>
      </c>
      <c r="Y206" s="696"/>
      <c r="Z206" s="697"/>
      <c r="AA206" s="683" t="str">
        <f>IF(AA205="","",VLOOKUP(AA205,'6-2シフト記号表（従来型・ユニット型共通）'!$C$6:$L$47,10,FALSE))</f>
        <v/>
      </c>
      <c r="AB206" s="684" t="str">
        <f>IF(AB205="","",VLOOKUP(AB205,'6-2シフト記号表（従来型・ユニット型共通）'!$C$6:$L$47,10,FALSE))</f>
        <v/>
      </c>
      <c r="AC206" s="684" t="str">
        <f>IF(AC205="","",VLOOKUP(AC205,'6-2シフト記号表（従来型・ユニット型共通）'!$C$6:$L$47,10,FALSE))</f>
        <v/>
      </c>
      <c r="AD206" s="684" t="str">
        <f>IF(AD205="","",VLOOKUP(AD205,'6-2シフト記号表（従来型・ユニット型共通）'!$C$6:$L$47,10,FALSE))</f>
        <v/>
      </c>
      <c r="AE206" s="684" t="str">
        <f>IF(AE205="","",VLOOKUP(AE205,'6-2シフト記号表（従来型・ユニット型共通）'!$C$6:$L$47,10,FALSE))</f>
        <v/>
      </c>
      <c r="AF206" s="684" t="str">
        <f>IF(AF205="","",VLOOKUP(AF205,'6-2シフト記号表（従来型・ユニット型共通）'!$C$6:$L$47,10,FALSE))</f>
        <v/>
      </c>
      <c r="AG206" s="685" t="str">
        <f>IF(AG205="","",VLOOKUP(AG205,'6-2シフト記号表（従来型・ユニット型共通）'!$C$6:$L$47,10,FALSE))</f>
        <v/>
      </c>
      <c r="AH206" s="683" t="str">
        <f>IF(AH205="","",VLOOKUP(AH205,'6-2シフト記号表（従来型・ユニット型共通）'!$C$6:$L$47,10,FALSE))</f>
        <v/>
      </c>
      <c r="AI206" s="684" t="str">
        <f>IF(AI205="","",VLOOKUP(AI205,'6-2シフト記号表（従来型・ユニット型共通）'!$C$6:$L$47,10,FALSE))</f>
        <v/>
      </c>
      <c r="AJ206" s="684" t="str">
        <f>IF(AJ205="","",VLOOKUP(AJ205,'6-2シフト記号表（従来型・ユニット型共通）'!$C$6:$L$47,10,FALSE))</f>
        <v/>
      </c>
      <c r="AK206" s="684" t="str">
        <f>IF(AK205="","",VLOOKUP(AK205,'6-2シフト記号表（従来型・ユニット型共通）'!$C$6:$L$47,10,FALSE))</f>
        <v/>
      </c>
      <c r="AL206" s="684" t="str">
        <f>IF(AL205="","",VLOOKUP(AL205,'6-2シフト記号表（従来型・ユニット型共通）'!$C$6:$L$47,10,FALSE))</f>
        <v/>
      </c>
      <c r="AM206" s="684" t="str">
        <f>IF(AM205="","",VLOOKUP(AM205,'6-2シフト記号表（従来型・ユニット型共通）'!$C$6:$L$47,10,FALSE))</f>
        <v/>
      </c>
      <c r="AN206" s="685" t="str">
        <f>IF(AN205="","",VLOOKUP(AN205,'6-2シフト記号表（従来型・ユニット型共通）'!$C$6:$L$47,10,FALSE))</f>
        <v/>
      </c>
      <c r="AO206" s="683" t="str">
        <f>IF(AO205="","",VLOOKUP(AO205,'6-2シフト記号表（従来型・ユニット型共通）'!$C$6:$L$47,10,FALSE))</f>
        <v/>
      </c>
      <c r="AP206" s="684" t="str">
        <f>IF(AP205="","",VLOOKUP(AP205,'6-2シフト記号表（従来型・ユニット型共通）'!$C$6:$L$47,10,FALSE))</f>
        <v/>
      </c>
      <c r="AQ206" s="684" t="str">
        <f>IF(AQ205="","",VLOOKUP(AQ205,'6-2シフト記号表（従来型・ユニット型共通）'!$C$6:$L$47,10,FALSE))</f>
        <v/>
      </c>
      <c r="AR206" s="684" t="str">
        <f>IF(AR205="","",VLOOKUP(AR205,'6-2シフト記号表（従来型・ユニット型共通）'!$C$6:$L$47,10,FALSE))</f>
        <v/>
      </c>
      <c r="AS206" s="684" t="str">
        <f>IF(AS205="","",VLOOKUP(AS205,'6-2シフト記号表（従来型・ユニット型共通）'!$C$6:$L$47,10,FALSE))</f>
        <v/>
      </c>
      <c r="AT206" s="684" t="str">
        <f>IF(AT205="","",VLOOKUP(AT205,'6-2シフト記号表（従来型・ユニット型共通）'!$C$6:$L$47,10,FALSE))</f>
        <v/>
      </c>
      <c r="AU206" s="685" t="str">
        <f>IF(AU205="","",VLOOKUP(AU205,'6-2シフト記号表（従来型・ユニット型共通）'!$C$6:$L$47,10,FALSE))</f>
        <v/>
      </c>
      <c r="AV206" s="683" t="str">
        <f>IF(AV205="","",VLOOKUP(AV205,'6-2シフト記号表（従来型・ユニット型共通）'!$C$6:$L$47,10,FALSE))</f>
        <v/>
      </c>
      <c r="AW206" s="684" t="str">
        <f>IF(AW205="","",VLOOKUP(AW205,'6-2シフト記号表（従来型・ユニット型共通）'!$C$6:$L$47,10,FALSE))</f>
        <v/>
      </c>
      <c r="AX206" s="684" t="str">
        <f>IF(AX205="","",VLOOKUP(AX205,'6-2シフト記号表（従来型・ユニット型共通）'!$C$6:$L$47,10,FALSE))</f>
        <v/>
      </c>
      <c r="AY206" s="684" t="str">
        <f>IF(AY205="","",VLOOKUP(AY205,'6-2シフト記号表（従来型・ユニット型共通）'!$C$6:$L$47,10,FALSE))</f>
        <v/>
      </c>
      <c r="AZ206" s="684" t="str">
        <f>IF(AZ205="","",VLOOKUP(AZ205,'6-2シフト記号表（従来型・ユニット型共通）'!$C$6:$L$47,10,FALSE))</f>
        <v/>
      </c>
      <c r="BA206" s="684" t="str">
        <f>IF(BA205="","",VLOOKUP(BA205,'6-2シフト記号表（従来型・ユニット型共通）'!$C$6:$L$47,10,FALSE))</f>
        <v/>
      </c>
      <c r="BB206" s="685" t="str">
        <f>IF(BB205="","",VLOOKUP(BB205,'6-2シフト記号表（従来型・ユニット型共通）'!$C$6:$L$47,10,FALSE))</f>
        <v/>
      </c>
      <c r="BC206" s="683" t="str">
        <f>IF(BC205="","",VLOOKUP(BC205,'6-2シフト記号表（従来型・ユニット型共通）'!$C$6:$L$47,10,FALSE))</f>
        <v/>
      </c>
      <c r="BD206" s="684" t="str">
        <f>IF(BD205="","",VLOOKUP(BD205,'6-2シフト記号表（従来型・ユニット型共通）'!$C$6:$L$47,10,FALSE))</f>
        <v/>
      </c>
      <c r="BE206" s="684" t="str">
        <f>IF(BE205="","",VLOOKUP(BE205,'6-2シフト記号表（従来型・ユニット型共通）'!$C$6:$L$47,10,FALSE))</f>
        <v/>
      </c>
      <c r="BF206" s="1868">
        <f>IF($BI$3="４週",SUM(AA206:BB206),IF($BI$3="暦月",SUM(AA206:BE206),""))</f>
        <v>0</v>
      </c>
      <c r="BG206" s="1869"/>
      <c r="BH206" s="1870">
        <f>IF($BI$3="４週",BF206/4,IF($BI$3="暦月",(BF206/($BI$8/7)),""))</f>
        <v>0</v>
      </c>
      <c r="BI206" s="1869"/>
      <c r="BJ206" s="1865"/>
      <c r="BK206" s="1866"/>
      <c r="BL206" s="1866"/>
      <c r="BM206" s="1866"/>
      <c r="BN206" s="1867"/>
    </row>
    <row r="207" spans="2:66" ht="20.25" customHeight="1" x14ac:dyDescent="0.2">
      <c r="B207" s="1770">
        <f>B205+1</f>
        <v>96</v>
      </c>
      <c r="C207" s="1930"/>
      <c r="D207" s="1932"/>
      <c r="E207" s="1933"/>
      <c r="F207" s="1934"/>
      <c r="G207" s="1772"/>
      <c r="H207" s="1773"/>
      <c r="I207" s="678"/>
      <c r="J207" s="679"/>
      <c r="K207" s="678"/>
      <c r="L207" s="679"/>
      <c r="M207" s="1776"/>
      <c r="N207" s="1777"/>
      <c r="O207" s="1780"/>
      <c r="P207" s="1781"/>
      <c r="Q207" s="1781"/>
      <c r="R207" s="1773"/>
      <c r="S207" s="1784"/>
      <c r="T207" s="1785"/>
      <c r="U207" s="1785"/>
      <c r="V207" s="1785"/>
      <c r="W207" s="1786"/>
      <c r="X207" s="698" t="s">
        <v>1079</v>
      </c>
      <c r="Z207" s="699"/>
      <c r="AA207" s="691"/>
      <c r="AB207" s="692"/>
      <c r="AC207" s="692"/>
      <c r="AD207" s="692"/>
      <c r="AE207" s="692"/>
      <c r="AF207" s="692"/>
      <c r="AG207" s="693"/>
      <c r="AH207" s="691"/>
      <c r="AI207" s="692"/>
      <c r="AJ207" s="692"/>
      <c r="AK207" s="692"/>
      <c r="AL207" s="692"/>
      <c r="AM207" s="692"/>
      <c r="AN207" s="693"/>
      <c r="AO207" s="691"/>
      <c r="AP207" s="692"/>
      <c r="AQ207" s="692"/>
      <c r="AR207" s="692"/>
      <c r="AS207" s="692"/>
      <c r="AT207" s="692"/>
      <c r="AU207" s="693"/>
      <c r="AV207" s="691"/>
      <c r="AW207" s="692"/>
      <c r="AX207" s="692"/>
      <c r="AY207" s="692"/>
      <c r="AZ207" s="692"/>
      <c r="BA207" s="692"/>
      <c r="BB207" s="693"/>
      <c r="BC207" s="691"/>
      <c r="BD207" s="692"/>
      <c r="BE207" s="694"/>
      <c r="BF207" s="1787"/>
      <c r="BG207" s="1788"/>
      <c r="BH207" s="1842"/>
      <c r="BI207" s="1843"/>
      <c r="BJ207" s="1844"/>
      <c r="BK207" s="1845"/>
      <c r="BL207" s="1845"/>
      <c r="BM207" s="1845"/>
      <c r="BN207" s="1846"/>
    </row>
    <row r="208" spans="2:66" ht="20.25" customHeight="1" x14ac:dyDescent="0.2">
      <c r="B208" s="1771"/>
      <c r="C208" s="1931"/>
      <c r="D208" s="1932"/>
      <c r="E208" s="1933"/>
      <c r="F208" s="1934"/>
      <c r="G208" s="1872"/>
      <c r="H208" s="1873"/>
      <c r="I208" s="700"/>
      <c r="J208" s="701">
        <f>G207</f>
        <v>0</v>
      </c>
      <c r="K208" s="700"/>
      <c r="L208" s="701">
        <f>M207</f>
        <v>0</v>
      </c>
      <c r="M208" s="1874"/>
      <c r="N208" s="1875"/>
      <c r="O208" s="1876"/>
      <c r="P208" s="1877"/>
      <c r="Q208" s="1877"/>
      <c r="R208" s="1873"/>
      <c r="S208" s="1784"/>
      <c r="T208" s="1785"/>
      <c r="U208" s="1785"/>
      <c r="V208" s="1785"/>
      <c r="W208" s="1786"/>
      <c r="X208" s="695" t="s">
        <v>1080</v>
      </c>
      <c r="Y208" s="696"/>
      <c r="Z208" s="697"/>
      <c r="AA208" s="683" t="str">
        <f>IF(AA207="","",VLOOKUP(AA207,'6-2シフト記号表（従来型・ユニット型共通）'!$C$6:$L$47,10,FALSE))</f>
        <v/>
      </c>
      <c r="AB208" s="684" t="str">
        <f>IF(AB207="","",VLOOKUP(AB207,'6-2シフト記号表（従来型・ユニット型共通）'!$C$6:$L$47,10,FALSE))</f>
        <v/>
      </c>
      <c r="AC208" s="684" t="str">
        <f>IF(AC207="","",VLOOKUP(AC207,'6-2シフト記号表（従来型・ユニット型共通）'!$C$6:$L$47,10,FALSE))</f>
        <v/>
      </c>
      <c r="AD208" s="684" t="str">
        <f>IF(AD207="","",VLOOKUP(AD207,'6-2シフト記号表（従来型・ユニット型共通）'!$C$6:$L$47,10,FALSE))</f>
        <v/>
      </c>
      <c r="AE208" s="684" t="str">
        <f>IF(AE207="","",VLOOKUP(AE207,'6-2シフト記号表（従来型・ユニット型共通）'!$C$6:$L$47,10,FALSE))</f>
        <v/>
      </c>
      <c r="AF208" s="684" t="str">
        <f>IF(AF207="","",VLOOKUP(AF207,'6-2シフト記号表（従来型・ユニット型共通）'!$C$6:$L$47,10,FALSE))</f>
        <v/>
      </c>
      <c r="AG208" s="685" t="str">
        <f>IF(AG207="","",VLOOKUP(AG207,'6-2シフト記号表（従来型・ユニット型共通）'!$C$6:$L$47,10,FALSE))</f>
        <v/>
      </c>
      <c r="AH208" s="683" t="str">
        <f>IF(AH207="","",VLOOKUP(AH207,'6-2シフト記号表（従来型・ユニット型共通）'!$C$6:$L$47,10,FALSE))</f>
        <v/>
      </c>
      <c r="AI208" s="684" t="str">
        <f>IF(AI207="","",VLOOKUP(AI207,'6-2シフト記号表（従来型・ユニット型共通）'!$C$6:$L$47,10,FALSE))</f>
        <v/>
      </c>
      <c r="AJ208" s="684" t="str">
        <f>IF(AJ207="","",VLOOKUP(AJ207,'6-2シフト記号表（従来型・ユニット型共通）'!$C$6:$L$47,10,FALSE))</f>
        <v/>
      </c>
      <c r="AK208" s="684" t="str">
        <f>IF(AK207="","",VLOOKUP(AK207,'6-2シフト記号表（従来型・ユニット型共通）'!$C$6:$L$47,10,FALSE))</f>
        <v/>
      </c>
      <c r="AL208" s="684" t="str">
        <f>IF(AL207="","",VLOOKUP(AL207,'6-2シフト記号表（従来型・ユニット型共通）'!$C$6:$L$47,10,FALSE))</f>
        <v/>
      </c>
      <c r="AM208" s="684" t="str">
        <f>IF(AM207="","",VLOOKUP(AM207,'6-2シフト記号表（従来型・ユニット型共通）'!$C$6:$L$47,10,FALSE))</f>
        <v/>
      </c>
      <c r="AN208" s="685" t="str">
        <f>IF(AN207="","",VLOOKUP(AN207,'6-2シフト記号表（従来型・ユニット型共通）'!$C$6:$L$47,10,FALSE))</f>
        <v/>
      </c>
      <c r="AO208" s="683" t="str">
        <f>IF(AO207="","",VLOOKUP(AO207,'6-2シフト記号表（従来型・ユニット型共通）'!$C$6:$L$47,10,FALSE))</f>
        <v/>
      </c>
      <c r="AP208" s="684" t="str">
        <f>IF(AP207="","",VLOOKUP(AP207,'6-2シフト記号表（従来型・ユニット型共通）'!$C$6:$L$47,10,FALSE))</f>
        <v/>
      </c>
      <c r="AQ208" s="684" t="str">
        <f>IF(AQ207="","",VLOOKUP(AQ207,'6-2シフト記号表（従来型・ユニット型共通）'!$C$6:$L$47,10,FALSE))</f>
        <v/>
      </c>
      <c r="AR208" s="684" t="str">
        <f>IF(AR207="","",VLOOKUP(AR207,'6-2シフト記号表（従来型・ユニット型共通）'!$C$6:$L$47,10,FALSE))</f>
        <v/>
      </c>
      <c r="AS208" s="684" t="str">
        <f>IF(AS207="","",VLOOKUP(AS207,'6-2シフト記号表（従来型・ユニット型共通）'!$C$6:$L$47,10,FALSE))</f>
        <v/>
      </c>
      <c r="AT208" s="684" t="str">
        <f>IF(AT207="","",VLOOKUP(AT207,'6-2シフト記号表（従来型・ユニット型共通）'!$C$6:$L$47,10,FALSE))</f>
        <v/>
      </c>
      <c r="AU208" s="685" t="str">
        <f>IF(AU207="","",VLOOKUP(AU207,'6-2シフト記号表（従来型・ユニット型共通）'!$C$6:$L$47,10,FALSE))</f>
        <v/>
      </c>
      <c r="AV208" s="683" t="str">
        <f>IF(AV207="","",VLOOKUP(AV207,'6-2シフト記号表（従来型・ユニット型共通）'!$C$6:$L$47,10,FALSE))</f>
        <v/>
      </c>
      <c r="AW208" s="684" t="str">
        <f>IF(AW207="","",VLOOKUP(AW207,'6-2シフト記号表（従来型・ユニット型共通）'!$C$6:$L$47,10,FALSE))</f>
        <v/>
      </c>
      <c r="AX208" s="684" t="str">
        <f>IF(AX207="","",VLOOKUP(AX207,'6-2シフト記号表（従来型・ユニット型共通）'!$C$6:$L$47,10,FALSE))</f>
        <v/>
      </c>
      <c r="AY208" s="684" t="str">
        <f>IF(AY207="","",VLOOKUP(AY207,'6-2シフト記号表（従来型・ユニット型共通）'!$C$6:$L$47,10,FALSE))</f>
        <v/>
      </c>
      <c r="AZ208" s="684" t="str">
        <f>IF(AZ207="","",VLOOKUP(AZ207,'6-2シフト記号表（従来型・ユニット型共通）'!$C$6:$L$47,10,FALSE))</f>
        <v/>
      </c>
      <c r="BA208" s="684" t="str">
        <f>IF(BA207="","",VLOOKUP(BA207,'6-2シフト記号表（従来型・ユニット型共通）'!$C$6:$L$47,10,FALSE))</f>
        <v/>
      </c>
      <c r="BB208" s="685" t="str">
        <f>IF(BB207="","",VLOOKUP(BB207,'6-2シフト記号表（従来型・ユニット型共通）'!$C$6:$L$47,10,FALSE))</f>
        <v/>
      </c>
      <c r="BC208" s="683" t="str">
        <f>IF(BC207="","",VLOOKUP(BC207,'6-2シフト記号表（従来型・ユニット型共通）'!$C$6:$L$47,10,FALSE))</f>
        <v/>
      </c>
      <c r="BD208" s="684" t="str">
        <f>IF(BD207="","",VLOOKUP(BD207,'6-2シフト記号表（従来型・ユニット型共通）'!$C$6:$L$47,10,FALSE))</f>
        <v/>
      </c>
      <c r="BE208" s="684" t="str">
        <f>IF(BE207="","",VLOOKUP(BE207,'6-2シフト記号表（従来型・ユニット型共通）'!$C$6:$L$47,10,FALSE))</f>
        <v/>
      </c>
      <c r="BF208" s="1868">
        <f>IF($BI$3="４週",SUM(AA208:BB208),IF($BI$3="暦月",SUM(AA208:BE208),""))</f>
        <v>0</v>
      </c>
      <c r="BG208" s="1869"/>
      <c r="BH208" s="1870">
        <f>IF($BI$3="４週",BF208/4,IF($BI$3="暦月",(BF208/($BI$8/7)),""))</f>
        <v>0</v>
      </c>
      <c r="BI208" s="1869"/>
      <c r="BJ208" s="1865"/>
      <c r="BK208" s="1866"/>
      <c r="BL208" s="1866"/>
      <c r="BM208" s="1866"/>
      <c r="BN208" s="1867"/>
    </row>
    <row r="209" spans="2:66" ht="20.25" customHeight="1" x14ac:dyDescent="0.2">
      <c r="B209" s="1770">
        <f>B207+1</f>
        <v>97</v>
      </c>
      <c r="C209" s="1930"/>
      <c r="D209" s="1932"/>
      <c r="E209" s="1933"/>
      <c r="F209" s="1934"/>
      <c r="G209" s="1772"/>
      <c r="H209" s="1773"/>
      <c r="I209" s="678"/>
      <c r="J209" s="679"/>
      <c r="K209" s="678"/>
      <c r="L209" s="679"/>
      <c r="M209" s="1776"/>
      <c r="N209" s="1777"/>
      <c r="O209" s="1780"/>
      <c r="P209" s="1781"/>
      <c r="Q209" s="1781"/>
      <c r="R209" s="1773"/>
      <c r="S209" s="1784"/>
      <c r="T209" s="1785"/>
      <c r="U209" s="1785"/>
      <c r="V209" s="1785"/>
      <c r="W209" s="1786"/>
      <c r="X209" s="698" t="s">
        <v>1079</v>
      </c>
      <c r="Z209" s="699"/>
      <c r="AA209" s="691"/>
      <c r="AB209" s="692"/>
      <c r="AC209" s="692"/>
      <c r="AD209" s="692"/>
      <c r="AE209" s="692"/>
      <c r="AF209" s="692"/>
      <c r="AG209" s="693"/>
      <c r="AH209" s="691"/>
      <c r="AI209" s="692"/>
      <c r="AJ209" s="692"/>
      <c r="AK209" s="692"/>
      <c r="AL209" s="692"/>
      <c r="AM209" s="692"/>
      <c r="AN209" s="693"/>
      <c r="AO209" s="691"/>
      <c r="AP209" s="692"/>
      <c r="AQ209" s="692"/>
      <c r="AR209" s="692"/>
      <c r="AS209" s="692"/>
      <c r="AT209" s="692"/>
      <c r="AU209" s="693"/>
      <c r="AV209" s="691"/>
      <c r="AW209" s="692"/>
      <c r="AX209" s="692"/>
      <c r="AY209" s="692"/>
      <c r="AZ209" s="692"/>
      <c r="BA209" s="692"/>
      <c r="BB209" s="693"/>
      <c r="BC209" s="691"/>
      <c r="BD209" s="692"/>
      <c r="BE209" s="694"/>
      <c r="BF209" s="1787"/>
      <c r="BG209" s="1788"/>
      <c r="BH209" s="1842"/>
      <c r="BI209" s="1843"/>
      <c r="BJ209" s="1844"/>
      <c r="BK209" s="1845"/>
      <c r="BL209" s="1845"/>
      <c r="BM209" s="1845"/>
      <c r="BN209" s="1846"/>
    </row>
    <row r="210" spans="2:66" ht="20.25" customHeight="1" x14ac:dyDescent="0.2">
      <c r="B210" s="1771"/>
      <c r="C210" s="1931"/>
      <c r="D210" s="1932"/>
      <c r="E210" s="1933"/>
      <c r="F210" s="1934"/>
      <c r="G210" s="1872"/>
      <c r="H210" s="1873"/>
      <c r="I210" s="700"/>
      <c r="J210" s="701">
        <f>G209</f>
        <v>0</v>
      </c>
      <c r="K210" s="700"/>
      <c r="L210" s="701">
        <f>M209</f>
        <v>0</v>
      </c>
      <c r="M210" s="1874"/>
      <c r="N210" s="1875"/>
      <c r="O210" s="1876"/>
      <c r="P210" s="1877"/>
      <c r="Q210" s="1877"/>
      <c r="R210" s="1873"/>
      <c r="S210" s="1784"/>
      <c r="T210" s="1785"/>
      <c r="U210" s="1785"/>
      <c r="V210" s="1785"/>
      <c r="W210" s="1786"/>
      <c r="X210" s="695" t="s">
        <v>1080</v>
      </c>
      <c r="Y210" s="696"/>
      <c r="Z210" s="697"/>
      <c r="AA210" s="683" t="str">
        <f>IF(AA209="","",VLOOKUP(AA209,'6-2シフト記号表（従来型・ユニット型共通）'!$C$6:$L$47,10,FALSE))</f>
        <v/>
      </c>
      <c r="AB210" s="684" t="str">
        <f>IF(AB209="","",VLOOKUP(AB209,'6-2シフト記号表（従来型・ユニット型共通）'!$C$6:$L$47,10,FALSE))</f>
        <v/>
      </c>
      <c r="AC210" s="684" t="str">
        <f>IF(AC209="","",VLOOKUP(AC209,'6-2シフト記号表（従来型・ユニット型共通）'!$C$6:$L$47,10,FALSE))</f>
        <v/>
      </c>
      <c r="AD210" s="684" t="str">
        <f>IF(AD209="","",VLOOKUP(AD209,'6-2シフト記号表（従来型・ユニット型共通）'!$C$6:$L$47,10,FALSE))</f>
        <v/>
      </c>
      <c r="AE210" s="684" t="str">
        <f>IF(AE209="","",VLOOKUP(AE209,'6-2シフト記号表（従来型・ユニット型共通）'!$C$6:$L$47,10,FALSE))</f>
        <v/>
      </c>
      <c r="AF210" s="684" t="str">
        <f>IF(AF209="","",VLOOKUP(AF209,'6-2シフト記号表（従来型・ユニット型共通）'!$C$6:$L$47,10,FALSE))</f>
        <v/>
      </c>
      <c r="AG210" s="685" t="str">
        <f>IF(AG209="","",VLOOKUP(AG209,'6-2シフト記号表（従来型・ユニット型共通）'!$C$6:$L$47,10,FALSE))</f>
        <v/>
      </c>
      <c r="AH210" s="683" t="str">
        <f>IF(AH209="","",VLOOKUP(AH209,'6-2シフト記号表（従来型・ユニット型共通）'!$C$6:$L$47,10,FALSE))</f>
        <v/>
      </c>
      <c r="AI210" s="684" t="str">
        <f>IF(AI209="","",VLOOKUP(AI209,'6-2シフト記号表（従来型・ユニット型共通）'!$C$6:$L$47,10,FALSE))</f>
        <v/>
      </c>
      <c r="AJ210" s="684" t="str">
        <f>IF(AJ209="","",VLOOKUP(AJ209,'6-2シフト記号表（従来型・ユニット型共通）'!$C$6:$L$47,10,FALSE))</f>
        <v/>
      </c>
      <c r="AK210" s="684" t="str">
        <f>IF(AK209="","",VLOOKUP(AK209,'6-2シフト記号表（従来型・ユニット型共通）'!$C$6:$L$47,10,FALSE))</f>
        <v/>
      </c>
      <c r="AL210" s="684" t="str">
        <f>IF(AL209="","",VLOOKUP(AL209,'6-2シフト記号表（従来型・ユニット型共通）'!$C$6:$L$47,10,FALSE))</f>
        <v/>
      </c>
      <c r="AM210" s="684" t="str">
        <f>IF(AM209="","",VLOOKUP(AM209,'6-2シフト記号表（従来型・ユニット型共通）'!$C$6:$L$47,10,FALSE))</f>
        <v/>
      </c>
      <c r="AN210" s="685" t="str">
        <f>IF(AN209="","",VLOOKUP(AN209,'6-2シフト記号表（従来型・ユニット型共通）'!$C$6:$L$47,10,FALSE))</f>
        <v/>
      </c>
      <c r="AO210" s="683" t="str">
        <f>IF(AO209="","",VLOOKUP(AO209,'6-2シフト記号表（従来型・ユニット型共通）'!$C$6:$L$47,10,FALSE))</f>
        <v/>
      </c>
      <c r="AP210" s="684" t="str">
        <f>IF(AP209="","",VLOOKUP(AP209,'6-2シフト記号表（従来型・ユニット型共通）'!$C$6:$L$47,10,FALSE))</f>
        <v/>
      </c>
      <c r="AQ210" s="684" t="str">
        <f>IF(AQ209="","",VLOOKUP(AQ209,'6-2シフト記号表（従来型・ユニット型共通）'!$C$6:$L$47,10,FALSE))</f>
        <v/>
      </c>
      <c r="AR210" s="684" t="str">
        <f>IF(AR209="","",VLOOKUP(AR209,'6-2シフト記号表（従来型・ユニット型共通）'!$C$6:$L$47,10,FALSE))</f>
        <v/>
      </c>
      <c r="AS210" s="684" t="str">
        <f>IF(AS209="","",VLOOKUP(AS209,'6-2シフト記号表（従来型・ユニット型共通）'!$C$6:$L$47,10,FALSE))</f>
        <v/>
      </c>
      <c r="AT210" s="684" t="str">
        <f>IF(AT209="","",VLOOKUP(AT209,'6-2シフト記号表（従来型・ユニット型共通）'!$C$6:$L$47,10,FALSE))</f>
        <v/>
      </c>
      <c r="AU210" s="685" t="str">
        <f>IF(AU209="","",VLOOKUP(AU209,'6-2シフト記号表（従来型・ユニット型共通）'!$C$6:$L$47,10,FALSE))</f>
        <v/>
      </c>
      <c r="AV210" s="683" t="str">
        <f>IF(AV209="","",VLOOKUP(AV209,'6-2シフト記号表（従来型・ユニット型共通）'!$C$6:$L$47,10,FALSE))</f>
        <v/>
      </c>
      <c r="AW210" s="684" t="str">
        <f>IF(AW209="","",VLOOKUP(AW209,'6-2シフト記号表（従来型・ユニット型共通）'!$C$6:$L$47,10,FALSE))</f>
        <v/>
      </c>
      <c r="AX210" s="684" t="str">
        <f>IF(AX209="","",VLOOKUP(AX209,'6-2シフト記号表（従来型・ユニット型共通）'!$C$6:$L$47,10,FALSE))</f>
        <v/>
      </c>
      <c r="AY210" s="684" t="str">
        <f>IF(AY209="","",VLOOKUP(AY209,'6-2シフト記号表（従来型・ユニット型共通）'!$C$6:$L$47,10,FALSE))</f>
        <v/>
      </c>
      <c r="AZ210" s="684" t="str">
        <f>IF(AZ209="","",VLOOKUP(AZ209,'6-2シフト記号表（従来型・ユニット型共通）'!$C$6:$L$47,10,FALSE))</f>
        <v/>
      </c>
      <c r="BA210" s="684" t="str">
        <f>IF(BA209="","",VLOOKUP(BA209,'6-2シフト記号表（従来型・ユニット型共通）'!$C$6:$L$47,10,FALSE))</f>
        <v/>
      </c>
      <c r="BB210" s="685" t="str">
        <f>IF(BB209="","",VLOOKUP(BB209,'6-2シフト記号表（従来型・ユニット型共通）'!$C$6:$L$47,10,FALSE))</f>
        <v/>
      </c>
      <c r="BC210" s="683" t="str">
        <f>IF(BC209="","",VLOOKUP(BC209,'6-2シフト記号表（従来型・ユニット型共通）'!$C$6:$L$47,10,FALSE))</f>
        <v/>
      </c>
      <c r="BD210" s="684" t="str">
        <f>IF(BD209="","",VLOOKUP(BD209,'6-2シフト記号表（従来型・ユニット型共通）'!$C$6:$L$47,10,FALSE))</f>
        <v/>
      </c>
      <c r="BE210" s="684" t="str">
        <f>IF(BE209="","",VLOOKUP(BE209,'6-2シフト記号表（従来型・ユニット型共通）'!$C$6:$L$47,10,FALSE))</f>
        <v/>
      </c>
      <c r="BF210" s="1868">
        <f>IF($BI$3="４週",SUM(AA210:BB210),IF($BI$3="暦月",SUM(AA210:BE210),""))</f>
        <v>0</v>
      </c>
      <c r="BG210" s="1869"/>
      <c r="BH210" s="1870">
        <f>IF($BI$3="４週",BF210/4,IF($BI$3="暦月",(BF210/($BI$8/7)),""))</f>
        <v>0</v>
      </c>
      <c r="BI210" s="1869"/>
      <c r="BJ210" s="1865"/>
      <c r="BK210" s="1866"/>
      <c r="BL210" s="1866"/>
      <c r="BM210" s="1866"/>
      <c r="BN210" s="1867"/>
    </row>
    <row r="211" spans="2:66" ht="20.25" customHeight="1" x14ac:dyDescent="0.2">
      <c r="B211" s="1770">
        <f>B209+1</f>
        <v>98</v>
      </c>
      <c r="C211" s="1930"/>
      <c r="D211" s="1932"/>
      <c r="E211" s="1933"/>
      <c r="F211" s="1934"/>
      <c r="G211" s="1772"/>
      <c r="H211" s="1773"/>
      <c r="I211" s="678"/>
      <c r="J211" s="679"/>
      <c r="K211" s="678"/>
      <c r="L211" s="679"/>
      <c r="M211" s="1776"/>
      <c r="N211" s="1777"/>
      <c r="O211" s="1780"/>
      <c r="P211" s="1781"/>
      <c r="Q211" s="1781"/>
      <c r="R211" s="1773"/>
      <c r="S211" s="1784"/>
      <c r="T211" s="1785"/>
      <c r="U211" s="1785"/>
      <c r="V211" s="1785"/>
      <c r="W211" s="1786"/>
      <c r="X211" s="698" t="s">
        <v>1079</v>
      </c>
      <c r="Z211" s="699"/>
      <c r="AA211" s="691"/>
      <c r="AB211" s="692"/>
      <c r="AC211" s="692"/>
      <c r="AD211" s="692"/>
      <c r="AE211" s="692"/>
      <c r="AF211" s="692"/>
      <c r="AG211" s="693"/>
      <c r="AH211" s="691"/>
      <c r="AI211" s="692"/>
      <c r="AJ211" s="692"/>
      <c r="AK211" s="692"/>
      <c r="AL211" s="692"/>
      <c r="AM211" s="692"/>
      <c r="AN211" s="693"/>
      <c r="AO211" s="691"/>
      <c r="AP211" s="692"/>
      <c r="AQ211" s="692"/>
      <c r="AR211" s="692"/>
      <c r="AS211" s="692"/>
      <c r="AT211" s="692"/>
      <c r="AU211" s="693"/>
      <c r="AV211" s="691"/>
      <c r="AW211" s="692"/>
      <c r="AX211" s="692"/>
      <c r="AY211" s="692"/>
      <c r="AZ211" s="692"/>
      <c r="BA211" s="692"/>
      <c r="BB211" s="693"/>
      <c r="BC211" s="691"/>
      <c r="BD211" s="692"/>
      <c r="BE211" s="694"/>
      <c r="BF211" s="1787"/>
      <c r="BG211" s="1788"/>
      <c r="BH211" s="1842"/>
      <c r="BI211" s="1843"/>
      <c r="BJ211" s="1844"/>
      <c r="BK211" s="1845"/>
      <c r="BL211" s="1845"/>
      <c r="BM211" s="1845"/>
      <c r="BN211" s="1846"/>
    </row>
    <row r="212" spans="2:66" ht="20.25" customHeight="1" x14ac:dyDescent="0.2">
      <c r="B212" s="1771"/>
      <c r="C212" s="1931"/>
      <c r="D212" s="1932"/>
      <c r="E212" s="1933"/>
      <c r="F212" s="1934"/>
      <c r="G212" s="1872"/>
      <c r="H212" s="1873"/>
      <c r="I212" s="700"/>
      <c r="J212" s="701">
        <f>G211</f>
        <v>0</v>
      </c>
      <c r="K212" s="700"/>
      <c r="L212" s="701">
        <f>M211</f>
        <v>0</v>
      </c>
      <c r="M212" s="1874"/>
      <c r="N212" s="1875"/>
      <c r="O212" s="1876"/>
      <c r="P212" s="1877"/>
      <c r="Q212" s="1877"/>
      <c r="R212" s="1873"/>
      <c r="S212" s="1784"/>
      <c r="T212" s="1785"/>
      <c r="U212" s="1785"/>
      <c r="V212" s="1785"/>
      <c r="W212" s="1786"/>
      <c r="X212" s="695" t="s">
        <v>1080</v>
      </c>
      <c r="Y212" s="696"/>
      <c r="Z212" s="697"/>
      <c r="AA212" s="683" t="str">
        <f>IF(AA211="","",VLOOKUP(AA211,'6-2シフト記号表（従来型・ユニット型共通）'!$C$6:$L$47,10,FALSE))</f>
        <v/>
      </c>
      <c r="AB212" s="684" t="str">
        <f>IF(AB211="","",VLOOKUP(AB211,'6-2シフト記号表（従来型・ユニット型共通）'!$C$6:$L$47,10,FALSE))</f>
        <v/>
      </c>
      <c r="AC212" s="684" t="str">
        <f>IF(AC211="","",VLOOKUP(AC211,'6-2シフト記号表（従来型・ユニット型共通）'!$C$6:$L$47,10,FALSE))</f>
        <v/>
      </c>
      <c r="AD212" s="684" t="str">
        <f>IF(AD211="","",VLOOKUP(AD211,'6-2シフト記号表（従来型・ユニット型共通）'!$C$6:$L$47,10,FALSE))</f>
        <v/>
      </c>
      <c r="AE212" s="684" t="str">
        <f>IF(AE211="","",VLOOKUP(AE211,'6-2シフト記号表（従来型・ユニット型共通）'!$C$6:$L$47,10,FALSE))</f>
        <v/>
      </c>
      <c r="AF212" s="684" t="str">
        <f>IF(AF211="","",VLOOKUP(AF211,'6-2シフト記号表（従来型・ユニット型共通）'!$C$6:$L$47,10,FALSE))</f>
        <v/>
      </c>
      <c r="AG212" s="685" t="str">
        <f>IF(AG211="","",VLOOKUP(AG211,'6-2シフト記号表（従来型・ユニット型共通）'!$C$6:$L$47,10,FALSE))</f>
        <v/>
      </c>
      <c r="AH212" s="683" t="str">
        <f>IF(AH211="","",VLOOKUP(AH211,'6-2シフト記号表（従来型・ユニット型共通）'!$C$6:$L$47,10,FALSE))</f>
        <v/>
      </c>
      <c r="AI212" s="684" t="str">
        <f>IF(AI211="","",VLOOKUP(AI211,'6-2シフト記号表（従来型・ユニット型共通）'!$C$6:$L$47,10,FALSE))</f>
        <v/>
      </c>
      <c r="AJ212" s="684" t="str">
        <f>IF(AJ211="","",VLOOKUP(AJ211,'6-2シフト記号表（従来型・ユニット型共通）'!$C$6:$L$47,10,FALSE))</f>
        <v/>
      </c>
      <c r="AK212" s="684" t="str">
        <f>IF(AK211="","",VLOOKUP(AK211,'6-2シフト記号表（従来型・ユニット型共通）'!$C$6:$L$47,10,FALSE))</f>
        <v/>
      </c>
      <c r="AL212" s="684" t="str">
        <f>IF(AL211="","",VLOOKUP(AL211,'6-2シフト記号表（従来型・ユニット型共通）'!$C$6:$L$47,10,FALSE))</f>
        <v/>
      </c>
      <c r="AM212" s="684" t="str">
        <f>IF(AM211="","",VLOOKUP(AM211,'6-2シフト記号表（従来型・ユニット型共通）'!$C$6:$L$47,10,FALSE))</f>
        <v/>
      </c>
      <c r="AN212" s="685" t="str">
        <f>IF(AN211="","",VLOOKUP(AN211,'6-2シフト記号表（従来型・ユニット型共通）'!$C$6:$L$47,10,FALSE))</f>
        <v/>
      </c>
      <c r="AO212" s="683" t="str">
        <f>IF(AO211="","",VLOOKUP(AO211,'6-2シフト記号表（従来型・ユニット型共通）'!$C$6:$L$47,10,FALSE))</f>
        <v/>
      </c>
      <c r="AP212" s="684" t="str">
        <f>IF(AP211="","",VLOOKUP(AP211,'6-2シフト記号表（従来型・ユニット型共通）'!$C$6:$L$47,10,FALSE))</f>
        <v/>
      </c>
      <c r="AQ212" s="684" t="str">
        <f>IF(AQ211="","",VLOOKUP(AQ211,'6-2シフト記号表（従来型・ユニット型共通）'!$C$6:$L$47,10,FALSE))</f>
        <v/>
      </c>
      <c r="AR212" s="684" t="str">
        <f>IF(AR211="","",VLOOKUP(AR211,'6-2シフト記号表（従来型・ユニット型共通）'!$C$6:$L$47,10,FALSE))</f>
        <v/>
      </c>
      <c r="AS212" s="684" t="str">
        <f>IF(AS211="","",VLOOKUP(AS211,'6-2シフト記号表（従来型・ユニット型共通）'!$C$6:$L$47,10,FALSE))</f>
        <v/>
      </c>
      <c r="AT212" s="684" t="str">
        <f>IF(AT211="","",VLOOKUP(AT211,'6-2シフト記号表（従来型・ユニット型共通）'!$C$6:$L$47,10,FALSE))</f>
        <v/>
      </c>
      <c r="AU212" s="685" t="str">
        <f>IF(AU211="","",VLOOKUP(AU211,'6-2シフト記号表（従来型・ユニット型共通）'!$C$6:$L$47,10,FALSE))</f>
        <v/>
      </c>
      <c r="AV212" s="683" t="str">
        <f>IF(AV211="","",VLOOKUP(AV211,'6-2シフト記号表（従来型・ユニット型共通）'!$C$6:$L$47,10,FALSE))</f>
        <v/>
      </c>
      <c r="AW212" s="684" t="str">
        <f>IF(AW211="","",VLOOKUP(AW211,'6-2シフト記号表（従来型・ユニット型共通）'!$C$6:$L$47,10,FALSE))</f>
        <v/>
      </c>
      <c r="AX212" s="684" t="str">
        <f>IF(AX211="","",VLOOKUP(AX211,'6-2シフト記号表（従来型・ユニット型共通）'!$C$6:$L$47,10,FALSE))</f>
        <v/>
      </c>
      <c r="AY212" s="684" t="str">
        <f>IF(AY211="","",VLOOKUP(AY211,'6-2シフト記号表（従来型・ユニット型共通）'!$C$6:$L$47,10,FALSE))</f>
        <v/>
      </c>
      <c r="AZ212" s="684" t="str">
        <f>IF(AZ211="","",VLOOKUP(AZ211,'6-2シフト記号表（従来型・ユニット型共通）'!$C$6:$L$47,10,FALSE))</f>
        <v/>
      </c>
      <c r="BA212" s="684" t="str">
        <f>IF(BA211="","",VLOOKUP(BA211,'6-2シフト記号表（従来型・ユニット型共通）'!$C$6:$L$47,10,FALSE))</f>
        <v/>
      </c>
      <c r="BB212" s="685" t="str">
        <f>IF(BB211="","",VLOOKUP(BB211,'6-2シフト記号表（従来型・ユニット型共通）'!$C$6:$L$47,10,FALSE))</f>
        <v/>
      </c>
      <c r="BC212" s="683" t="str">
        <f>IF(BC211="","",VLOOKUP(BC211,'6-2シフト記号表（従来型・ユニット型共通）'!$C$6:$L$47,10,FALSE))</f>
        <v/>
      </c>
      <c r="BD212" s="684" t="str">
        <f>IF(BD211="","",VLOOKUP(BD211,'6-2シフト記号表（従来型・ユニット型共通）'!$C$6:$L$47,10,FALSE))</f>
        <v/>
      </c>
      <c r="BE212" s="684" t="str">
        <f>IF(BE211="","",VLOOKUP(BE211,'6-2シフト記号表（従来型・ユニット型共通）'!$C$6:$L$47,10,FALSE))</f>
        <v/>
      </c>
      <c r="BF212" s="1868">
        <f>IF($BI$3="４週",SUM(AA212:BB212),IF($BI$3="暦月",SUM(AA212:BE212),""))</f>
        <v>0</v>
      </c>
      <c r="BG212" s="1869"/>
      <c r="BH212" s="1870">
        <f>IF($BI$3="４週",BF212/4,IF($BI$3="暦月",(BF212/($BI$8/7)),""))</f>
        <v>0</v>
      </c>
      <c r="BI212" s="1869"/>
      <c r="BJ212" s="1865"/>
      <c r="BK212" s="1866"/>
      <c r="BL212" s="1866"/>
      <c r="BM212" s="1866"/>
      <c r="BN212" s="1867"/>
    </row>
    <row r="213" spans="2:66" ht="20.25" customHeight="1" x14ac:dyDescent="0.2">
      <c r="B213" s="1770">
        <f>B211+1</f>
        <v>99</v>
      </c>
      <c r="C213" s="1930"/>
      <c r="D213" s="1932"/>
      <c r="E213" s="1933"/>
      <c r="F213" s="1934"/>
      <c r="G213" s="1772"/>
      <c r="H213" s="1773"/>
      <c r="I213" s="678"/>
      <c r="J213" s="679"/>
      <c r="K213" s="678"/>
      <c r="L213" s="679"/>
      <c r="M213" s="1776"/>
      <c r="N213" s="1777"/>
      <c r="O213" s="1780"/>
      <c r="P213" s="1781"/>
      <c r="Q213" s="1781"/>
      <c r="R213" s="1773"/>
      <c r="S213" s="1784"/>
      <c r="T213" s="1785"/>
      <c r="U213" s="1785"/>
      <c r="V213" s="1785"/>
      <c r="W213" s="1786"/>
      <c r="X213" s="698" t="s">
        <v>1079</v>
      </c>
      <c r="Z213" s="699"/>
      <c r="AA213" s="691"/>
      <c r="AB213" s="692"/>
      <c r="AC213" s="692"/>
      <c r="AD213" s="692"/>
      <c r="AE213" s="692"/>
      <c r="AF213" s="692"/>
      <c r="AG213" s="693"/>
      <c r="AH213" s="691"/>
      <c r="AI213" s="692"/>
      <c r="AJ213" s="692"/>
      <c r="AK213" s="692"/>
      <c r="AL213" s="692"/>
      <c r="AM213" s="692"/>
      <c r="AN213" s="693"/>
      <c r="AO213" s="691"/>
      <c r="AP213" s="692"/>
      <c r="AQ213" s="692"/>
      <c r="AR213" s="692"/>
      <c r="AS213" s="692"/>
      <c r="AT213" s="692"/>
      <c r="AU213" s="693"/>
      <c r="AV213" s="691"/>
      <c r="AW213" s="692"/>
      <c r="AX213" s="692"/>
      <c r="AY213" s="692"/>
      <c r="AZ213" s="692"/>
      <c r="BA213" s="692"/>
      <c r="BB213" s="693"/>
      <c r="BC213" s="691"/>
      <c r="BD213" s="692"/>
      <c r="BE213" s="694"/>
      <c r="BF213" s="1787"/>
      <c r="BG213" s="1788"/>
      <c r="BH213" s="1842"/>
      <c r="BI213" s="1843"/>
      <c r="BJ213" s="1844"/>
      <c r="BK213" s="1845"/>
      <c r="BL213" s="1845"/>
      <c r="BM213" s="1845"/>
      <c r="BN213" s="1846"/>
    </row>
    <row r="214" spans="2:66" ht="20.25" customHeight="1" x14ac:dyDescent="0.2">
      <c r="B214" s="1771"/>
      <c r="C214" s="1931"/>
      <c r="D214" s="1932"/>
      <c r="E214" s="1933"/>
      <c r="F214" s="1934"/>
      <c r="G214" s="1872"/>
      <c r="H214" s="1873"/>
      <c r="I214" s="700"/>
      <c r="J214" s="701">
        <f>G213</f>
        <v>0</v>
      </c>
      <c r="K214" s="700"/>
      <c r="L214" s="701">
        <f>M213</f>
        <v>0</v>
      </c>
      <c r="M214" s="1874"/>
      <c r="N214" s="1875"/>
      <c r="O214" s="1876"/>
      <c r="P214" s="1877"/>
      <c r="Q214" s="1877"/>
      <c r="R214" s="1873"/>
      <c r="S214" s="1784"/>
      <c r="T214" s="1785"/>
      <c r="U214" s="1785"/>
      <c r="V214" s="1785"/>
      <c r="W214" s="1786"/>
      <c r="X214" s="695" t="s">
        <v>1080</v>
      </c>
      <c r="Y214" s="696"/>
      <c r="Z214" s="697"/>
      <c r="AA214" s="683" t="str">
        <f>IF(AA213="","",VLOOKUP(AA213,'6-2シフト記号表（従来型・ユニット型共通）'!$C$6:$L$47,10,FALSE))</f>
        <v/>
      </c>
      <c r="AB214" s="684" t="str">
        <f>IF(AB213="","",VLOOKUP(AB213,'6-2シフト記号表（従来型・ユニット型共通）'!$C$6:$L$47,10,FALSE))</f>
        <v/>
      </c>
      <c r="AC214" s="684" t="str">
        <f>IF(AC213="","",VLOOKUP(AC213,'6-2シフト記号表（従来型・ユニット型共通）'!$C$6:$L$47,10,FALSE))</f>
        <v/>
      </c>
      <c r="AD214" s="684" t="str">
        <f>IF(AD213="","",VLOOKUP(AD213,'6-2シフト記号表（従来型・ユニット型共通）'!$C$6:$L$47,10,FALSE))</f>
        <v/>
      </c>
      <c r="AE214" s="684" t="str">
        <f>IF(AE213="","",VLOOKUP(AE213,'6-2シフト記号表（従来型・ユニット型共通）'!$C$6:$L$47,10,FALSE))</f>
        <v/>
      </c>
      <c r="AF214" s="684" t="str">
        <f>IF(AF213="","",VLOOKUP(AF213,'6-2シフト記号表（従来型・ユニット型共通）'!$C$6:$L$47,10,FALSE))</f>
        <v/>
      </c>
      <c r="AG214" s="685" t="str">
        <f>IF(AG213="","",VLOOKUP(AG213,'6-2シフト記号表（従来型・ユニット型共通）'!$C$6:$L$47,10,FALSE))</f>
        <v/>
      </c>
      <c r="AH214" s="683" t="str">
        <f>IF(AH213="","",VLOOKUP(AH213,'6-2シフト記号表（従来型・ユニット型共通）'!$C$6:$L$47,10,FALSE))</f>
        <v/>
      </c>
      <c r="AI214" s="684" t="str">
        <f>IF(AI213="","",VLOOKUP(AI213,'6-2シフト記号表（従来型・ユニット型共通）'!$C$6:$L$47,10,FALSE))</f>
        <v/>
      </c>
      <c r="AJ214" s="684" t="str">
        <f>IF(AJ213="","",VLOOKUP(AJ213,'6-2シフト記号表（従来型・ユニット型共通）'!$C$6:$L$47,10,FALSE))</f>
        <v/>
      </c>
      <c r="AK214" s="684" t="str">
        <f>IF(AK213="","",VLOOKUP(AK213,'6-2シフト記号表（従来型・ユニット型共通）'!$C$6:$L$47,10,FALSE))</f>
        <v/>
      </c>
      <c r="AL214" s="684" t="str">
        <f>IF(AL213="","",VLOOKUP(AL213,'6-2シフト記号表（従来型・ユニット型共通）'!$C$6:$L$47,10,FALSE))</f>
        <v/>
      </c>
      <c r="AM214" s="684" t="str">
        <f>IF(AM213="","",VLOOKUP(AM213,'6-2シフト記号表（従来型・ユニット型共通）'!$C$6:$L$47,10,FALSE))</f>
        <v/>
      </c>
      <c r="AN214" s="685" t="str">
        <f>IF(AN213="","",VLOOKUP(AN213,'6-2シフト記号表（従来型・ユニット型共通）'!$C$6:$L$47,10,FALSE))</f>
        <v/>
      </c>
      <c r="AO214" s="683" t="str">
        <f>IF(AO213="","",VLOOKUP(AO213,'6-2シフト記号表（従来型・ユニット型共通）'!$C$6:$L$47,10,FALSE))</f>
        <v/>
      </c>
      <c r="AP214" s="684" t="str">
        <f>IF(AP213="","",VLOOKUP(AP213,'6-2シフト記号表（従来型・ユニット型共通）'!$C$6:$L$47,10,FALSE))</f>
        <v/>
      </c>
      <c r="AQ214" s="684" t="str">
        <f>IF(AQ213="","",VLOOKUP(AQ213,'6-2シフト記号表（従来型・ユニット型共通）'!$C$6:$L$47,10,FALSE))</f>
        <v/>
      </c>
      <c r="AR214" s="684" t="str">
        <f>IF(AR213="","",VLOOKUP(AR213,'6-2シフト記号表（従来型・ユニット型共通）'!$C$6:$L$47,10,FALSE))</f>
        <v/>
      </c>
      <c r="AS214" s="684" t="str">
        <f>IF(AS213="","",VLOOKUP(AS213,'6-2シフト記号表（従来型・ユニット型共通）'!$C$6:$L$47,10,FALSE))</f>
        <v/>
      </c>
      <c r="AT214" s="684" t="str">
        <f>IF(AT213="","",VLOOKUP(AT213,'6-2シフト記号表（従来型・ユニット型共通）'!$C$6:$L$47,10,FALSE))</f>
        <v/>
      </c>
      <c r="AU214" s="685" t="str">
        <f>IF(AU213="","",VLOOKUP(AU213,'6-2シフト記号表（従来型・ユニット型共通）'!$C$6:$L$47,10,FALSE))</f>
        <v/>
      </c>
      <c r="AV214" s="683" t="str">
        <f>IF(AV213="","",VLOOKUP(AV213,'6-2シフト記号表（従来型・ユニット型共通）'!$C$6:$L$47,10,FALSE))</f>
        <v/>
      </c>
      <c r="AW214" s="684" t="str">
        <f>IF(AW213="","",VLOOKUP(AW213,'6-2シフト記号表（従来型・ユニット型共通）'!$C$6:$L$47,10,FALSE))</f>
        <v/>
      </c>
      <c r="AX214" s="684" t="str">
        <f>IF(AX213="","",VLOOKUP(AX213,'6-2シフト記号表（従来型・ユニット型共通）'!$C$6:$L$47,10,FALSE))</f>
        <v/>
      </c>
      <c r="AY214" s="684" t="str">
        <f>IF(AY213="","",VLOOKUP(AY213,'6-2シフト記号表（従来型・ユニット型共通）'!$C$6:$L$47,10,FALSE))</f>
        <v/>
      </c>
      <c r="AZ214" s="684" t="str">
        <f>IF(AZ213="","",VLOOKUP(AZ213,'6-2シフト記号表（従来型・ユニット型共通）'!$C$6:$L$47,10,FALSE))</f>
        <v/>
      </c>
      <c r="BA214" s="684" t="str">
        <f>IF(BA213="","",VLOOKUP(BA213,'6-2シフト記号表（従来型・ユニット型共通）'!$C$6:$L$47,10,FALSE))</f>
        <v/>
      </c>
      <c r="BB214" s="685" t="str">
        <f>IF(BB213="","",VLOOKUP(BB213,'6-2シフト記号表（従来型・ユニット型共通）'!$C$6:$L$47,10,FALSE))</f>
        <v/>
      </c>
      <c r="BC214" s="683" t="str">
        <f>IF(BC213="","",VLOOKUP(BC213,'6-2シフト記号表（従来型・ユニット型共通）'!$C$6:$L$47,10,FALSE))</f>
        <v/>
      </c>
      <c r="BD214" s="684" t="str">
        <f>IF(BD213="","",VLOOKUP(BD213,'6-2シフト記号表（従来型・ユニット型共通）'!$C$6:$L$47,10,FALSE))</f>
        <v/>
      </c>
      <c r="BE214" s="684" t="str">
        <f>IF(BE213="","",VLOOKUP(BE213,'6-2シフト記号表（従来型・ユニット型共通）'!$C$6:$L$47,10,FALSE))</f>
        <v/>
      </c>
      <c r="BF214" s="1868">
        <f>IF($BI$3="４週",SUM(AA214:BB214),IF($BI$3="暦月",SUM(AA214:BE214),""))</f>
        <v>0</v>
      </c>
      <c r="BG214" s="1869"/>
      <c r="BH214" s="1870">
        <f>IF($BI$3="４週",BF214/4,IF($BI$3="暦月",(BF214/($BI$8/7)),""))</f>
        <v>0</v>
      </c>
      <c r="BI214" s="1869"/>
      <c r="BJ214" s="1865"/>
      <c r="BK214" s="1866"/>
      <c r="BL214" s="1866"/>
      <c r="BM214" s="1866"/>
      <c r="BN214" s="1867"/>
    </row>
    <row r="215" spans="2:66" ht="20.25" customHeight="1" x14ac:dyDescent="0.2">
      <c r="B215" s="1770">
        <f>B213+1</f>
        <v>100</v>
      </c>
      <c r="C215" s="1930"/>
      <c r="D215" s="1932"/>
      <c r="E215" s="1933"/>
      <c r="F215" s="1934"/>
      <c r="G215" s="1772"/>
      <c r="H215" s="1773"/>
      <c r="I215" s="686"/>
      <c r="J215" s="687"/>
      <c r="K215" s="686"/>
      <c r="L215" s="687"/>
      <c r="M215" s="1776"/>
      <c r="N215" s="1777"/>
      <c r="O215" s="1780"/>
      <c r="P215" s="1781"/>
      <c r="Q215" s="1781"/>
      <c r="R215" s="1773"/>
      <c r="S215" s="1784"/>
      <c r="T215" s="1785"/>
      <c r="U215" s="1785"/>
      <c r="V215" s="1785"/>
      <c r="W215" s="1786"/>
      <c r="X215" s="688" t="s">
        <v>1079</v>
      </c>
      <c r="Y215" s="689"/>
      <c r="Z215" s="690"/>
      <c r="AA215" s="691"/>
      <c r="AB215" s="692"/>
      <c r="AC215" s="692"/>
      <c r="AD215" s="692"/>
      <c r="AE215" s="692"/>
      <c r="AF215" s="692"/>
      <c r="AG215" s="693"/>
      <c r="AH215" s="691"/>
      <c r="AI215" s="692"/>
      <c r="AJ215" s="692"/>
      <c r="AK215" s="692"/>
      <c r="AL215" s="692"/>
      <c r="AM215" s="692"/>
      <c r="AN215" s="693"/>
      <c r="AO215" s="691"/>
      <c r="AP215" s="692"/>
      <c r="AQ215" s="692"/>
      <c r="AR215" s="692"/>
      <c r="AS215" s="692"/>
      <c r="AT215" s="692"/>
      <c r="AU215" s="693"/>
      <c r="AV215" s="691"/>
      <c r="AW215" s="692"/>
      <c r="AX215" s="692"/>
      <c r="AY215" s="692"/>
      <c r="AZ215" s="692"/>
      <c r="BA215" s="692"/>
      <c r="BB215" s="693"/>
      <c r="BC215" s="691"/>
      <c r="BD215" s="692"/>
      <c r="BE215" s="694"/>
      <c r="BF215" s="1787"/>
      <c r="BG215" s="1788"/>
      <c r="BH215" s="1842"/>
      <c r="BI215" s="1843"/>
      <c r="BJ215" s="1844"/>
      <c r="BK215" s="1845"/>
      <c r="BL215" s="1845"/>
      <c r="BM215" s="1845"/>
      <c r="BN215" s="1846"/>
    </row>
    <row r="216" spans="2:66" ht="20.25" customHeight="1" thickBot="1" x14ac:dyDescent="0.25">
      <c r="B216" s="1878"/>
      <c r="C216" s="1952"/>
      <c r="D216" s="1953"/>
      <c r="E216" s="1954"/>
      <c r="F216" s="1955"/>
      <c r="G216" s="1879"/>
      <c r="H216" s="1880"/>
      <c r="I216" s="705"/>
      <c r="J216" s="706">
        <f>G215</f>
        <v>0</v>
      </c>
      <c r="K216" s="705"/>
      <c r="L216" s="706">
        <f>M215</f>
        <v>0</v>
      </c>
      <c r="M216" s="1881"/>
      <c r="N216" s="1882"/>
      <c r="O216" s="1883"/>
      <c r="P216" s="1884"/>
      <c r="Q216" s="1884"/>
      <c r="R216" s="1880"/>
      <c r="S216" s="1885"/>
      <c r="T216" s="1886"/>
      <c r="U216" s="1886"/>
      <c r="V216" s="1886"/>
      <c r="W216" s="1887"/>
      <c r="X216" s="707" t="s">
        <v>1080</v>
      </c>
      <c r="Y216" s="708"/>
      <c r="Z216" s="709"/>
      <c r="AA216" s="710" t="str">
        <f>IF(AA215="","",VLOOKUP(AA215,'6-2シフト記号表（従来型・ユニット型共通）'!$C$6:$L$47,10,FALSE))</f>
        <v/>
      </c>
      <c r="AB216" s="711" t="str">
        <f>IF(AB215="","",VLOOKUP(AB215,'6-2シフト記号表（従来型・ユニット型共通）'!$C$6:$L$47,10,FALSE))</f>
        <v/>
      </c>
      <c r="AC216" s="711" t="str">
        <f>IF(AC215="","",VLOOKUP(AC215,'6-2シフト記号表（従来型・ユニット型共通）'!$C$6:$L$47,10,FALSE))</f>
        <v/>
      </c>
      <c r="AD216" s="711" t="str">
        <f>IF(AD215="","",VLOOKUP(AD215,'6-2シフト記号表（従来型・ユニット型共通）'!$C$6:$L$47,10,FALSE))</f>
        <v/>
      </c>
      <c r="AE216" s="711" t="str">
        <f>IF(AE215="","",VLOOKUP(AE215,'6-2シフト記号表（従来型・ユニット型共通）'!$C$6:$L$47,10,FALSE))</f>
        <v/>
      </c>
      <c r="AF216" s="711" t="str">
        <f>IF(AF215="","",VLOOKUP(AF215,'6-2シフト記号表（従来型・ユニット型共通）'!$C$6:$L$47,10,FALSE))</f>
        <v/>
      </c>
      <c r="AG216" s="712" t="str">
        <f>IF(AG215="","",VLOOKUP(AG215,'6-2シフト記号表（従来型・ユニット型共通）'!$C$6:$L$47,10,FALSE))</f>
        <v/>
      </c>
      <c r="AH216" s="710" t="str">
        <f>IF(AH215="","",VLOOKUP(AH215,'6-2シフト記号表（従来型・ユニット型共通）'!$C$6:$L$47,10,FALSE))</f>
        <v/>
      </c>
      <c r="AI216" s="711" t="str">
        <f>IF(AI215="","",VLOOKUP(AI215,'6-2シフト記号表（従来型・ユニット型共通）'!$C$6:$L$47,10,FALSE))</f>
        <v/>
      </c>
      <c r="AJ216" s="711" t="str">
        <f>IF(AJ215="","",VLOOKUP(AJ215,'6-2シフト記号表（従来型・ユニット型共通）'!$C$6:$L$47,10,FALSE))</f>
        <v/>
      </c>
      <c r="AK216" s="711" t="str">
        <f>IF(AK215="","",VLOOKUP(AK215,'6-2シフト記号表（従来型・ユニット型共通）'!$C$6:$L$47,10,FALSE))</f>
        <v/>
      </c>
      <c r="AL216" s="711" t="str">
        <f>IF(AL215="","",VLOOKUP(AL215,'6-2シフト記号表（従来型・ユニット型共通）'!$C$6:$L$47,10,FALSE))</f>
        <v/>
      </c>
      <c r="AM216" s="711" t="str">
        <f>IF(AM215="","",VLOOKUP(AM215,'6-2シフト記号表（従来型・ユニット型共通）'!$C$6:$L$47,10,FALSE))</f>
        <v/>
      </c>
      <c r="AN216" s="712" t="str">
        <f>IF(AN215="","",VLOOKUP(AN215,'6-2シフト記号表（従来型・ユニット型共通）'!$C$6:$L$47,10,FALSE))</f>
        <v/>
      </c>
      <c r="AO216" s="710" t="str">
        <f>IF(AO215="","",VLOOKUP(AO215,'6-2シフト記号表（従来型・ユニット型共通）'!$C$6:$L$47,10,FALSE))</f>
        <v/>
      </c>
      <c r="AP216" s="711" t="str">
        <f>IF(AP215="","",VLOOKUP(AP215,'6-2シフト記号表（従来型・ユニット型共通）'!$C$6:$L$47,10,FALSE))</f>
        <v/>
      </c>
      <c r="AQ216" s="711" t="str">
        <f>IF(AQ215="","",VLOOKUP(AQ215,'6-2シフト記号表（従来型・ユニット型共通）'!$C$6:$L$47,10,FALSE))</f>
        <v/>
      </c>
      <c r="AR216" s="711" t="str">
        <f>IF(AR215="","",VLOOKUP(AR215,'6-2シフト記号表（従来型・ユニット型共通）'!$C$6:$L$47,10,FALSE))</f>
        <v/>
      </c>
      <c r="AS216" s="711" t="str">
        <f>IF(AS215="","",VLOOKUP(AS215,'6-2シフト記号表（従来型・ユニット型共通）'!$C$6:$L$47,10,FALSE))</f>
        <v/>
      </c>
      <c r="AT216" s="711" t="str">
        <f>IF(AT215="","",VLOOKUP(AT215,'6-2シフト記号表（従来型・ユニット型共通）'!$C$6:$L$47,10,FALSE))</f>
        <v/>
      </c>
      <c r="AU216" s="712" t="str">
        <f>IF(AU215="","",VLOOKUP(AU215,'6-2シフト記号表（従来型・ユニット型共通）'!$C$6:$L$47,10,FALSE))</f>
        <v/>
      </c>
      <c r="AV216" s="710" t="str">
        <f>IF(AV215="","",VLOOKUP(AV215,'6-2シフト記号表（従来型・ユニット型共通）'!$C$6:$L$47,10,FALSE))</f>
        <v/>
      </c>
      <c r="AW216" s="711" t="str">
        <f>IF(AW215="","",VLOOKUP(AW215,'6-2シフト記号表（従来型・ユニット型共通）'!$C$6:$L$47,10,FALSE))</f>
        <v/>
      </c>
      <c r="AX216" s="711" t="str">
        <f>IF(AX215="","",VLOOKUP(AX215,'6-2シフト記号表（従来型・ユニット型共通）'!$C$6:$L$47,10,FALSE))</f>
        <v/>
      </c>
      <c r="AY216" s="711" t="str">
        <f>IF(AY215="","",VLOOKUP(AY215,'6-2シフト記号表（従来型・ユニット型共通）'!$C$6:$L$47,10,FALSE))</f>
        <v/>
      </c>
      <c r="AZ216" s="711" t="str">
        <f>IF(AZ215="","",VLOOKUP(AZ215,'6-2シフト記号表（従来型・ユニット型共通）'!$C$6:$L$47,10,FALSE))</f>
        <v/>
      </c>
      <c r="BA216" s="711" t="str">
        <f>IF(BA215="","",VLOOKUP(BA215,'6-2シフト記号表（従来型・ユニット型共通）'!$C$6:$L$47,10,FALSE))</f>
        <v/>
      </c>
      <c r="BB216" s="712" t="str">
        <f>IF(BB215="","",VLOOKUP(BB215,'6-2シフト記号表（従来型・ユニット型共通）'!$C$6:$L$47,10,FALSE))</f>
        <v/>
      </c>
      <c r="BC216" s="710" t="str">
        <f>IF(BC215="","",VLOOKUP(BC215,'6-2シフト記号表（従来型・ユニット型共通）'!$C$6:$L$47,10,FALSE))</f>
        <v/>
      </c>
      <c r="BD216" s="711" t="str">
        <f>IF(BD215="","",VLOOKUP(BD215,'6-2シフト記号表（従来型・ユニット型共通）'!$C$6:$L$47,10,FALSE))</f>
        <v/>
      </c>
      <c r="BE216" s="711" t="str">
        <f>IF(BE215="","",VLOOKUP(BE215,'6-2シフト記号表（従来型・ユニット型共通）'!$C$6:$L$47,10,FALSE))</f>
        <v/>
      </c>
      <c r="BF216" s="1891">
        <f>IF($BI$3="４週",SUM(AA216:BB216),IF($BI$3="暦月",SUM(AA216:BE216),""))</f>
        <v>0</v>
      </c>
      <c r="BG216" s="1892"/>
      <c r="BH216" s="1893">
        <f>IF($BI$3="４週",BF216/4,IF($BI$3="暦月",(BF216/($BI$8/7)),""))</f>
        <v>0</v>
      </c>
      <c r="BI216" s="1892"/>
      <c r="BJ216" s="1888"/>
      <c r="BK216" s="1889"/>
      <c r="BL216" s="1889"/>
      <c r="BM216" s="1889"/>
      <c r="BN216" s="1890"/>
    </row>
    <row r="217" spans="2:66" ht="20.25" customHeight="1" x14ac:dyDescent="0.2">
      <c r="B217" s="714"/>
      <c r="C217" s="714"/>
      <c r="D217" s="714"/>
      <c r="E217" s="714"/>
      <c r="F217" s="714"/>
      <c r="G217" s="715"/>
      <c r="H217" s="715"/>
      <c r="I217" s="715"/>
      <c r="J217" s="715"/>
      <c r="K217" s="715"/>
      <c r="L217" s="715"/>
      <c r="M217" s="716"/>
      <c r="N217" s="716"/>
      <c r="O217" s="715"/>
      <c r="P217" s="715"/>
      <c r="Q217" s="715"/>
      <c r="R217" s="715"/>
      <c r="S217" s="717"/>
      <c r="T217" s="717"/>
      <c r="U217" s="717"/>
      <c r="V217" s="718"/>
      <c r="W217" s="718"/>
      <c r="X217" s="718"/>
      <c r="Y217" s="719"/>
      <c r="Z217" s="720"/>
      <c r="AA217" s="721"/>
      <c r="AB217" s="721"/>
      <c r="AC217" s="721"/>
      <c r="AD217" s="721"/>
      <c r="AE217" s="721"/>
      <c r="AF217" s="721"/>
      <c r="AG217" s="721"/>
      <c r="AH217" s="721"/>
      <c r="AI217" s="721"/>
      <c r="AJ217" s="721"/>
      <c r="AK217" s="721"/>
      <c r="AL217" s="721"/>
      <c r="AM217" s="721"/>
      <c r="AN217" s="721"/>
      <c r="AO217" s="721"/>
      <c r="AP217" s="721"/>
      <c r="AQ217" s="721"/>
      <c r="AR217" s="721"/>
      <c r="AS217" s="721"/>
      <c r="AT217" s="721"/>
      <c r="AU217" s="721"/>
      <c r="AV217" s="721"/>
      <c r="AW217" s="721"/>
      <c r="AX217" s="721"/>
      <c r="AY217" s="721"/>
      <c r="AZ217" s="721"/>
      <c r="BA217" s="721"/>
      <c r="BB217" s="721"/>
      <c r="BC217" s="721"/>
      <c r="BD217" s="721"/>
      <c r="BE217" s="721"/>
      <c r="BF217" s="721"/>
      <c r="BG217" s="721"/>
      <c r="BH217" s="722"/>
      <c r="BI217" s="722"/>
      <c r="BJ217" s="717"/>
      <c r="BK217" s="717"/>
      <c r="BL217" s="717"/>
      <c r="BM217" s="717"/>
      <c r="BN217" s="717"/>
    </row>
    <row r="218" spans="2:66" ht="20.25" customHeight="1" x14ac:dyDescent="0.2">
      <c r="B218" s="714"/>
      <c r="C218" s="714"/>
      <c r="D218" s="714"/>
      <c r="E218" s="714"/>
      <c r="F218" s="714"/>
      <c r="G218" s="715"/>
      <c r="H218" s="715"/>
      <c r="I218" s="715"/>
      <c r="J218" s="715"/>
      <c r="K218" s="715"/>
      <c r="L218" s="715"/>
      <c r="M218" s="723"/>
      <c r="N218" s="640" t="s">
        <v>1132</v>
      </c>
      <c r="O218" s="640"/>
      <c r="P218" s="640"/>
      <c r="Q218" s="640"/>
      <c r="R218" s="640"/>
      <c r="S218" s="640"/>
      <c r="T218" s="640"/>
      <c r="U218" s="640"/>
      <c r="V218" s="640"/>
      <c r="W218" s="640"/>
      <c r="X218" s="645"/>
      <c r="Y218" s="640"/>
      <c r="Z218" s="640"/>
      <c r="AA218" s="640"/>
      <c r="AB218" s="640"/>
      <c r="AC218" s="640"/>
      <c r="AD218" s="724"/>
      <c r="AE218" s="724"/>
      <c r="AF218" s="724"/>
      <c r="AG218" s="724"/>
      <c r="AH218" s="724"/>
      <c r="AI218" s="724"/>
      <c r="AJ218" s="724"/>
      <c r="AK218" s="724"/>
      <c r="AL218" s="724"/>
      <c r="AM218" s="724"/>
      <c r="AN218" s="724"/>
      <c r="AO218" s="724"/>
      <c r="AP218" s="724"/>
      <c r="AQ218" s="724"/>
      <c r="AR218" s="724"/>
      <c r="AS218" s="724"/>
      <c r="AT218" s="724"/>
      <c r="AU218" s="724"/>
      <c r="AV218" s="724"/>
      <c r="AW218" s="724"/>
      <c r="AX218" s="724"/>
      <c r="AY218" s="724"/>
      <c r="AZ218" s="724"/>
      <c r="BA218" s="724"/>
      <c r="BB218" s="724"/>
      <c r="BC218" s="724"/>
      <c r="BD218" s="724"/>
      <c r="BE218" s="724"/>
      <c r="BF218" s="724"/>
      <c r="BG218" s="724"/>
      <c r="BH218" s="725"/>
      <c r="BI218" s="722"/>
      <c r="BJ218" s="717"/>
      <c r="BK218" s="717"/>
      <c r="BL218" s="717"/>
      <c r="BM218" s="717"/>
      <c r="BN218" s="717"/>
    </row>
    <row r="219" spans="2:66" ht="20.25" customHeight="1" x14ac:dyDescent="0.2">
      <c r="B219" s="714"/>
      <c r="C219" s="714"/>
      <c r="D219" s="714"/>
      <c r="E219" s="714"/>
      <c r="F219" s="714"/>
      <c r="G219" s="715"/>
      <c r="H219" s="715"/>
      <c r="I219" s="715"/>
      <c r="J219" s="715"/>
      <c r="K219" s="715"/>
      <c r="L219" s="715"/>
      <c r="M219" s="723"/>
      <c r="N219" s="640"/>
      <c r="O219" s="640" t="s">
        <v>1082</v>
      </c>
      <c r="P219" s="640"/>
      <c r="Q219" s="640"/>
      <c r="R219" s="640"/>
      <c r="S219" s="640"/>
      <c r="T219" s="640"/>
      <c r="U219" s="640"/>
      <c r="V219" s="640"/>
      <c r="W219" s="640"/>
      <c r="X219" s="645"/>
      <c r="Y219" s="640"/>
      <c r="Z219" s="640"/>
      <c r="AA219" s="640"/>
      <c r="AB219" s="640"/>
      <c r="AC219" s="640"/>
      <c r="AD219" s="724"/>
      <c r="AE219" s="640" t="s">
        <v>1083</v>
      </c>
      <c r="AF219" s="640"/>
      <c r="AG219" s="640"/>
      <c r="AH219" s="640"/>
      <c r="AI219" s="640"/>
      <c r="AJ219" s="640"/>
      <c r="AK219" s="640"/>
      <c r="AL219" s="640"/>
      <c r="AM219" s="640"/>
      <c r="AN219" s="645"/>
      <c r="AO219" s="640"/>
      <c r="AP219" s="640"/>
      <c r="AQ219" s="640"/>
      <c r="AR219" s="640"/>
      <c r="AS219" s="724"/>
      <c r="AT219" s="724"/>
      <c r="AU219" s="640" t="s">
        <v>1084</v>
      </c>
      <c r="AV219" s="640"/>
      <c r="AW219" s="640"/>
      <c r="AX219" s="640"/>
      <c r="AY219" s="640"/>
      <c r="AZ219" s="640"/>
      <c r="BA219" s="724"/>
      <c r="BB219" s="724"/>
      <c r="BC219" s="724"/>
      <c r="BD219" s="724"/>
      <c r="BE219" s="724"/>
      <c r="BF219" s="724"/>
      <c r="BG219" s="724"/>
      <c r="BH219" s="725"/>
      <c r="BI219" s="722"/>
      <c r="BJ219" s="1894"/>
      <c r="BK219" s="1894"/>
      <c r="BL219" s="1894"/>
      <c r="BM219" s="1894"/>
      <c r="BN219" s="717"/>
    </row>
    <row r="220" spans="2:66" ht="20.25" customHeight="1" x14ac:dyDescent="0.2">
      <c r="B220" s="714"/>
      <c r="C220" s="714"/>
      <c r="D220" s="714"/>
      <c r="E220" s="714"/>
      <c r="F220" s="714"/>
      <c r="G220" s="715"/>
      <c r="H220" s="715"/>
      <c r="I220" s="715"/>
      <c r="J220" s="715"/>
      <c r="K220" s="715"/>
      <c r="L220" s="715"/>
      <c r="M220" s="723"/>
      <c r="N220" s="640"/>
      <c r="O220" s="1895" t="s">
        <v>1085</v>
      </c>
      <c r="P220" s="1895"/>
      <c r="Q220" s="1895" t="s">
        <v>1086</v>
      </c>
      <c r="R220" s="1895"/>
      <c r="S220" s="1895"/>
      <c r="T220" s="1895"/>
      <c r="U220" s="640"/>
      <c r="V220" s="1897" t="s">
        <v>1087</v>
      </c>
      <c r="W220" s="1897"/>
      <c r="X220" s="1897"/>
      <c r="Y220" s="1897"/>
      <c r="Z220" s="640"/>
      <c r="AA220" s="726" t="s">
        <v>1088</v>
      </c>
      <c r="AB220" s="726"/>
      <c r="AC220" s="640"/>
      <c r="AD220" s="724"/>
      <c r="AE220" s="1895" t="s">
        <v>1085</v>
      </c>
      <c r="AF220" s="1895"/>
      <c r="AG220" s="1895" t="s">
        <v>1086</v>
      </c>
      <c r="AH220" s="1895"/>
      <c r="AI220" s="1895"/>
      <c r="AJ220" s="1895"/>
      <c r="AK220" s="640"/>
      <c r="AL220" s="1897" t="s">
        <v>1087</v>
      </c>
      <c r="AM220" s="1897"/>
      <c r="AN220" s="1897"/>
      <c r="AO220" s="1897"/>
      <c r="AP220" s="640"/>
      <c r="AQ220" s="726" t="s">
        <v>1088</v>
      </c>
      <c r="AR220" s="726"/>
      <c r="AS220" s="724"/>
      <c r="AT220" s="724"/>
      <c r="AU220" s="1900" t="s">
        <v>1089</v>
      </c>
      <c r="AV220" s="1900"/>
      <c r="AW220" s="1900" t="s">
        <v>1090</v>
      </c>
      <c r="AX220" s="1900"/>
      <c r="AY220" s="1900"/>
      <c r="AZ220" s="1900"/>
      <c r="BA220" s="724"/>
      <c r="BB220" s="724"/>
      <c r="BC220" s="724"/>
      <c r="BD220" s="724"/>
      <c r="BE220" s="724"/>
      <c r="BF220" s="724"/>
      <c r="BG220" s="724"/>
      <c r="BH220" s="725"/>
      <c r="BI220" s="722"/>
      <c r="BJ220" s="1905"/>
      <c r="BK220" s="1905"/>
      <c r="BL220" s="1905"/>
      <c r="BM220" s="1905"/>
      <c r="BN220" s="717"/>
    </row>
    <row r="221" spans="2:66" ht="20.25" customHeight="1" x14ac:dyDescent="0.2">
      <c r="B221" s="714"/>
      <c r="C221" s="714"/>
      <c r="D221" s="714"/>
      <c r="E221" s="714"/>
      <c r="F221" s="714"/>
      <c r="G221" s="715"/>
      <c r="H221" s="715"/>
      <c r="I221" s="715"/>
      <c r="J221" s="715"/>
      <c r="K221" s="715"/>
      <c r="L221" s="715"/>
      <c r="M221" s="723"/>
      <c r="N221" s="640"/>
      <c r="O221" s="1896"/>
      <c r="P221" s="1896"/>
      <c r="Q221" s="1896" t="s">
        <v>1091</v>
      </c>
      <c r="R221" s="1896"/>
      <c r="S221" s="1896" t="s">
        <v>1092</v>
      </c>
      <c r="T221" s="1896"/>
      <c r="U221" s="640"/>
      <c r="V221" s="1896" t="s">
        <v>1091</v>
      </c>
      <c r="W221" s="1896"/>
      <c r="X221" s="1896" t="s">
        <v>1092</v>
      </c>
      <c r="Y221" s="1896"/>
      <c r="Z221" s="640"/>
      <c r="AA221" s="726" t="s">
        <v>1093</v>
      </c>
      <c r="AB221" s="726"/>
      <c r="AC221" s="640"/>
      <c r="AD221" s="724"/>
      <c r="AE221" s="1896"/>
      <c r="AF221" s="1896"/>
      <c r="AG221" s="1896" t="s">
        <v>1091</v>
      </c>
      <c r="AH221" s="1896"/>
      <c r="AI221" s="1896" t="s">
        <v>1092</v>
      </c>
      <c r="AJ221" s="1896"/>
      <c r="AK221" s="640"/>
      <c r="AL221" s="1896" t="s">
        <v>1091</v>
      </c>
      <c r="AM221" s="1896"/>
      <c r="AN221" s="1896" t="s">
        <v>1092</v>
      </c>
      <c r="AO221" s="1896"/>
      <c r="AP221" s="640"/>
      <c r="AQ221" s="726" t="s">
        <v>1093</v>
      </c>
      <c r="AR221" s="726"/>
      <c r="AS221" s="724"/>
      <c r="AT221" s="724"/>
      <c r="AU221" s="1900" t="s">
        <v>1094</v>
      </c>
      <c r="AV221" s="1900"/>
      <c r="AW221" s="1900" t="s">
        <v>1095</v>
      </c>
      <c r="AX221" s="1900"/>
      <c r="AY221" s="1900"/>
      <c r="AZ221" s="1900"/>
      <c r="BA221" s="724"/>
      <c r="BB221" s="724"/>
      <c r="BC221" s="724"/>
      <c r="BD221" s="724"/>
      <c r="BE221" s="724"/>
      <c r="BF221" s="724"/>
      <c r="BG221" s="724"/>
      <c r="BH221" s="725"/>
      <c r="BI221" s="722"/>
      <c r="BJ221" s="1901"/>
      <c r="BK221" s="1901"/>
      <c r="BL221" s="1901"/>
      <c r="BM221" s="1901"/>
      <c r="BN221" s="717"/>
    </row>
    <row r="222" spans="2:66" ht="20.25" customHeight="1" x14ac:dyDescent="0.2">
      <c r="B222" s="714"/>
      <c r="C222" s="714"/>
      <c r="D222" s="714"/>
      <c r="E222" s="714"/>
      <c r="F222" s="714"/>
      <c r="G222" s="715"/>
      <c r="H222" s="715"/>
      <c r="I222" s="715"/>
      <c r="J222" s="715"/>
      <c r="K222" s="715"/>
      <c r="L222" s="715"/>
      <c r="M222" s="723"/>
      <c r="N222" s="640"/>
      <c r="O222" s="1900" t="s">
        <v>1094</v>
      </c>
      <c r="P222" s="1900"/>
      <c r="Q222" s="1902">
        <f>SUMIFS($BF$17:$BF$216,$J$17:$J$216,"医師",$L$17:$L$216,"A")</f>
        <v>0</v>
      </c>
      <c r="R222" s="1902"/>
      <c r="S222" s="1903">
        <f>SUMIFS($BH$17:$BH$216,$J$17:$J$216,"医師",$L$17:$L$216,"A")</f>
        <v>0</v>
      </c>
      <c r="T222" s="1903"/>
      <c r="U222" s="727"/>
      <c r="V222" s="1904">
        <v>0</v>
      </c>
      <c r="W222" s="1904"/>
      <c r="X222" s="1904">
        <v>0</v>
      </c>
      <c r="Y222" s="1904"/>
      <c r="Z222" s="727"/>
      <c r="AA222" s="1898">
        <v>0</v>
      </c>
      <c r="AB222" s="1899"/>
      <c r="AC222" s="640"/>
      <c r="AD222" s="724"/>
      <c r="AE222" s="1900" t="s">
        <v>1094</v>
      </c>
      <c r="AF222" s="1900"/>
      <c r="AG222" s="1902">
        <f>SUMIFS($BF$17:$BF$216,$J$17:$J$216,"薬剤師",$L$17:$L$216,"A")</f>
        <v>0</v>
      </c>
      <c r="AH222" s="1902"/>
      <c r="AI222" s="1903">
        <f>SUMIFS($BH$17:$BH$216,$J$17:$J$216,"薬剤師",$L$17:$L$216,"A")</f>
        <v>0</v>
      </c>
      <c r="AJ222" s="1903"/>
      <c r="AK222" s="727"/>
      <c r="AL222" s="1904">
        <v>0</v>
      </c>
      <c r="AM222" s="1904"/>
      <c r="AN222" s="1904">
        <v>0</v>
      </c>
      <c r="AO222" s="1904"/>
      <c r="AP222" s="727"/>
      <c r="AQ222" s="1898">
        <v>0</v>
      </c>
      <c r="AR222" s="1899"/>
      <c r="AS222" s="724"/>
      <c r="AT222" s="724"/>
      <c r="AU222" s="1900" t="s">
        <v>1096</v>
      </c>
      <c r="AV222" s="1900"/>
      <c r="AW222" s="1900" t="s">
        <v>1097</v>
      </c>
      <c r="AX222" s="1900"/>
      <c r="AY222" s="1900"/>
      <c r="AZ222" s="1900"/>
      <c r="BA222" s="724"/>
      <c r="BB222" s="724"/>
      <c r="BC222" s="724"/>
      <c r="BD222" s="724"/>
      <c r="BE222" s="724"/>
      <c r="BF222" s="724"/>
      <c r="BG222" s="724"/>
      <c r="BH222" s="725"/>
      <c r="BI222" s="722"/>
      <c r="BJ222" s="753"/>
      <c r="BK222" s="753"/>
      <c r="BL222" s="753"/>
      <c r="BM222" s="753"/>
      <c r="BN222" s="717"/>
    </row>
    <row r="223" spans="2:66" ht="20.25" customHeight="1" x14ac:dyDescent="0.2">
      <c r="B223" s="714"/>
      <c r="C223" s="714"/>
      <c r="D223" s="714"/>
      <c r="E223" s="714"/>
      <c r="F223" s="714"/>
      <c r="G223" s="715"/>
      <c r="H223" s="715"/>
      <c r="I223" s="715"/>
      <c r="J223" s="715"/>
      <c r="K223" s="715"/>
      <c r="L223" s="715"/>
      <c r="M223" s="723"/>
      <c r="N223" s="640"/>
      <c r="O223" s="1900" t="s">
        <v>1096</v>
      </c>
      <c r="P223" s="1900"/>
      <c r="Q223" s="1902">
        <f>SUMIFS($BF$17:$BF$216,$J$17:$J$216,"医師",$L$17:$L$216,"B")</f>
        <v>0</v>
      </c>
      <c r="R223" s="1902"/>
      <c r="S223" s="1903">
        <f>SUMIFS($BH$17:$BH$216,$J$17:$J$216,"医師",$L$17:$L$216,"B")</f>
        <v>0</v>
      </c>
      <c r="T223" s="1903"/>
      <c r="U223" s="727"/>
      <c r="V223" s="1904">
        <v>0</v>
      </c>
      <c r="W223" s="1904"/>
      <c r="X223" s="1904">
        <v>0</v>
      </c>
      <c r="Y223" s="1904"/>
      <c r="Z223" s="727"/>
      <c r="AA223" s="1898">
        <v>0</v>
      </c>
      <c r="AB223" s="1899"/>
      <c r="AC223" s="640"/>
      <c r="AD223" s="724"/>
      <c r="AE223" s="1900" t="s">
        <v>1096</v>
      </c>
      <c r="AF223" s="1900"/>
      <c r="AG223" s="1902">
        <f>SUMIFS($BF$17:$BF$216,$J$17:$J$216,"薬剤師",$L$17:$L$216,"B")</f>
        <v>0</v>
      </c>
      <c r="AH223" s="1902"/>
      <c r="AI223" s="1903">
        <f>SUMIFS($BH$17:$BH$216,$J$17:$J$216,"薬剤師",$L$17:$L$216,"B")</f>
        <v>0</v>
      </c>
      <c r="AJ223" s="1903"/>
      <c r="AK223" s="727"/>
      <c r="AL223" s="1904">
        <v>0</v>
      </c>
      <c r="AM223" s="1904"/>
      <c r="AN223" s="1904">
        <v>0</v>
      </c>
      <c r="AO223" s="1904"/>
      <c r="AP223" s="727"/>
      <c r="AQ223" s="1898">
        <v>0</v>
      </c>
      <c r="AR223" s="1899"/>
      <c r="AS223" s="724"/>
      <c r="AT223" s="724"/>
      <c r="AU223" s="1900" t="s">
        <v>1098</v>
      </c>
      <c r="AV223" s="1900"/>
      <c r="AW223" s="1900" t="s">
        <v>1099</v>
      </c>
      <c r="AX223" s="1900"/>
      <c r="AY223" s="1900"/>
      <c r="AZ223" s="1900"/>
      <c r="BA223" s="724"/>
      <c r="BB223" s="724"/>
      <c r="BC223" s="724"/>
      <c r="BD223" s="724"/>
      <c r="BE223" s="724"/>
      <c r="BF223" s="724"/>
      <c r="BG223" s="724"/>
      <c r="BH223" s="725"/>
      <c r="BI223" s="722"/>
      <c r="BJ223" s="717"/>
      <c r="BK223" s="717"/>
      <c r="BL223" s="717"/>
      <c r="BM223" s="717"/>
      <c r="BN223" s="717"/>
    </row>
    <row r="224" spans="2:66" ht="20.25" customHeight="1" x14ac:dyDescent="0.2">
      <c r="B224" s="714"/>
      <c r="C224" s="714"/>
      <c r="D224" s="714"/>
      <c r="E224" s="714"/>
      <c r="F224" s="714"/>
      <c r="G224" s="715"/>
      <c r="H224" s="715"/>
      <c r="I224" s="715"/>
      <c r="J224" s="715"/>
      <c r="K224" s="715"/>
      <c r="L224" s="715"/>
      <c r="M224" s="723"/>
      <c r="N224" s="640"/>
      <c r="O224" s="1900" t="s">
        <v>1098</v>
      </c>
      <c r="P224" s="1900"/>
      <c r="Q224" s="1902">
        <f>SUMIFS($BF$17:$BF$216,$J$17:$J$216,"医師",$L$17:$L$216,"C")</f>
        <v>0</v>
      </c>
      <c r="R224" s="1902"/>
      <c r="S224" s="1903">
        <f>SUMIFS($BH$17:$BH$216,$J$17:$J$216,"医師",$L$17:$L$216,"C")</f>
        <v>0</v>
      </c>
      <c r="T224" s="1903"/>
      <c r="U224" s="727"/>
      <c r="V224" s="1904">
        <v>0</v>
      </c>
      <c r="W224" s="1904"/>
      <c r="X224" s="1908">
        <v>0</v>
      </c>
      <c r="Y224" s="1908"/>
      <c r="Z224" s="727"/>
      <c r="AA224" s="1906" t="s">
        <v>1100</v>
      </c>
      <c r="AB224" s="1907"/>
      <c r="AC224" s="640"/>
      <c r="AD224" s="724"/>
      <c r="AE224" s="1900" t="s">
        <v>1098</v>
      </c>
      <c r="AF224" s="1900"/>
      <c r="AG224" s="1902">
        <f>SUMIFS($BF$17:$BF$216,$J$17:$J$216,"薬剤師",$L$17:$L$216,"C")</f>
        <v>0</v>
      </c>
      <c r="AH224" s="1902"/>
      <c r="AI224" s="1903">
        <f>SUMIFS($BH$17:$BH$216,$J$17:$J$216,"薬剤師",$L$17:$L$216,"C")</f>
        <v>0</v>
      </c>
      <c r="AJ224" s="1903"/>
      <c r="AK224" s="727"/>
      <c r="AL224" s="1904">
        <v>0</v>
      </c>
      <c r="AM224" s="1904"/>
      <c r="AN224" s="1908">
        <v>0</v>
      </c>
      <c r="AO224" s="1908"/>
      <c r="AP224" s="727"/>
      <c r="AQ224" s="1906" t="s">
        <v>1100</v>
      </c>
      <c r="AR224" s="1907"/>
      <c r="AS224" s="724"/>
      <c r="AT224" s="724"/>
      <c r="AU224" s="1900" t="s">
        <v>1101</v>
      </c>
      <c r="AV224" s="1900"/>
      <c r="AW224" s="1900" t="s">
        <v>1102</v>
      </c>
      <c r="AX224" s="1900"/>
      <c r="AY224" s="1900"/>
      <c r="AZ224" s="1900"/>
      <c r="BA224" s="724"/>
      <c r="BB224" s="724"/>
      <c r="BC224" s="724"/>
      <c r="BD224" s="724"/>
      <c r="BE224" s="724"/>
      <c r="BF224" s="724"/>
      <c r="BG224" s="724"/>
      <c r="BH224" s="725"/>
      <c r="BI224" s="722"/>
      <c r="BJ224" s="717"/>
      <c r="BK224" s="717"/>
      <c r="BL224" s="717"/>
      <c r="BM224" s="717"/>
      <c r="BN224" s="717"/>
    </row>
    <row r="225" spans="2:66" ht="20.25" customHeight="1" x14ac:dyDescent="0.2">
      <c r="B225" s="714"/>
      <c r="C225" s="714"/>
      <c r="D225" s="714"/>
      <c r="E225" s="714"/>
      <c r="F225" s="714"/>
      <c r="G225" s="715"/>
      <c r="H225" s="715"/>
      <c r="I225" s="715"/>
      <c r="J225" s="715"/>
      <c r="K225" s="715"/>
      <c r="L225" s="715"/>
      <c r="M225" s="723"/>
      <c r="N225" s="640"/>
      <c r="O225" s="1900" t="s">
        <v>1101</v>
      </c>
      <c r="P225" s="1900"/>
      <c r="Q225" s="1902">
        <f>SUMIFS($BF$17:$BF$216,$J$17:$J$216,"医師",$L$17:$L$216,"D")</f>
        <v>0</v>
      </c>
      <c r="R225" s="1902"/>
      <c r="S225" s="1903">
        <f>SUMIFS($BH$17:$BH$216,$J$17:$J$216,"医師",$L$17:$L$216,"D")</f>
        <v>0</v>
      </c>
      <c r="T225" s="1903"/>
      <c r="U225" s="727"/>
      <c r="V225" s="1904">
        <v>0</v>
      </c>
      <c r="W225" s="1904"/>
      <c r="X225" s="1908">
        <v>0</v>
      </c>
      <c r="Y225" s="1908"/>
      <c r="Z225" s="727"/>
      <c r="AA225" s="1906" t="s">
        <v>1100</v>
      </c>
      <c r="AB225" s="1907"/>
      <c r="AC225" s="640"/>
      <c r="AD225" s="724"/>
      <c r="AE225" s="1900" t="s">
        <v>1101</v>
      </c>
      <c r="AF225" s="1900"/>
      <c r="AG225" s="1902">
        <f>SUMIFS($BF$17:$BF$216,$J$17:$J$216,"薬剤師",$L$17:$L$216,"D")</f>
        <v>0</v>
      </c>
      <c r="AH225" s="1902"/>
      <c r="AI225" s="1903">
        <f>SUMIFS($BH$17:$BH$216,$J$17:$J$216,"薬剤師",$L$17:$L$216,"D")</f>
        <v>0</v>
      </c>
      <c r="AJ225" s="1903"/>
      <c r="AK225" s="727"/>
      <c r="AL225" s="1904">
        <v>0</v>
      </c>
      <c r="AM225" s="1904"/>
      <c r="AN225" s="1908">
        <v>0</v>
      </c>
      <c r="AO225" s="1908"/>
      <c r="AP225" s="727"/>
      <c r="AQ225" s="1906" t="s">
        <v>1100</v>
      </c>
      <c r="AR225" s="1907"/>
      <c r="AS225" s="724"/>
      <c r="AT225" s="724"/>
      <c r="AU225" s="640"/>
      <c r="AV225" s="640"/>
      <c r="AW225" s="640"/>
      <c r="AX225" s="640"/>
      <c r="AY225" s="640"/>
      <c r="AZ225" s="640"/>
      <c r="BA225" s="640"/>
      <c r="BB225" s="640"/>
      <c r="BC225" s="640"/>
      <c r="BD225" s="640"/>
      <c r="BE225" s="640"/>
      <c r="BF225" s="640"/>
      <c r="BG225" s="640"/>
      <c r="BH225" s="640"/>
      <c r="BJ225" s="717"/>
      <c r="BK225" s="717"/>
      <c r="BL225" s="717"/>
      <c r="BM225" s="717"/>
      <c r="BN225" s="717"/>
    </row>
    <row r="226" spans="2:66" ht="20.25" customHeight="1" x14ac:dyDescent="0.2">
      <c r="B226" s="714"/>
      <c r="C226" s="714"/>
      <c r="D226" s="714"/>
      <c r="E226" s="714"/>
      <c r="F226" s="714"/>
      <c r="G226" s="715"/>
      <c r="H226" s="715"/>
      <c r="I226" s="715"/>
      <c r="J226" s="715"/>
      <c r="K226" s="715"/>
      <c r="L226" s="715"/>
      <c r="M226" s="723"/>
      <c r="N226" s="640"/>
      <c r="O226" s="1900" t="s">
        <v>1103</v>
      </c>
      <c r="P226" s="1900"/>
      <c r="Q226" s="1902">
        <f>SUM(Q222:R225)</f>
        <v>0</v>
      </c>
      <c r="R226" s="1902"/>
      <c r="S226" s="1903">
        <f>SUM(S222:T225)</f>
        <v>0</v>
      </c>
      <c r="T226" s="1903"/>
      <c r="U226" s="727"/>
      <c r="V226" s="1902">
        <f>SUM(V222:W225)</f>
        <v>0</v>
      </c>
      <c r="W226" s="1902"/>
      <c r="X226" s="1903">
        <f>SUM(X222:Y225)</f>
        <v>0</v>
      </c>
      <c r="Y226" s="1903"/>
      <c r="Z226" s="727"/>
      <c r="AA226" s="1913">
        <f>SUM(AA222:AB223)</f>
        <v>0</v>
      </c>
      <c r="AB226" s="1914"/>
      <c r="AC226" s="640"/>
      <c r="AD226" s="724"/>
      <c r="AE226" s="1900" t="s">
        <v>1103</v>
      </c>
      <c r="AF226" s="1900"/>
      <c r="AG226" s="1902">
        <f>SUM(AG222:AH225)</f>
        <v>0</v>
      </c>
      <c r="AH226" s="1902"/>
      <c r="AI226" s="1903">
        <f>SUM(AI222:AJ225)</f>
        <v>0</v>
      </c>
      <c r="AJ226" s="1903"/>
      <c r="AK226" s="727"/>
      <c r="AL226" s="1902">
        <f>SUM(AL222:AM225)</f>
        <v>0</v>
      </c>
      <c r="AM226" s="1902"/>
      <c r="AN226" s="1903">
        <f>SUM(AN222:AO225)</f>
        <v>0</v>
      </c>
      <c r="AO226" s="1903"/>
      <c r="AP226" s="727"/>
      <c r="AQ226" s="1913">
        <f>SUM(AQ222:AR223)</f>
        <v>0</v>
      </c>
      <c r="AR226" s="1914"/>
      <c r="AS226" s="724"/>
      <c r="AT226" s="724"/>
      <c r="AU226" s="640"/>
      <c r="AV226" s="640"/>
      <c r="AW226" s="640"/>
      <c r="AX226" s="640"/>
      <c r="AY226" s="640"/>
      <c r="AZ226" s="640"/>
      <c r="BA226" s="640"/>
      <c r="BB226" s="640"/>
      <c r="BC226" s="640"/>
      <c r="BD226" s="640"/>
      <c r="BE226" s="640"/>
      <c r="BF226" s="640"/>
      <c r="BG226" s="640"/>
      <c r="BH226" s="640"/>
      <c r="BJ226" s="717"/>
      <c r="BK226" s="717"/>
      <c r="BL226" s="717"/>
      <c r="BM226" s="717"/>
      <c r="BN226" s="717"/>
    </row>
    <row r="227" spans="2:66" ht="20.25" customHeight="1" x14ac:dyDescent="0.2">
      <c r="B227" s="714"/>
      <c r="C227" s="714"/>
      <c r="D227" s="714"/>
      <c r="E227" s="714"/>
      <c r="F227" s="714"/>
      <c r="G227" s="715"/>
      <c r="H227" s="715"/>
      <c r="I227" s="715"/>
      <c r="J227" s="715"/>
      <c r="K227" s="715"/>
      <c r="L227" s="715"/>
      <c r="M227" s="723"/>
      <c r="N227" s="723"/>
      <c r="O227" s="728"/>
      <c r="P227" s="728"/>
      <c r="Q227" s="728"/>
      <c r="R227" s="728"/>
      <c r="S227" s="729"/>
      <c r="T227" s="729"/>
      <c r="U227" s="729"/>
      <c r="V227" s="730"/>
      <c r="W227" s="730"/>
      <c r="X227" s="730"/>
      <c r="Y227" s="730"/>
      <c r="Z227" s="731"/>
      <c r="AA227" s="724"/>
      <c r="AB227" s="724"/>
      <c r="AC227" s="724"/>
      <c r="AD227" s="724"/>
      <c r="AE227" s="728"/>
      <c r="AF227" s="728"/>
      <c r="AG227" s="728"/>
      <c r="AH227" s="728"/>
      <c r="AI227" s="729"/>
      <c r="AJ227" s="729"/>
      <c r="AK227" s="729"/>
      <c r="AL227" s="730"/>
      <c r="AM227" s="730"/>
      <c r="AN227" s="730"/>
      <c r="AO227" s="730"/>
      <c r="AP227" s="731"/>
      <c r="AQ227" s="724"/>
      <c r="AR227" s="724"/>
      <c r="AS227" s="724"/>
      <c r="AT227" s="724"/>
      <c r="AU227" s="640"/>
      <c r="AV227" s="640"/>
      <c r="AW227" s="640"/>
      <c r="AX227" s="640"/>
      <c r="AY227" s="640"/>
      <c r="AZ227" s="640"/>
      <c r="BA227" s="640"/>
      <c r="BB227" s="640"/>
      <c r="BC227" s="640"/>
      <c r="BD227" s="640"/>
      <c r="BE227" s="640"/>
      <c r="BF227" s="640"/>
      <c r="BG227" s="640"/>
      <c r="BH227" s="640"/>
      <c r="BJ227" s="717"/>
      <c r="BK227" s="717"/>
      <c r="BL227" s="717"/>
      <c r="BM227" s="717"/>
      <c r="BN227" s="717"/>
    </row>
    <row r="228" spans="2:66" ht="20.25" customHeight="1" x14ac:dyDescent="0.2">
      <c r="B228" s="714"/>
      <c r="C228" s="714"/>
      <c r="D228" s="714"/>
      <c r="E228" s="714"/>
      <c r="F228" s="714"/>
      <c r="G228" s="715"/>
      <c r="H228" s="715"/>
      <c r="I228" s="715"/>
      <c r="J228" s="715"/>
      <c r="K228" s="715"/>
      <c r="L228" s="715"/>
      <c r="M228" s="723"/>
      <c r="N228" s="723"/>
      <c r="O228" s="645" t="s">
        <v>1104</v>
      </c>
      <c r="P228" s="640"/>
      <c r="Q228" s="640"/>
      <c r="R228" s="640"/>
      <c r="S228" s="640"/>
      <c r="T228" s="640"/>
      <c r="U228" s="646" t="s">
        <v>1105</v>
      </c>
      <c r="V228" s="1915" t="s">
        <v>1106</v>
      </c>
      <c r="W228" s="1916"/>
      <c r="X228" s="646"/>
      <c r="Y228" s="646"/>
      <c r="Z228" s="640"/>
      <c r="AA228" s="640"/>
      <c r="AB228" s="640"/>
      <c r="AC228" s="724"/>
      <c r="AD228" s="724"/>
      <c r="AE228" s="645" t="s">
        <v>1104</v>
      </c>
      <c r="AF228" s="640"/>
      <c r="AG228" s="640"/>
      <c r="AH228" s="640"/>
      <c r="AI228" s="640"/>
      <c r="AJ228" s="640"/>
      <c r="AK228" s="646" t="s">
        <v>1105</v>
      </c>
      <c r="AL228" s="1917" t="str">
        <f>V228</f>
        <v>週</v>
      </c>
      <c r="AM228" s="1918"/>
      <c r="AN228" s="646"/>
      <c r="AO228" s="646"/>
      <c r="AP228" s="640"/>
      <c r="AQ228" s="640"/>
      <c r="AR228" s="640"/>
      <c r="AS228" s="724"/>
      <c r="AT228" s="724"/>
      <c r="AU228" s="640"/>
      <c r="AV228" s="640"/>
      <c r="AW228" s="640"/>
      <c r="AX228" s="640"/>
      <c r="AY228" s="640"/>
      <c r="AZ228" s="640"/>
      <c r="BA228" s="640"/>
      <c r="BB228" s="640"/>
      <c r="BC228" s="640"/>
      <c r="BD228" s="640"/>
      <c r="BE228" s="640"/>
      <c r="BF228" s="640"/>
      <c r="BG228" s="640"/>
      <c r="BH228" s="640"/>
      <c r="BJ228" s="717"/>
      <c r="BK228" s="717"/>
      <c r="BL228" s="717"/>
      <c r="BM228" s="717"/>
      <c r="BN228" s="717"/>
    </row>
    <row r="229" spans="2:66" ht="20.25" customHeight="1" x14ac:dyDescent="0.2">
      <c r="B229" s="714"/>
      <c r="C229" s="714"/>
      <c r="D229" s="714"/>
      <c r="E229" s="714"/>
      <c r="F229" s="714"/>
      <c r="G229" s="715"/>
      <c r="H229" s="715"/>
      <c r="I229" s="715"/>
      <c r="J229" s="715"/>
      <c r="K229" s="715"/>
      <c r="L229" s="715"/>
      <c r="M229" s="723"/>
      <c r="N229" s="723"/>
      <c r="O229" s="640" t="s">
        <v>1107</v>
      </c>
      <c r="P229" s="640"/>
      <c r="Q229" s="640"/>
      <c r="R229" s="640"/>
      <c r="S229" s="640"/>
      <c r="T229" s="640" t="s">
        <v>1108</v>
      </c>
      <c r="U229" s="640"/>
      <c r="V229" s="640"/>
      <c r="W229" s="640"/>
      <c r="X229" s="645"/>
      <c r="Y229" s="640"/>
      <c r="Z229" s="640"/>
      <c r="AA229" s="640"/>
      <c r="AB229" s="640"/>
      <c r="AC229" s="724"/>
      <c r="AD229" s="724"/>
      <c r="AE229" s="640" t="s">
        <v>1107</v>
      </c>
      <c r="AF229" s="640"/>
      <c r="AG229" s="640"/>
      <c r="AH229" s="640"/>
      <c r="AI229" s="640"/>
      <c r="AJ229" s="640" t="s">
        <v>1108</v>
      </c>
      <c r="AK229" s="640"/>
      <c r="AL229" s="640"/>
      <c r="AM229" s="640"/>
      <c r="AN229" s="645"/>
      <c r="AO229" s="640"/>
      <c r="AP229" s="640"/>
      <c r="AQ229" s="640"/>
      <c r="AR229" s="640"/>
      <c r="AS229" s="724"/>
      <c r="AT229" s="724"/>
      <c r="AU229" s="640"/>
      <c r="AV229" s="640"/>
      <c r="AW229" s="640"/>
      <c r="AX229" s="640"/>
      <c r="AY229" s="640"/>
      <c r="AZ229" s="640"/>
      <c r="BA229" s="640"/>
      <c r="BB229" s="640"/>
      <c r="BC229" s="640"/>
      <c r="BD229" s="640"/>
      <c r="BE229" s="640"/>
      <c r="BF229" s="640"/>
      <c r="BG229" s="640"/>
      <c r="BH229" s="640"/>
      <c r="BJ229" s="717"/>
      <c r="BK229" s="717"/>
      <c r="BL229" s="717"/>
      <c r="BM229" s="717"/>
      <c r="BN229" s="717"/>
    </row>
    <row r="230" spans="2:66" ht="20.25" customHeight="1" x14ac:dyDescent="0.2">
      <c r="B230" s="714"/>
      <c r="C230" s="714"/>
      <c r="D230" s="714"/>
      <c r="E230" s="714"/>
      <c r="F230" s="714"/>
      <c r="G230" s="715"/>
      <c r="H230" s="715"/>
      <c r="I230" s="715"/>
      <c r="J230" s="715"/>
      <c r="K230" s="715"/>
      <c r="L230" s="715"/>
      <c r="M230" s="723"/>
      <c r="N230" s="723"/>
      <c r="O230" s="640" t="str">
        <f>IF($V$228="週","対象時間数（週平均）","対象時間数（当月合計）")</f>
        <v>対象時間数（週平均）</v>
      </c>
      <c r="P230" s="640"/>
      <c r="Q230" s="640"/>
      <c r="R230" s="640"/>
      <c r="S230" s="640"/>
      <c r="T230" s="640" t="str">
        <f>IF($V$228="週","週に勤務すべき時間数","当月に勤務すべき時間数")</f>
        <v>週に勤務すべき時間数</v>
      </c>
      <c r="U230" s="640"/>
      <c r="V230" s="640"/>
      <c r="W230" s="640"/>
      <c r="X230" s="645"/>
      <c r="Y230" s="640" t="s">
        <v>1109</v>
      </c>
      <c r="Z230" s="640"/>
      <c r="AA230" s="640"/>
      <c r="AB230" s="640"/>
      <c r="AC230" s="724"/>
      <c r="AD230" s="724"/>
      <c r="AE230" s="640" t="str">
        <f>IF(AL228="週","対象時間数（週平均）","対象時間数（当月合計）")</f>
        <v>対象時間数（週平均）</v>
      </c>
      <c r="AF230" s="640"/>
      <c r="AG230" s="640"/>
      <c r="AH230" s="640"/>
      <c r="AI230" s="640"/>
      <c r="AJ230" s="640" t="str">
        <f>IF($AL$228="週","週に勤務すべき時間数","当月に勤務すべき時間数")</f>
        <v>週に勤務すべき時間数</v>
      </c>
      <c r="AK230" s="640"/>
      <c r="AL230" s="640"/>
      <c r="AM230" s="640"/>
      <c r="AN230" s="645"/>
      <c r="AO230" s="640" t="s">
        <v>1109</v>
      </c>
      <c r="AP230" s="640"/>
      <c r="AQ230" s="640"/>
      <c r="AR230" s="640"/>
      <c r="AS230" s="724"/>
      <c r="AT230" s="724"/>
      <c r="AU230" s="640"/>
      <c r="AV230" s="640"/>
      <c r="AW230" s="640"/>
      <c r="AX230" s="640"/>
      <c r="AY230" s="640"/>
      <c r="AZ230" s="640"/>
      <c r="BA230" s="640"/>
      <c r="BB230" s="640"/>
      <c r="BC230" s="640"/>
      <c r="BD230" s="640"/>
      <c r="BE230" s="640"/>
      <c r="BF230" s="640"/>
      <c r="BG230" s="640"/>
      <c r="BH230" s="640"/>
      <c r="BJ230" s="717"/>
      <c r="BK230" s="717"/>
      <c r="BL230" s="717"/>
      <c r="BM230" s="717"/>
      <c r="BN230" s="717"/>
    </row>
    <row r="231" spans="2:66" ht="20.25" customHeight="1" x14ac:dyDescent="0.2">
      <c r="M231" s="640"/>
      <c r="N231" s="640"/>
      <c r="O231" s="1919">
        <f>IF($V$228="週",X226,V226)</f>
        <v>0</v>
      </c>
      <c r="P231" s="1919"/>
      <c r="Q231" s="1919"/>
      <c r="R231" s="1919"/>
      <c r="S231" s="732" t="s">
        <v>1110</v>
      </c>
      <c r="T231" s="1900">
        <f>IF($V$228="週",$BE$6,$BI$6)</f>
        <v>0</v>
      </c>
      <c r="U231" s="1900"/>
      <c r="V231" s="1900"/>
      <c r="W231" s="1900"/>
      <c r="X231" s="732" t="s">
        <v>1111</v>
      </c>
      <c r="Y231" s="1909" t="e">
        <f>ROUNDDOWN(O231/T231,1)</f>
        <v>#DIV/0!</v>
      </c>
      <c r="Z231" s="1909"/>
      <c r="AA231" s="1909"/>
      <c r="AB231" s="1909"/>
      <c r="AC231" s="640"/>
      <c r="AD231" s="640"/>
      <c r="AE231" s="1919">
        <f>IF($AL$228="週",AN226,AL226)</f>
        <v>0</v>
      </c>
      <c r="AF231" s="1919"/>
      <c r="AG231" s="1919"/>
      <c r="AH231" s="1919"/>
      <c r="AI231" s="732" t="s">
        <v>1110</v>
      </c>
      <c r="AJ231" s="1900">
        <f>IF($AL$228="週",$BE$6,$BI$6)</f>
        <v>0</v>
      </c>
      <c r="AK231" s="1900"/>
      <c r="AL231" s="1900"/>
      <c r="AM231" s="1900"/>
      <c r="AN231" s="732" t="s">
        <v>1111</v>
      </c>
      <c r="AO231" s="1909" t="e">
        <f>ROUNDDOWN(AE231/AJ231,1)</f>
        <v>#DIV/0!</v>
      </c>
      <c r="AP231" s="1909"/>
      <c r="AQ231" s="1909"/>
      <c r="AR231" s="1909"/>
      <c r="AS231" s="640"/>
      <c r="AT231" s="640"/>
    </row>
    <row r="232" spans="2:66" ht="20.25" customHeight="1" x14ac:dyDescent="0.2">
      <c r="M232" s="640"/>
      <c r="N232" s="640"/>
      <c r="O232" s="640"/>
      <c r="P232" s="640"/>
      <c r="Q232" s="640"/>
      <c r="R232" s="640"/>
      <c r="S232" s="640"/>
      <c r="T232" s="640"/>
      <c r="U232" s="640"/>
      <c r="V232" s="640"/>
      <c r="W232" s="640"/>
      <c r="X232" s="645"/>
      <c r="Y232" s="640" t="s">
        <v>1112</v>
      </c>
      <c r="Z232" s="640"/>
      <c r="AA232" s="640"/>
      <c r="AB232" s="640"/>
      <c r="AC232" s="640"/>
      <c r="AD232" s="640"/>
      <c r="AE232" s="640"/>
      <c r="AF232" s="640"/>
      <c r="AG232" s="640"/>
      <c r="AH232" s="640"/>
      <c r="AI232" s="640"/>
      <c r="AJ232" s="640"/>
      <c r="AK232" s="640"/>
      <c r="AL232" s="640"/>
      <c r="AM232" s="640"/>
      <c r="AN232" s="645"/>
      <c r="AO232" s="640" t="s">
        <v>1112</v>
      </c>
      <c r="AP232" s="640"/>
      <c r="AQ232" s="640"/>
      <c r="AR232" s="640"/>
      <c r="AS232" s="640"/>
      <c r="AT232" s="640"/>
    </row>
    <row r="233" spans="2:66" ht="20.25" customHeight="1" x14ac:dyDescent="0.2">
      <c r="M233" s="640"/>
      <c r="N233" s="640"/>
      <c r="O233" s="640" t="s">
        <v>1113</v>
      </c>
      <c r="P233" s="640"/>
      <c r="Q233" s="640"/>
      <c r="R233" s="640"/>
      <c r="S233" s="640"/>
      <c r="T233" s="640"/>
      <c r="U233" s="640"/>
      <c r="V233" s="640"/>
      <c r="W233" s="640"/>
      <c r="X233" s="645"/>
      <c r="Y233" s="640"/>
      <c r="Z233" s="640"/>
      <c r="AA233" s="640"/>
      <c r="AB233" s="640"/>
      <c r="AC233" s="640"/>
      <c r="AD233" s="640"/>
      <c r="AE233" s="640" t="s">
        <v>1114</v>
      </c>
      <c r="AF233" s="640"/>
      <c r="AG233" s="640"/>
      <c r="AH233" s="640"/>
      <c r="AI233" s="640"/>
      <c r="AJ233" s="640"/>
      <c r="AK233" s="640"/>
      <c r="AL233" s="640"/>
      <c r="AM233" s="640"/>
      <c r="AN233" s="645"/>
      <c r="AO233" s="640"/>
      <c r="AP233" s="640"/>
      <c r="AQ233" s="640"/>
      <c r="AR233" s="640"/>
      <c r="AS233" s="640"/>
      <c r="AT233" s="640"/>
    </row>
    <row r="234" spans="2:66" ht="20.25" customHeight="1" x14ac:dyDescent="0.2">
      <c r="M234" s="640"/>
      <c r="N234" s="640"/>
      <c r="O234" s="640" t="s">
        <v>1088</v>
      </c>
      <c r="P234" s="640"/>
      <c r="Q234" s="640"/>
      <c r="R234" s="640"/>
      <c r="S234" s="640"/>
      <c r="T234" s="640"/>
      <c r="U234" s="640"/>
      <c r="V234" s="640"/>
      <c r="W234" s="640"/>
      <c r="X234" s="645"/>
      <c r="Y234" s="1895"/>
      <c r="Z234" s="1895"/>
      <c r="AA234" s="1895"/>
      <c r="AB234" s="1895"/>
      <c r="AC234" s="640"/>
      <c r="AD234" s="640"/>
      <c r="AE234" s="640" t="s">
        <v>1088</v>
      </c>
      <c r="AF234" s="640"/>
      <c r="AG234" s="640"/>
      <c r="AH234" s="640"/>
      <c r="AI234" s="640"/>
      <c r="AJ234" s="640"/>
      <c r="AK234" s="640"/>
      <c r="AL234" s="640"/>
      <c r="AM234" s="640"/>
      <c r="AN234" s="645"/>
      <c r="AO234" s="1895"/>
      <c r="AP234" s="1895"/>
      <c r="AQ234" s="1895"/>
      <c r="AR234" s="1895"/>
      <c r="AS234" s="640"/>
      <c r="AT234" s="640"/>
    </row>
    <row r="235" spans="2:66" ht="20.25" customHeight="1" x14ac:dyDescent="0.2">
      <c r="M235" s="640"/>
      <c r="N235" s="640"/>
      <c r="O235" s="640" t="s">
        <v>1115</v>
      </c>
      <c r="P235" s="640"/>
      <c r="Q235" s="640"/>
      <c r="R235" s="640"/>
      <c r="S235" s="640"/>
      <c r="T235" s="640" t="s">
        <v>1116</v>
      </c>
      <c r="U235" s="640"/>
      <c r="V235" s="640"/>
      <c r="W235" s="640"/>
      <c r="X235" s="640"/>
      <c r="Y235" s="1896" t="s">
        <v>1103</v>
      </c>
      <c r="Z235" s="1896"/>
      <c r="AA235" s="1896"/>
      <c r="AB235" s="1896"/>
      <c r="AC235" s="640"/>
      <c r="AD235" s="640"/>
      <c r="AE235" s="640" t="s">
        <v>1115</v>
      </c>
      <c r="AF235" s="640"/>
      <c r="AG235" s="640"/>
      <c r="AH235" s="640"/>
      <c r="AI235" s="640"/>
      <c r="AJ235" s="640" t="s">
        <v>1116</v>
      </c>
      <c r="AK235" s="640"/>
      <c r="AL235" s="640"/>
      <c r="AM235" s="640"/>
      <c r="AN235" s="640"/>
      <c r="AO235" s="1896" t="s">
        <v>1103</v>
      </c>
      <c r="AP235" s="1896"/>
      <c r="AQ235" s="1896"/>
      <c r="AR235" s="1896"/>
      <c r="AS235" s="640"/>
      <c r="AT235" s="640"/>
    </row>
    <row r="236" spans="2:66" ht="20.25" customHeight="1" x14ac:dyDescent="0.2">
      <c r="M236" s="640"/>
      <c r="N236" s="640"/>
      <c r="O236" s="1900">
        <f>AA226</f>
        <v>0</v>
      </c>
      <c r="P236" s="1900"/>
      <c r="Q236" s="1900"/>
      <c r="R236" s="1900"/>
      <c r="S236" s="732" t="s">
        <v>1117</v>
      </c>
      <c r="T236" s="1909" t="e">
        <f>Y231</f>
        <v>#DIV/0!</v>
      </c>
      <c r="U236" s="1909"/>
      <c r="V236" s="1909"/>
      <c r="W236" s="1909"/>
      <c r="X236" s="732" t="s">
        <v>1111</v>
      </c>
      <c r="Y236" s="1910" t="e">
        <f>ROUNDDOWN(O236+T236,1)</f>
        <v>#DIV/0!</v>
      </c>
      <c r="Z236" s="1910"/>
      <c r="AA236" s="1910"/>
      <c r="AB236" s="1910"/>
      <c r="AC236" s="730"/>
      <c r="AD236" s="730"/>
      <c r="AE236" s="1911">
        <f>AQ226</f>
        <v>0</v>
      </c>
      <c r="AF236" s="1911"/>
      <c r="AG236" s="1911"/>
      <c r="AH236" s="1911"/>
      <c r="AI236" s="731" t="s">
        <v>1117</v>
      </c>
      <c r="AJ236" s="1912" t="e">
        <f>AO231</f>
        <v>#DIV/0!</v>
      </c>
      <c r="AK236" s="1912"/>
      <c r="AL236" s="1912"/>
      <c r="AM236" s="1912"/>
      <c r="AN236" s="731" t="s">
        <v>1111</v>
      </c>
      <c r="AO236" s="1910" t="e">
        <f>ROUNDDOWN(AE236+AJ236,1)</f>
        <v>#DIV/0!</v>
      </c>
      <c r="AP236" s="1910"/>
      <c r="AQ236" s="1910"/>
      <c r="AR236" s="1910"/>
      <c r="AS236" s="640"/>
      <c r="AT236" s="640"/>
    </row>
    <row r="237" spans="2:66" ht="20.25" customHeight="1" x14ac:dyDescent="0.2"/>
    <row r="238" spans="2:66" ht="20.25" customHeight="1" x14ac:dyDescent="0.2">
      <c r="O238" s="640" t="s">
        <v>1118</v>
      </c>
      <c r="P238" s="640"/>
      <c r="Q238" s="640"/>
      <c r="R238" s="640"/>
      <c r="S238" s="640"/>
      <c r="T238" s="640"/>
      <c r="U238" s="640"/>
      <c r="V238" s="640"/>
      <c r="W238" s="640"/>
      <c r="X238" s="645"/>
      <c r="Y238" s="640"/>
      <c r="Z238" s="640"/>
      <c r="AA238" s="640"/>
      <c r="AB238" s="640"/>
      <c r="AC238" s="640"/>
      <c r="AD238" s="724"/>
      <c r="AE238" s="640" t="s">
        <v>1119</v>
      </c>
      <c r="AF238" s="640"/>
      <c r="AG238" s="640"/>
      <c r="AH238" s="640"/>
      <c r="AI238" s="640"/>
      <c r="AJ238" s="640"/>
      <c r="AK238" s="640"/>
      <c r="AL238" s="640"/>
      <c r="AM238" s="640"/>
      <c r="AN238" s="645"/>
      <c r="AO238" s="640"/>
      <c r="AP238" s="640"/>
      <c r="AQ238" s="640"/>
      <c r="AR238" s="640"/>
      <c r="AS238" s="724"/>
      <c r="AT238" s="724"/>
    </row>
    <row r="239" spans="2:66" ht="20.25" customHeight="1" x14ac:dyDescent="0.2">
      <c r="O239" s="1895" t="s">
        <v>1085</v>
      </c>
      <c r="P239" s="1895"/>
      <c r="Q239" s="1895" t="s">
        <v>1086</v>
      </c>
      <c r="R239" s="1895"/>
      <c r="S239" s="1895"/>
      <c r="T239" s="1895"/>
      <c r="U239" s="640"/>
      <c r="V239" s="1897" t="s">
        <v>1087</v>
      </c>
      <c r="W239" s="1897"/>
      <c r="X239" s="1897"/>
      <c r="Y239" s="1897"/>
      <c r="Z239" s="640"/>
      <c r="AA239" s="726" t="s">
        <v>1088</v>
      </c>
      <c r="AB239" s="726"/>
      <c r="AC239" s="640"/>
      <c r="AD239" s="724"/>
      <c r="AE239" s="1895" t="s">
        <v>1085</v>
      </c>
      <c r="AF239" s="1895"/>
      <c r="AG239" s="1895" t="s">
        <v>1086</v>
      </c>
      <c r="AH239" s="1895"/>
      <c r="AI239" s="1895"/>
      <c r="AJ239" s="1895"/>
      <c r="AK239" s="640"/>
      <c r="AL239" s="1897" t="s">
        <v>1087</v>
      </c>
      <c r="AM239" s="1897"/>
      <c r="AN239" s="1897"/>
      <c r="AO239" s="1897"/>
      <c r="AP239" s="640"/>
      <c r="AQ239" s="726" t="s">
        <v>1088</v>
      </c>
      <c r="AR239" s="726"/>
      <c r="AS239" s="724"/>
      <c r="AT239" s="724"/>
    </row>
    <row r="240" spans="2:66" ht="20.25" customHeight="1" x14ac:dyDescent="0.2">
      <c r="O240" s="1896"/>
      <c r="P240" s="1896"/>
      <c r="Q240" s="1896" t="s">
        <v>1091</v>
      </c>
      <c r="R240" s="1896"/>
      <c r="S240" s="1896" t="s">
        <v>1092</v>
      </c>
      <c r="T240" s="1896"/>
      <c r="U240" s="640"/>
      <c r="V240" s="1896" t="s">
        <v>1091</v>
      </c>
      <c r="W240" s="1896"/>
      <c r="X240" s="1896" t="s">
        <v>1092</v>
      </c>
      <c r="Y240" s="1896"/>
      <c r="Z240" s="640"/>
      <c r="AA240" s="726" t="s">
        <v>1093</v>
      </c>
      <c r="AB240" s="726"/>
      <c r="AC240" s="640"/>
      <c r="AD240" s="724"/>
      <c r="AE240" s="1896"/>
      <c r="AF240" s="1896"/>
      <c r="AG240" s="1896" t="s">
        <v>1091</v>
      </c>
      <c r="AH240" s="1896"/>
      <c r="AI240" s="1896" t="s">
        <v>1092</v>
      </c>
      <c r="AJ240" s="1896"/>
      <c r="AK240" s="640"/>
      <c r="AL240" s="1896" t="s">
        <v>1091</v>
      </c>
      <c r="AM240" s="1896"/>
      <c r="AN240" s="1896" t="s">
        <v>1092</v>
      </c>
      <c r="AO240" s="1896"/>
      <c r="AP240" s="640"/>
      <c r="AQ240" s="726" t="s">
        <v>1093</v>
      </c>
      <c r="AR240" s="726"/>
      <c r="AS240" s="724"/>
      <c r="AT240" s="724"/>
    </row>
    <row r="241" spans="15:46" ht="20.25" customHeight="1" x14ac:dyDescent="0.2">
      <c r="O241" s="1900" t="s">
        <v>1094</v>
      </c>
      <c r="P241" s="1900"/>
      <c r="Q241" s="1902">
        <f>SUMIFS($BF$17:$BF$216,$J$17:$J$216,"看護職員",$L$17:$L$216,"A")</f>
        <v>0</v>
      </c>
      <c r="R241" s="1902"/>
      <c r="S241" s="1903">
        <f>SUMIFS($BH$17:$BH$216,$J$17:$J$216,"看護職員",$L$17:$L$216,"A")</f>
        <v>0</v>
      </c>
      <c r="T241" s="1903"/>
      <c r="U241" s="727"/>
      <c r="V241" s="1904">
        <v>0</v>
      </c>
      <c r="W241" s="1904"/>
      <c r="X241" s="1904">
        <v>0</v>
      </c>
      <c r="Y241" s="1904"/>
      <c r="Z241" s="727"/>
      <c r="AA241" s="1898">
        <v>0</v>
      </c>
      <c r="AB241" s="1899"/>
      <c r="AC241" s="640"/>
      <c r="AD241" s="724"/>
      <c r="AE241" s="1900" t="s">
        <v>1094</v>
      </c>
      <c r="AF241" s="1900"/>
      <c r="AG241" s="1902">
        <f>SUMIFS($BF$17:$BF$216,$J$17:$J$216,"介護職員",$L$17:$L$216,"A")</f>
        <v>0</v>
      </c>
      <c r="AH241" s="1902"/>
      <c r="AI241" s="1903">
        <f>SUMIFS($BH$17:$BH$216,$J$17:$J$216,"介護職員",$L$17:$L$216,"A")</f>
        <v>0</v>
      </c>
      <c r="AJ241" s="1903"/>
      <c r="AK241" s="727"/>
      <c r="AL241" s="1904">
        <v>0</v>
      </c>
      <c r="AM241" s="1904"/>
      <c r="AN241" s="1904">
        <v>0</v>
      </c>
      <c r="AO241" s="1904"/>
      <c r="AP241" s="727"/>
      <c r="AQ241" s="1898">
        <v>0</v>
      </c>
      <c r="AR241" s="1899"/>
      <c r="AS241" s="724"/>
      <c r="AT241" s="724"/>
    </row>
    <row r="242" spans="15:46" ht="20.25" customHeight="1" x14ac:dyDescent="0.2">
      <c r="O242" s="1900" t="s">
        <v>1096</v>
      </c>
      <c r="P242" s="1900"/>
      <c r="Q242" s="1902">
        <f>SUMIFS($BF$17:$BF$216,$J$17:$J$216,"看護職員",$L$17:$L$216,"B")</f>
        <v>0</v>
      </c>
      <c r="R242" s="1902"/>
      <c r="S242" s="1903">
        <f>SUMIFS($BH$17:$BH$216,$J$17:$J$216,"看護職員",$L$17:$L$216,"B")</f>
        <v>0</v>
      </c>
      <c r="T242" s="1903"/>
      <c r="U242" s="727"/>
      <c r="V242" s="1904">
        <v>0</v>
      </c>
      <c r="W242" s="1904"/>
      <c r="X242" s="1904">
        <v>0</v>
      </c>
      <c r="Y242" s="1904"/>
      <c r="Z242" s="727"/>
      <c r="AA242" s="1898">
        <v>0</v>
      </c>
      <c r="AB242" s="1899"/>
      <c r="AC242" s="640"/>
      <c r="AD242" s="724"/>
      <c r="AE242" s="1900" t="s">
        <v>1096</v>
      </c>
      <c r="AF242" s="1900"/>
      <c r="AG242" s="1902">
        <f>SUMIFS($BF$17:$BF$216,$J$17:$J$216,"介護職員",$L$17:$L$216,"B")</f>
        <v>0</v>
      </c>
      <c r="AH242" s="1902"/>
      <c r="AI242" s="1903">
        <f>SUMIFS($BH$17:$BH$216,$J$17:$J$216,"介護職員",$L$17:$L$216,"B")</f>
        <v>0</v>
      </c>
      <c r="AJ242" s="1903"/>
      <c r="AK242" s="727"/>
      <c r="AL242" s="1904">
        <v>0</v>
      </c>
      <c r="AM242" s="1904"/>
      <c r="AN242" s="1904">
        <v>0</v>
      </c>
      <c r="AO242" s="1904"/>
      <c r="AP242" s="727"/>
      <c r="AQ242" s="1898">
        <v>0</v>
      </c>
      <c r="AR242" s="1899"/>
      <c r="AS242" s="724"/>
      <c r="AT242" s="724"/>
    </row>
    <row r="243" spans="15:46" ht="20.25" customHeight="1" x14ac:dyDescent="0.2">
      <c r="O243" s="1900" t="s">
        <v>1098</v>
      </c>
      <c r="P243" s="1900"/>
      <c r="Q243" s="1902">
        <f>SUMIFS($BF$17:$BF$216,$J$17:$J$216,"看護職員",$L$17:$L$216,"C")</f>
        <v>0</v>
      </c>
      <c r="R243" s="1902"/>
      <c r="S243" s="1903">
        <f>SUMIFS($BH$17:$BH$216,$J$17:$J$216,"看護職員",$L$17:$L$216,"C")</f>
        <v>0</v>
      </c>
      <c r="T243" s="1903"/>
      <c r="U243" s="727"/>
      <c r="V243" s="1904">
        <v>0</v>
      </c>
      <c r="W243" s="1904"/>
      <c r="X243" s="1908">
        <v>0</v>
      </c>
      <c r="Y243" s="1908"/>
      <c r="Z243" s="727"/>
      <c r="AA243" s="1906" t="s">
        <v>1100</v>
      </c>
      <c r="AB243" s="1907"/>
      <c r="AC243" s="640"/>
      <c r="AD243" s="724"/>
      <c r="AE243" s="1900" t="s">
        <v>1098</v>
      </c>
      <c r="AF243" s="1900"/>
      <c r="AG243" s="1902">
        <f>SUMIFS($BF$17:$BF$216,$J$17:$J$216,"介護職員",$L$17:$L$216,"C")</f>
        <v>0</v>
      </c>
      <c r="AH243" s="1902"/>
      <c r="AI243" s="1903">
        <f>SUMIFS($BH$17:$BH$216,$J$17:$J$216,"介護職員",$L$17:$L$216,"C")</f>
        <v>0</v>
      </c>
      <c r="AJ243" s="1903"/>
      <c r="AK243" s="727"/>
      <c r="AL243" s="1904">
        <v>0</v>
      </c>
      <c r="AM243" s="1904"/>
      <c r="AN243" s="1908">
        <v>0</v>
      </c>
      <c r="AO243" s="1908"/>
      <c r="AP243" s="727"/>
      <c r="AQ243" s="1906" t="s">
        <v>1100</v>
      </c>
      <c r="AR243" s="1907"/>
      <c r="AS243" s="724"/>
      <c r="AT243" s="724"/>
    </row>
    <row r="244" spans="15:46" ht="20.25" customHeight="1" x14ac:dyDescent="0.2">
      <c r="O244" s="1900" t="s">
        <v>1101</v>
      </c>
      <c r="P244" s="1900"/>
      <c r="Q244" s="1902">
        <f>SUMIFS($BF$17:$BF$216,$J$17:$J$216,"看護職員",$L$17:$L$216,"D")</f>
        <v>0</v>
      </c>
      <c r="R244" s="1902"/>
      <c r="S244" s="1903">
        <f>SUMIFS($BH$17:$BH$216,$J$17:$J$216,"看護職員",$L$17:$L$216,"D")</f>
        <v>0</v>
      </c>
      <c r="T244" s="1903"/>
      <c r="U244" s="727"/>
      <c r="V244" s="1904">
        <v>0</v>
      </c>
      <c r="W244" s="1904"/>
      <c r="X244" s="1908">
        <v>0</v>
      </c>
      <c r="Y244" s="1908"/>
      <c r="Z244" s="727"/>
      <c r="AA244" s="1906" t="s">
        <v>1100</v>
      </c>
      <c r="AB244" s="1907"/>
      <c r="AC244" s="640"/>
      <c r="AD244" s="724"/>
      <c r="AE244" s="1900" t="s">
        <v>1101</v>
      </c>
      <c r="AF244" s="1900"/>
      <c r="AG244" s="1902">
        <f>SUMIFS($BF$17:$BF$216,$J$17:$J$216,"介護職員",$L$17:$L$216,"D")</f>
        <v>0</v>
      </c>
      <c r="AH244" s="1902"/>
      <c r="AI244" s="1903">
        <f>SUMIFS($BH$17:$BH$216,$J$17:$J$216,"介護職員",$L$17:$L$216,"D")</f>
        <v>0</v>
      </c>
      <c r="AJ244" s="1903"/>
      <c r="AK244" s="727"/>
      <c r="AL244" s="1904">
        <v>0</v>
      </c>
      <c r="AM244" s="1904"/>
      <c r="AN244" s="1908">
        <v>0</v>
      </c>
      <c r="AO244" s="1908"/>
      <c r="AP244" s="727"/>
      <c r="AQ244" s="1906" t="s">
        <v>1100</v>
      </c>
      <c r="AR244" s="1907"/>
      <c r="AS244" s="724"/>
      <c r="AT244" s="724"/>
    </row>
    <row r="245" spans="15:46" ht="20.25" customHeight="1" x14ac:dyDescent="0.2">
      <c r="O245" s="1900" t="s">
        <v>1103</v>
      </c>
      <c r="P245" s="1900"/>
      <c r="Q245" s="1902">
        <f>SUM(Q241:R244)</f>
        <v>0</v>
      </c>
      <c r="R245" s="1902"/>
      <c r="S245" s="1903">
        <f>SUM(S241:T244)</f>
        <v>0</v>
      </c>
      <c r="T245" s="1903"/>
      <c r="U245" s="727"/>
      <c r="V245" s="1902">
        <f>SUM(V241:W244)</f>
        <v>0</v>
      </c>
      <c r="W245" s="1902"/>
      <c r="X245" s="1903">
        <f>SUM(X241:Y244)</f>
        <v>0</v>
      </c>
      <c r="Y245" s="1903"/>
      <c r="Z245" s="727"/>
      <c r="AA245" s="1913">
        <f>SUM(AA241:AB242)</f>
        <v>0</v>
      </c>
      <c r="AB245" s="1914"/>
      <c r="AC245" s="640"/>
      <c r="AD245" s="724"/>
      <c r="AE245" s="1900" t="s">
        <v>1103</v>
      </c>
      <c r="AF245" s="1900"/>
      <c r="AG245" s="1902">
        <f>SUM(AG241:AH244)</f>
        <v>0</v>
      </c>
      <c r="AH245" s="1902"/>
      <c r="AI245" s="1903">
        <f>SUM(AI241:AJ244)</f>
        <v>0</v>
      </c>
      <c r="AJ245" s="1903"/>
      <c r="AK245" s="727"/>
      <c r="AL245" s="1902">
        <f>SUM(AL241:AM244)</f>
        <v>0</v>
      </c>
      <c r="AM245" s="1902"/>
      <c r="AN245" s="1903">
        <f>SUM(AN241:AO244)</f>
        <v>0</v>
      </c>
      <c r="AO245" s="1903"/>
      <c r="AP245" s="727"/>
      <c r="AQ245" s="1913">
        <f>SUM(AQ241:AR242)</f>
        <v>0</v>
      </c>
      <c r="AR245" s="1914"/>
      <c r="AS245" s="724"/>
      <c r="AT245" s="724"/>
    </row>
    <row r="246" spans="15:46" ht="20.25" customHeight="1" x14ac:dyDescent="0.2">
      <c r="O246" s="728"/>
      <c r="P246" s="728"/>
      <c r="Q246" s="728"/>
      <c r="R246" s="728"/>
      <c r="S246" s="729"/>
      <c r="T246" s="729"/>
      <c r="U246" s="729"/>
      <c r="V246" s="730"/>
      <c r="W246" s="730"/>
      <c r="X246" s="730"/>
      <c r="Y246" s="730"/>
      <c r="Z246" s="731"/>
      <c r="AA246" s="724"/>
      <c r="AB246" s="724"/>
      <c r="AC246" s="724"/>
      <c r="AD246" s="724"/>
      <c r="AE246" s="728"/>
      <c r="AF246" s="728"/>
      <c r="AG246" s="728"/>
      <c r="AH246" s="728"/>
      <c r="AI246" s="729"/>
      <c r="AJ246" s="729"/>
      <c r="AK246" s="729"/>
      <c r="AL246" s="730"/>
      <c r="AM246" s="730"/>
      <c r="AN246" s="730"/>
      <c r="AO246" s="730"/>
      <c r="AP246" s="731"/>
      <c r="AQ246" s="724"/>
      <c r="AR246" s="724"/>
      <c r="AS246" s="724"/>
      <c r="AT246" s="724"/>
    </row>
    <row r="247" spans="15:46" ht="20.25" customHeight="1" x14ac:dyDescent="0.2">
      <c r="O247" s="645" t="s">
        <v>1104</v>
      </c>
      <c r="P247" s="640"/>
      <c r="Q247" s="640"/>
      <c r="R247" s="640"/>
      <c r="S247" s="640"/>
      <c r="T247" s="640"/>
      <c r="U247" s="646" t="s">
        <v>1105</v>
      </c>
      <c r="V247" s="1917" t="str">
        <f>V228</f>
        <v>週</v>
      </c>
      <c r="W247" s="1918"/>
      <c r="X247" s="646"/>
      <c r="Y247" s="646"/>
      <c r="Z247" s="640"/>
      <c r="AA247" s="640"/>
      <c r="AB247" s="640"/>
      <c r="AC247" s="724"/>
      <c r="AD247" s="724"/>
      <c r="AE247" s="645" t="s">
        <v>1104</v>
      </c>
      <c r="AF247" s="640"/>
      <c r="AG247" s="640"/>
      <c r="AH247" s="640"/>
      <c r="AI247" s="640"/>
      <c r="AJ247" s="640"/>
      <c r="AK247" s="646" t="s">
        <v>1105</v>
      </c>
      <c r="AL247" s="1917" t="str">
        <f>V247</f>
        <v>週</v>
      </c>
      <c r="AM247" s="1918"/>
      <c r="AN247" s="646"/>
      <c r="AO247" s="646"/>
      <c r="AP247" s="640"/>
      <c r="AQ247" s="640"/>
      <c r="AR247" s="640"/>
      <c r="AS247" s="724"/>
      <c r="AT247" s="724"/>
    </row>
    <row r="248" spans="15:46" ht="20.25" customHeight="1" x14ac:dyDescent="0.2">
      <c r="O248" s="640" t="s">
        <v>1107</v>
      </c>
      <c r="P248" s="640"/>
      <c r="Q248" s="640"/>
      <c r="R248" s="640"/>
      <c r="S248" s="640"/>
      <c r="T248" s="640" t="s">
        <v>1108</v>
      </c>
      <c r="U248" s="640"/>
      <c r="V248" s="640"/>
      <c r="W248" s="640"/>
      <c r="X248" s="645"/>
      <c r="Y248" s="640"/>
      <c r="Z248" s="640"/>
      <c r="AA248" s="640"/>
      <c r="AB248" s="640"/>
      <c r="AC248" s="724"/>
      <c r="AD248" s="724"/>
      <c r="AE248" s="640" t="s">
        <v>1107</v>
      </c>
      <c r="AF248" s="640"/>
      <c r="AG248" s="640"/>
      <c r="AH248" s="640"/>
      <c r="AI248" s="640"/>
      <c r="AJ248" s="640" t="s">
        <v>1108</v>
      </c>
      <c r="AK248" s="640"/>
      <c r="AL248" s="640"/>
      <c r="AM248" s="640"/>
      <c r="AN248" s="645"/>
      <c r="AO248" s="640"/>
      <c r="AP248" s="640"/>
      <c r="AQ248" s="640"/>
      <c r="AR248" s="640"/>
      <c r="AS248" s="724"/>
      <c r="AT248" s="724"/>
    </row>
    <row r="249" spans="15:46" ht="20.25" customHeight="1" x14ac:dyDescent="0.2">
      <c r="O249" s="640" t="str">
        <f>IF($V$228="週","対象時間数（週平均）","対象時間数（当月合計）")</f>
        <v>対象時間数（週平均）</v>
      </c>
      <c r="P249" s="640"/>
      <c r="Q249" s="640"/>
      <c r="R249" s="640"/>
      <c r="S249" s="640"/>
      <c r="T249" s="640" t="str">
        <f>IF($V$228="週","週に勤務すべき時間数","当月に勤務すべき時間数")</f>
        <v>週に勤務すべき時間数</v>
      </c>
      <c r="U249" s="640"/>
      <c r="V249" s="640"/>
      <c r="W249" s="640"/>
      <c r="X249" s="645"/>
      <c r="Y249" s="640" t="s">
        <v>1109</v>
      </c>
      <c r="Z249" s="640"/>
      <c r="AA249" s="640"/>
      <c r="AB249" s="640"/>
      <c r="AC249" s="724"/>
      <c r="AD249" s="724"/>
      <c r="AE249" s="640" t="str">
        <f>IF(AL247="週","対象時間数（週平均）","対象時間数（当月合計）")</f>
        <v>対象時間数（週平均）</v>
      </c>
      <c r="AF249" s="640"/>
      <c r="AG249" s="640"/>
      <c r="AH249" s="640"/>
      <c r="AI249" s="640"/>
      <c r="AJ249" s="640" t="str">
        <f>IF($AL$228="週","週に勤務すべき時間数","当月に勤務すべき時間数")</f>
        <v>週に勤務すべき時間数</v>
      </c>
      <c r="AK249" s="640"/>
      <c r="AL249" s="640"/>
      <c r="AM249" s="640"/>
      <c r="AN249" s="645"/>
      <c r="AO249" s="640" t="s">
        <v>1109</v>
      </c>
      <c r="AP249" s="640"/>
      <c r="AQ249" s="640"/>
      <c r="AR249" s="640"/>
      <c r="AS249" s="724"/>
      <c r="AT249" s="724"/>
    </row>
    <row r="250" spans="15:46" ht="20.25" customHeight="1" x14ac:dyDescent="0.2">
      <c r="O250" s="1919">
        <f>IF($V$228="週",X245,V245)</f>
        <v>0</v>
      </c>
      <c r="P250" s="1919"/>
      <c r="Q250" s="1919"/>
      <c r="R250" s="1919"/>
      <c r="S250" s="732" t="s">
        <v>1110</v>
      </c>
      <c r="T250" s="1900">
        <f>IF($V$228="週",$BE$6,$BI$6)</f>
        <v>0</v>
      </c>
      <c r="U250" s="1900"/>
      <c r="V250" s="1900"/>
      <c r="W250" s="1900"/>
      <c r="X250" s="732" t="s">
        <v>1111</v>
      </c>
      <c r="Y250" s="1909" t="e">
        <f>ROUNDDOWN(O250/T250,1)</f>
        <v>#DIV/0!</v>
      </c>
      <c r="Z250" s="1909"/>
      <c r="AA250" s="1909"/>
      <c r="AB250" s="1909"/>
      <c r="AC250" s="640"/>
      <c r="AD250" s="640"/>
      <c r="AE250" s="1919">
        <f>IF($AL$228="週",AN245,AL245)</f>
        <v>0</v>
      </c>
      <c r="AF250" s="1919"/>
      <c r="AG250" s="1919"/>
      <c r="AH250" s="1919"/>
      <c r="AI250" s="732" t="s">
        <v>1110</v>
      </c>
      <c r="AJ250" s="1900">
        <f>IF($AL$228="週",$BE$6,$BI$6)</f>
        <v>0</v>
      </c>
      <c r="AK250" s="1900"/>
      <c r="AL250" s="1900"/>
      <c r="AM250" s="1900"/>
      <c r="AN250" s="732" t="s">
        <v>1111</v>
      </c>
      <c r="AO250" s="1909" t="e">
        <f>ROUNDDOWN(AE250/AJ250,1)</f>
        <v>#DIV/0!</v>
      </c>
      <c r="AP250" s="1909"/>
      <c r="AQ250" s="1909"/>
      <c r="AR250" s="1909"/>
      <c r="AS250" s="640"/>
      <c r="AT250" s="640"/>
    </row>
    <row r="251" spans="15:46" ht="20.25" customHeight="1" x14ac:dyDescent="0.2">
      <c r="O251" s="640"/>
      <c r="P251" s="640"/>
      <c r="Q251" s="640"/>
      <c r="R251" s="640"/>
      <c r="S251" s="640"/>
      <c r="T251" s="640"/>
      <c r="U251" s="640"/>
      <c r="V251" s="640"/>
      <c r="W251" s="640"/>
      <c r="X251" s="645"/>
      <c r="Y251" s="640" t="s">
        <v>1112</v>
      </c>
      <c r="Z251" s="640"/>
      <c r="AA251" s="640"/>
      <c r="AB251" s="640"/>
      <c r="AC251" s="640"/>
      <c r="AD251" s="640"/>
      <c r="AE251" s="640"/>
      <c r="AF251" s="640"/>
      <c r="AG251" s="640"/>
      <c r="AH251" s="640"/>
      <c r="AI251" s="640"/>
      <c r="AJ251" s="640"/>
      <c r="AK251" s="640"/>
      <c r="AL251" s="640"/>
      <c r="AM251" s="640"/>
      <c r="AN251" s="645"/>
      <c r="AO251" s="640" t="s">
        <v>1112</v>
      </c>
      <c r="AP251" s="640"/>
      <c r="AQ251" s="640"/>
      <c r="AR251" s="640"/>
      <c r="AS251" s="640"/>
      <c r="AT251" s="640"/>
    </row>
    <row r="252" spans="15:46" ht="20.25" customHeight="1" x14ac:dyDescent="0.2">
      <c r="O252" s="640" t="s">
        <v>1120</v>
      </c>
      <c r="P252" s="640"/>
      <c r="Q252" s="640"/>
      <c r="R252" s="640"/>
      <c r="S252" s="640"/>
      <c r="T252" s="640"/>
      <c r="U252" s="640"/>
      <c r="V252" s="640"/>
      <c r="W252" s="640"/>
      <c r="X252" s="645"/>
      <c r="Y252" s="640"/>
      <c r="Z252" s="640"/>
      <c r="AA252" s="640"/>
      <c r="AB252" s="640"/>
      <c r="AC252" s="640"/>
      <c r="AD252" s="640"/>
      <c r="AE252" s="640" t="s">
        <v>1121</v>
      </c>
      <c r="AF252" s="640"/>
      <c r="AG252" s="640"/>
      <c r="AH252" s="640"/>
      <c r="AI252" s="640"/>
      <c r="AJ252" s="640"/>
      <c r="AK252" s="640"/>
      <c r="AL252" s="640"/>
      <c r="AM252" s="640"/>
      <c r="AN252" s="645"/>
      <c r="AO252" s="640"/>
      <c r="AP252" s="640"/>
      <c r="AQ252" s="640"/>
      <c r="AR252" s="640"/>
      <c r="AS252" s="640"/>
      <c r="AT252" s="640"/>
    </row>
    <row r="253" spans="15:46" ht="20.25" customHeight="1" x14ac:dyDescent="0.2">
      <c r="O253" s="640" t="s">
        <v>1088</v>
      </c>
      <c r="P253" s="640"/>
      <c r="Q253" s="640"/>
      <c r="R253" s="640"/>
      <c r="S253" s="640"/>
      <c r="T253" s="640"/>
      <c r="U253" s="640"/>
      <c r="V253" s="640"/>
      <c r="W253" s="640"/>
      <c r="X253" s="645"/>
      <c r="Y253" s="1895"/>
      <c r="Z253" s="1895"/>
      <c r="AA253" s="1895"/>
      <c r="AB253" s="1895"/>
      <c r="AC253" s="640"/>
      <c r="AD253" s="640"/>
      <c r="AE253" s="640" t="s">
        <v>1088</v>
      </c>
      <c r="AF253" s="640"/>
      <c r="AG253" s="640"/>
      <c r="AH253" s="640"/>
      <c r="AI253" s="640"/>
      <c r="AJ253" s="640"/>
      <c r="AK253" s="640"/>
      <c r="AL253" s="640"/>
      <c r="AM253" s="640"/>
      <c r="AN253" s="645"/>
      <c r="AO253" s="1895"/>
      <c r="AP253" s="1895"/>
      <c r="AQ253" s="1895"/>
      <c r="AR253" s="1895"/>
      <c r="AS253" s="640"/>
      <c r="AT253" s="640"/>
    </row>
    <row r="254" spans="15:46" ht="20.25" customHeight="1" x14ac:dyDescent="0.2">
      <c r="O254" s="640" t="s">
        <v>1115</v>
      </c>
      <c r="P254" s="640"/>
      <c r="Q254" s="640"/>
      <c r="R254" s="640"/>
      <c r="S254" s="640"/>
      <c r="T254" s="640" t="s">
        <v>1116</v>
      </c>
      <c r="U254" s="640"/>
      <c r="V254" s="640"/>
      <c r="W254" s="640"/>
      <c r="X254" s="640"/>
      <c r="Y254" s="1896" t="s">
        <v>1103</v>
      </c>
      <c r="Z254" s="1896"/>
      <c r="AA254" s="1896"/>
      <c r="AB254" s="1896"/>
      <c r="AC254" s="640"/>
      <c r="AD254" s="640"/>
      <c r="AE254" s="640" t="s">
        <v>1115</v>
      </c>
      <c r="AF254" s="640"/>
      <c r="AG254" s="640"/>
      <c r="AH254" s="640"/>
      <c r="AI254" s="640"/>
      <c r="AJ254" s="640" t="s">
        <v>1116</v>
      </c>
      <c r="AK254" s="640"/>
      <c r="AL254" s="640"/>
      <c r="AM254" s="640"/>
      <c r="AN254" s="640"/>
      <c r="AO254" s="1896" t="s">
        <v>1103</v>
      </c>
      <c r="AP254" s="1896"/>
      <c r="AQ254" s="1896"/>
      <c r="AR254" s="1896"/>
      <c r="AS254" s="640"/>
      <c r="AT254" s="640"/>
    </row>
    <row r="255" spans="15:46" ht="20.25" customHeight="1" x14ac:dyDescent="0.2">
      <c r="O255" s="1900">
        <f>AA245</f>
        <v>0</v>
      </c>
      <c r="P255" s="1900"/>
      <c r="Q255" s="1900"/>
      <c r="R255" s="1900"/>
      <c r="S255" s="732" t="s">
        <v>1117</v>
      </c>
      <c r="T255" s="1909" t="e">
        <f>Y250</f>
        <v>#DIV/0!</v>
      </c>
      <c r="U255" s="1909"/>
      <c r="V255" s="1909"/>
      <c r="W255" s="1909"/>
      <c r="X255" s="732" t="s">
        <v>1111</v>
      </c>
      <c r="Y255" s="1910" t="e">
        <f>ROUNDDOWN(O255+T255,1)</f>
        <v>#DIV/0!</v>
      </c>
      <c r="Z255" s="1910"/>
      <c r="AA255" s="1910"/>
      <c r="AB255" s="1910"/>
      <c r="AC255" s="730"/>
      <c r="AD255" s="730"/>
      <c r="AE255" s="1911">
        <f>AQ245</f>
        <v>0</v>
      </c>
      <c r="AF255" s="1911"/>
      <c r="AG255" s="1911"/>
      <c r="AH255" s="1911"/>
      <c r="AI255" s="731" t="s">
        <v>1117</v>
      </c>
      <c r="AJ255" s="1912" t="e">
        <f>AO250</f>
        <v>#DIV/0!</v>
      </c>
      <c r="AK255" s="1912"/>
      <c r="AL255" s="1912"/>
      <c r="AM255" s="1912"/>
      <c r="AN255" s="731" t="s">
        <v>1111</v>
      </c>
      <c r="AO255" s="1910" t="e">
        <f>ROUNDDOWN(AE255+AJ255,1)</f>
        <v>#DIV/0!</v>
      </c>
      <c r="AP255" s="1910"/>
      <c r="AQ255" s="1910"/>
      <c r="AR255" s="1910"/>
      <c r="AS255" s="640"/>
      <c r="AT255" s="640"/>
    </row>
    <row r="256" spans="15:46" ht="20.25" customHeight="1" x14ac:dyDescent="0.2"/>
    <row r="277" spans="7:63" x14ac:dyDescent="0.2">
      <c r="AU277" s="733"/>
      <c r="AV277" s="733"/>
      <c r="AW277" s="733"/>
      <c r="AX277" s="733"/>
      <c r="AY277" s="733"/>
      <c r="AZ277" s="733"/>
      <c r="BA277" s="733"/>
      <c r="BB277" s="733"/>
      <c r="BC277" s="733"/>
      <c r="BD277" s="733"/>
      <c r="BE277" s="733"/>
      <c r="BF277" s="733"/>
      <c r="BG277" s="733"/>
      <c r="BH277" s="733"/>
      <c r="BI277" s="733"/>
    </row>
    <row r="278" spans="7:63" x14ac:dyDescent="0.2">
      <c r="AU278" s="733"/>
      <c r="AV278" s="733"/>
      <c r="AW278" s="733"/>
      <c r="AX278" s="733"/>
      <c r="AY278" s="733"/>
      <c r="AZ278" s="733"/>
      <c r="BA278" s="733"/>
      <c r="BB278" s="733"/>
      <c r="BC278" s="733"/>
      <c r="BD278" s="733"/>
      <c r="BE278" s="733"/>
      <c r="BF278" s="733"/>
      <c r="BG278" s="733"/>
      <c r="BH278" s="733"/>
      <c r="BI278" s="733"/>
    </row>
    <row r="283" spans="7:63" x14ac:dyDescent="0.2">
      <c r="G283" s="648"/>
      <c r="H283" s="648"/>
      <c r="I283" s="648"/>
      <c r="J283" s="648"/>
      <c r="K283" s="648"/>
      <c r="L283" s="648"/>
      <c r="M283" s="648"/>
      <c r="N283" s="648"/>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c r="AM283" s="733"/>
      <c r="AN283" s="733"/>
      <c r="AO283" s="733"/>
      <c r="AP283" s="733"/>
      <c r="AQ283" s="733"/>
      <c r="AR283" s="733"/>
      <c r="AS283" s="733"/>
      <c r="AT283" s="733"/>
      <c r="BJ283" s="733"/>
      <c r="BK283" s="733"/>
    </row>
    <row r="284" spans="7:63" x14ac:dyDescent="0.2">
      <c r="G284" s="648"/>
      <c r="H284" s="648"/>
      <c r="I284" s="648"/>
      <c r="J284" s="648"/>
      <c r="K284" s="648"/>
      <c r="L284" s="648"/>
      <c r="M284" s="648"/>
      <c r="N284" s="648"/>
      <c r="O284" s="733"/>
      <c r="P284" s="733"/>
      <c r="Q284" s="733"/>
      <c r="R284" s="733"/>
      <c r="S284" s="733"/>
      <c r="T284" s="733"/>
      <c r="U284" s="733"/>
      <c r="V284" s="733"/>
      <c r="W284" s="733"/>
      <c r="X284" s="733"/>
      <c r="Y284" s="733"/>
      <c r="Z284" s="733"/>
      <c r="AA284" s="733"/>
      <c r="AB284" s="733"/>
      <c r="AC284" s="733"/>
      <c r="AD284" s="733"/>
      <c r="AE284" s="733"/>
      <c r="AF284" s="733"/>
      <c r="AG284" s="733"/>
      <c r="AH284" s="733"/>
      <c r="AI284" s="733"/>
      <c r="AJ284" s="733"/>
      <c r="AK284" s="733"/>
      <c r="AL284" s="733"/>
      <c r="AM284" s="733"/>
      <c r="AN284" s="733"/>
      <c r="AO284" s="733"/>
      <c r="AP284" s="733"/>
      <c r="AQ284" s="733"/>
      <c r="AR284" s="733"/>
      <c r="AS284" s="733"/>
      <c r="AT284" s="733"/>
      <c r="BJ284" s="733"/>
      <c r="BK284" s="733"/>
    </row>
    <row r="285" spans="7:63" x14ac:dyDescent="0.2">
      <c r="G285" s="734"/>
      <c r="H285" s="734"/>
      <c r="I285" s="734"/>
      <c r="J285" s="734"/>
      <c r="K285" s="734"/>
      <c r="L285" s="734"/>
      <c r="M285" s="734"/>
      <c r="N285" s="734"/>
      <c r="O285" s="648"/>
      <c r="P285" s="648"/>
    </row>
    <row r="286" spans="7:63" x14ac:dyDescent="0.2">
      <c r="G286" s="734"/>
      <c r="H286" s="734"/>
      <c r="I286" s="734"/>
      <c r="J286" s="734"/>
      <c r="K286" s="734"/>
      <c r="L286" s="734"/>
      <c r="M286" s="734"/>
      <c r="N286" s="734"/>
      <c r="O286" s="648"/>
      <c r="P286" s="648"/>
    </row>
    <row r="287" spans="7:63" x14ac:dyDescent="0.2">
      <c r="G287" s="648"/>
      <c r="H287" s="648"/>
      <c r="I287" s="648"/>
      <c r="J287" s="648"/>
      <c r="K287" s="648"/>
      <c r="L287" s="648"/>
      <c r="M287" s="648"/>
      <c r="N287" s="648"/>
    </row>
    <row r="288" spans="7:63" x14ac:dyDescent="0.2">
      <c r="G288" s="648"/>
      <c r="H288" s="648"/>
      <c r="I288" s="648"/>
      <c r="J288" s="648"/>
      <c r="K288" s="648"/>
      <c r="L288" s="648"/>
      <c r="M288" s="648"/>
      <c r="N288" s="648"/>
    </row>
    <row r="289" spans="7:14" x14ac:dyDescent="0.2">
      <c r="G289" s="648"/>
      <c r="H289" s="648"/>
      <c r="I289" s="648"/>
      <c r="J289" s="648"/>
      <c r="K289" s="648"/>
      <c r="L289" s="648"/>
      <c r="M289" s="648"/>
      <c r="N289" s="648"/>
    </row>
    <row r="290" spans="7:14" x14ac:dyDescent="0.2">
      <c r="G290" s="648"/>
      <c r="H290" s="648"/>
      <c r="I290" s="648"/>
      <c r="J290" s="648"/>
      <c r="K290" s="648"/>
      <c r="L290" s="648"/>
      <c r="M290" s="648"/>
      <c r="N290" s="648"/>
    </row>
  </sheetData>
  <sheetProtection insertRows="0" deleteRows="0"/>
  <mergeCells count="1425">
    <mergeCell ref="AO255:AR255"/>
    <mergeCell ref="AO250:AR250"/>
    <mergeCell ref="Y253:AB253"/>
    <mergeCell ref="AO253:AR253"/>
    <mergeCell ref="Y254:AB254"/>
    <mergeCell ref="AO254:AR254"/>
    <mergeCell ref="O255:R255"/>
    <mergeCell ref="T255:W255"/>
    <mergeCell ref="Y255:AB255"/>
    <mergeCell ref="AE255:AH255"/>
    <mergeCell ref="AJ255:AM255"/>
    <mergeCell ref="AL245:AM245"/>
    <mergeCell ref="AN245:AO245"/>
    <mergeCell ref="AQ245:AR245"/>
    <mergeCell ref="V247:W247"/>
    <mergeCell ref="AL247:AM247"/>
    <mergeCell ref="O250:R250"/>
    <mergeCell ref="T250:W250"/>
    <mergeCell ref="Y250:AB250"/>
    <mergeCell ref="AE250:AH250"/>
    <mergeCell ref="AJ250:AM250"/>
    <mergeCell ref="AQ244:AR244"/>
    <mergeCell ref="O245:P245"/>
    <mergeCell ref="Q245:R245"/>
    <mergeCell ref="S245:T245"/>
    <mergeCell ref="V245:W245"/>
    <mergeCell ref="X245:Y245"/>
    <mergeCell ref="AA245:AB245"/>
    <mergeCell ref="AE245:AF245"/>
    <mergeCell ref="AG245:AH245"/>
    <mergeCell ref="AI245:AJ245"/>
    <mergeCell ref="AA244:AB244"/>
    <mergeCell ref="AE244:AF244"/>
    <mergeCell ref="AG244:AH244"/>
    <mergeCell ref="AI244:AJ244"/>
    <mergeCell ref="AL244:AM244"/>
    <mergeCell ref="AN244:AO244"/>
    <mergeCell ref="AG243:AH243"/>
    <mergeCell ref="AI243:AJ243"/>
    <mergeCell ref="AL243:AM243"/>
    <mergeCell ref="AN243:AO243"/>
    <mergeCell ref="AQ243:AR243"/>
    <mergeCell ref="O244:P244"/>
    <mergeCell ref="Q244:R244"/>
    <mergeCell ref="S244:T244"/>
    <mergeCell ref="V244:W244"/>
    <mergeCell ref="X244:Y244"/>
    <mergeCell ref="AL242:AM242"/>
    <mergeCell ref="AN242:AO242"/>
    <mergeCell ref="AQ242:AR242"/>
    <mergeCell ref="O243:P243"/>
    <mergeCell ref="Q243:R243"/>
    <mergeCell ref="S243:T243"/>
    <mergeCell ref="V243:W243"/>
    <mergeCell ref="X243:Y243"/>
    <mergeCell ref="AA243:AB243"/>
    <mergeCell ref="AE243:AF243"/>
    <mergeCell ref="AQ241:AR241"/>
    <mergeCell ref="O242:P242"/>
    <mergeCell ref="Q242:R242"/>
    <mergeCell ref="S242:T242"/>
    <mergeCell ref="V242:W242"/>
    <mergeCell ref="X242:Y242"/>
    <mergeCell ref="AA242:AB242"/>
    <mergeCell ref="AE242:AF242"/>
    <mergeCell ref="AG242:AH242"/>
    <mergeCell ref="AI242:AJ242"/>
    <mergeCell ref="AA241:AB241"/>
    <mergeCell ref="AE241:AF241"/>
    <mergeCell ref="AG241:AH241"/>
    <mergeCell ref="AI241:AJ241"/>
    <mergeCell ref="AL241:AM241"/>
    <mergeCell ref="AN241:AO241"/>
    <mergeCell ref="X240:Y240"/>
    <mergeCell ref="AG240:AH240"/>
    <mergeCell ref="AI240:AJ240"/>
    <mergeCell ref="AL240:AM240"/>
    <mergeCell ref="AN240:AO240"/>
    <mergeCell ref="O241:P241"/>
    <mergeCell ref="Q241:R241"/>
    <mergeCell ref="S241:T241"/>
    <mergeCell ref="V241:W241"/>
    <mergeCell ref="X241:Y241"/>
    <mergeCell ref="AO236:AR236"/>
    <mergeCell ref="O239:P240"/>
    <mergeCell ref="Q239:T239"/>
    <mergeCell ref="V239:Y239"/>
    <mergeCell ref="AE239:AF240"/>
    <mergeCell ref="AG239:AJ239"/>
    <mergeCell ref="AL239:AO239"/>
    <mergeCell ref="Q240:R240"/>
    <mergeCell ref="S240:T240"/>
    <mergeCell ref="V240:W240"/>
    <mergeCell ref="AO231:AR231"/>
    <mergeCell ref="Y234:AB234"/>
    <mergeCell ref="AO234:AR234"/>
    <mergeCell ref="Y235:AB235"/>
    <mergeCell ref="AO235:AR235"/>
    <mergeCell ref="O236:R236"/>
    <mergeCell ref="T236:W236"/>
    <mergeCell ref="Y236:AB236"/>
    <mergeCell ref="AE236:AH236"/>
    <mergeCell ref="AJ236:AM236"/>
    <mergeCell ref="AL226:AM226"/>
    <mergeCell ref="AN226:AO226"/>
    <mergeCell ref="AQ226:AR226"/>
    <mergeCell ref="V228:W228"/>
    <mergeCell ref="AL228:AM228"/>
    <mergeCell ref="O231:R231"/>
    <mergeCell ref="T231:W231"/>
    <mergeCell ref="Y231:AB231"/>
    <mergeCell ref="AE231:AH231"/>
    <mergeCell ref="AJ231:AM231"/>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AL224:AM224"/>
    <mergeCell ref="AN224:AO224"/>
    <mergeCell ref="AU224:AV224"/>
    <mergeCell ref="AW224:AZ224"/>
    <mergeCell ref="O225:P225"/>
    <mergeCell ref="Q225:R225"/>
    <mergeCell ref="S225:T225"/>
    <mergeCell ref="V225:W225"/>
    <mergeCell ref="X225:Y225"/>
    <mergeCell ref="AW223:AZ223"/>
    <mergeCell ref="O224:P224"/>
    <mergeCell ref="Q224:R224"/>
    <mergeCell ref="S224:T224"/>
    <mergeCell ref="V224:W224"/>
    <mergeCell ref="X224:Y224"/>
    <mergeCell ref="AA224:AB224"/>
    <mergeCell ref="AE224:AF224"/>
    <mergeCell ref="AG224:AH224"/>
    <mergeCell ref="AI224:AJ224"/>
    <mergeCell ref="AG223:AH223"/>
    <mergeCell ref="AI223:AJ223"/>
    <mergeCell ref="AL223:AM223"/>
    <mergeCell ref="AN223:AO223"/>
    <mergeCell ref="AQ223:AR223"/>
    <mergeCell ref="AU223:AV223"/>
    <mergeCell ref="AQ225:AR225"/>
    <mergeCell ref="AQ224:AR224"/>
    <mergeCell ref="O223:P223"/>
    <mergeCell ref="Q223:R223"/>
    <mergeCell ref="S223:T223"/>
    <mergeCell ref="V223:W223"/>
    <mergeCell ref="X223:Y223"/>
    <mergeCell ref="AA223:AB223"/>
    <mergeCell ref="AE223:AF223"/>
    <mergeCell ref="AA222:AB222"/>
    <mergeCell ref="AE222:AF222"/>
    <mergeCell ref="AG222:AH222"/>
    <mergeCell ref="AI222:AJ222"/>
    <mergeCell ref="AL222:AM222"/>
    <mergeCell ref="AN222:AO222"/>
    <mergeCell ref="AL221:AM221"/>
    <mergeCell ref="AN221:AO221"/>
    <mergeCell ref="AU221:AV221"/>
    <mergeCell ref="AW221:AZ221"/>
    <mergeCell ref="BJ221:BM221"/>
    <mergeCell ref="O222:P222"/>
    <mergeCell ref="Q222:R222"/>
    <mergeCell ref="S222:T222"/>
    <mergeCell ref="V222:W222"/>
    <mergeCell ref="X222:Y222"/>
    <mergeCell ref="Q221:R221"/>
    <mergeCell ref="S221:T221"/>
    <mergeCell ref="V221:W221"/>
    <mergeCell ref="X221:Y221"/>
    <mergeCell ref="AG221:AH221"/>
    <mergeCell ref="AI221:AJ221"/>
    <mergeCell ref="BJ219:BM219"/>
    <mergeCell ref="O220:P221"/>
    <mergeCell ref="Q220:T220"/>
    <mergeCell ref="V220:Y220"/>
    <mergeCell ref="AE220:AF221"/>
    <mergeCell ref="AG220:AJ220"/>
    <mergeCell ref="AL220:AO220"/>
    <mergeCell ref="AU220:AV220"/>
    <mergeCell ref="AW220:AZ220"/>
    <mergeCell ref="BJ220:BM220"/>
    <mergeCell ref="AQ222:AR222"/>
    <mergeCell ref="AU222:AV222"/>
    <mergeCell ref="AW222:AZ222"/>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I4:BL4"/>
    <mergeCell ref="BE6:BF6"/>
    <mergeCell ref="BI6:BJ6"/>
    <mergeCell ref="BI8:BJ8"/>
    <mergeCell ref="BE10:BF10"/>
    <mergeCell ref="BI10:BJ10"/>
  </mergeCells>
  <phoneticPr fontId="3"/>
  <conditionalFormatting sqref="AA230:AD230 AS230:AT230">
    <cfRule type="expression" dxfId="298" priority="217">
      <formula>OR(#REF!=$B217,#REF!=$B217)</formula>
    </cfRule>
  </conditionalFormatting>
  <conditionalFormatting sqref="AD220 AA220:AB220 AA229:AD229 AS220:AT220 AS229:AT229">
    <cfRule type="expression" dxfId="297" priority="218">
      <formula>OR(#REF!=$B218,#REF!=$B218)</formula>
    </cfRule>
  </conditionalFormatting>
  <conditionalFormatting sqref="AQ230:AR230">
    <cfRule type="expression" dxfId="296" priority="215">
      <formula>OR(#REF!=$B217,#REF!=$B217)</formula>
    </cfRule>
  </conditionalFormatting>
  <conditionalFormatting sqref="AQ220:AR220 AQ229:AR229">
    <cfRule type="expression" dxfId="295" priority="216">
      <formula>OR(#REF!=$B218,#REF!=$B218)</formula>
    </cfRule>
  </conditionalFormatting>
  <conditionalFormatting sqref="BF18:BI18">
    <cfRule type="expression" dxfId="294" priority="214">
      <formula>INDIRECT(ADDRESS(ROW(),COLUMN()))=TRUNC(INDIRECT(ADDRESS(ROW(),COLUMN())))</formula>
    </cfRule>
  </conditionalFormatting>
  <conditionalFormatting sqref="BF20:BI20">
    <cfRule type="expression" dxfId="293" priority="213">
      <formula>INDIRECT(ADDRESS(ROW(),COLUMN()))=TRUNC(INDIRECT(ADDRESS(ROW(),COLUMN())))</formula>
    </cfRule>
  </conditionalFormatting>
  <conditionalFormatting sqref="BF22:BI22">
    <cfRule type="expression" dxfId="292" priority="212">
      <formula>INDIRECT(ADDRESS(ROW(),COLUMN()))=TRUNC(INDIRECT(ADDRESS(ROW(),COLUMN())))</formula>
    </cfRule>
  </conditionalFormatting>
  <conditionalFormatting sqref="BF24:BI24">
    <cfRule type="expression" dxfId="291" priority="211">
      <formula>INDIRECT(ADDRESS(ROW(),COLUMN()))=TRUNC(INDIRECT(ADDRESS(ROW(),COLUMN())))</formula>
    </cfRule>
  </conditionalFormatting>
  <conditionalFormatting sqref="BF26:BI26">
    <cfRule type="expression" dxfId="290" priority="210">
      <formula>INDIRECT(ADDRESS(ROW(),COLUMN()))=TRUNC(INDIRECT(ADDRESS(ROW(),COLUMN())))</formula>
    </cfRule>
  </conditionalFormatting>
  <conditionalFormatting sqref="BF28:BI28">
    <cfRule type="expression" dxfId="289" priority="209">
      <formula>INDIRECT(ADDRESS(ROW(),COLUMN()))=TRUNC(INDIRECT(ADDRESS(ROW(),COLUMN())))</formula>
    </cfRule>
  </conditionalFormatting>
  <conditionalFormatting sqref="BF30:BI30">
    <cfRule type="expression" dxfId="288" priority="208">
      <formula>INDIRECT(ADDRESS(ROW(),COLUMN()))=TRUNC(INDIRECT(ADDRESS(ROW(),COLUMN())))</formula>
    </cfRule>
  </conditionalFormatting>
  <conditionalFormatting sqref="BF32:BI32">
    <cfRule type="expression" dxfId="287" priority="207">
      <formula>INDIRECT(ADDRESS(ROW(),COLUMN()))=TRUNC(INDIRECT(ADDRESS(ROW(),COLUMN())))</formula>
    </cfRule>
  </conditionalFormatting>
  <conditionalFormatting sqref="BF34:BI34">
    <cfRule type="expression" dxfId="286" priority="206">
      <formula>INDIRECT(ADDRESS(ROW(),COLUMN()))=TRUNC(INDIRECT(ADDRESS(ROW(),COLUMN())))</formula>
    </cfRule>
  </conditionalFormatting>
  <conditionalFormatting sqref="BF36:BI36">
    <cfRule type="expression" dxfId="285" priority="205">
      <formula>INDIRECT(ADDRESS(ROW(),COLUMN()))=TRUNC(INDIRECT(ADDRESS(ROW(),COLUMN())))</formula>
    </cfRule>
  </conditionalFormatting>
  <conditionalFormatting sqref="BF38:BI38">
    <cfRule type="expression" dxfId="284" priority="204">
      <formula>INDIRECT(ADDRESS(ROW(),COLUMN()))=TRUNC(INDIRECT(ADDRESS(ROW(),COLUMN())))</formula>
    </cfRule>
  </conditionalFormatting>
  <conditionalFormatting sqref="BF40:BI40">
    <cfRule type="expression" dxfId="283" priority="203">
      <formula>INDIRECT(ADDRESS(ROW(),COLUMN()))=TRUNC(INDIRECT(ADDRESS(ROW(),COLUMN())))</formula>
    </cfRule>
  </conditionalFormatting>
  <conditionalFormatting sqref="BF42:BI42">
    <cfRule type="expression" dxfId="282" priority="202">
      <formula>INDIRECT(ADDRESS(ROW(),COLUMN()))=TRUNC(INDIRECT(ADDRESS(ROW(),COLUMN())))</formula>
    </cfRule>
  </conditionalFormatting>
  <conditionalFormatting sqref="BF44:BI44">
    <cfRule type="expression" dxfId="281" priority="201">
      <formula>INDIRECT(ADDRESS(ROW(),COLUMN()))=TRUNC(INDIRECT(ADDRESS(ROW(),COLUMN())))</formula>
    </cfRule>
  </conditionalFormatting>
  <conditionalFormatting sqref="BF46:BI46">
    <cfRule type="expression" dxfId="280" priority="200">
      <formula>INDIRECT(ADDRESS(ROW(),COLUMN()))=TRUNC(INDIRECT(ADDRESS(ROW(),COLUMN())))</formula>
    </cfRule>
  </conditionalFormatting>
  <conditionalFormatting sqref="BF48:BI48">
    <cfRule type="expression" dxfId="279" priority="199">
      <formula>INDIRECT(ADDRESS(ROW(),COLUMN()))=TRUNC(INDIRECT(ADDRESS(ROW(),COLUMN())))</formula>
    </cfRule>
  </conditionalFormatting>
  <conditionalFormatting sqref="BF50:BI50">
    <cfRule type="expression" dxfId="278" priority="198">
      <formula>INDIRECT(ADDRESS(ROW(),COLUMN()))=TRUNC(INDIRECT(ADDRESS(ROW(),COLUMN())))</formula>
    </cfRule>
  </conditionalFormatting>
  <conditionalFormatting sqref="BF52:BI52">
    <cfRule type="expression" dxfId="277" priority="197">
      <formula>INDIRECT(ADDRESS(ROW(),COLUMN()))=TRUNC(INDIRECT(ADDRESS(ROW(),COLUMN())))</formula>
    </cfRule>
  </conditionalFormatting>
  <conditionalFormatting sqref="BF54:BI54">
    <cfRule type="expression" dxfId="276" priority="196">
      <formula>INDIRECT(ADDRESS(ROW(),COLUMN()))=TRUNC(INDIRECT(ADDRESS(ROW(),COLUMN())))</formula>
    </cfRule>
  </conditionalFormatting>
  <conditionalFormatting sqref="BF56:BI56">
    <cfRule type="expression" dxfId="275" priority="195">
      <formula>INDIRECT(ADDRESS(ROW(),COLUMN()))=TRUNC(INDIRECT(ADDRESS(ROW(),COLUMN())))</formula>
    </cfRule>
  </conditionalFormatting>
  <conditionalFormatting sqref="BF58:BI58">
    <cfRule type="expression" dxfId="274" priority="194">
      <formula>INDIRECT(ADDRESS(ROW(),COLUMN()))=TRUNC(INDIRECT(ADDRESS(ROW(),COLUMN())))</formula>
    </cfRule>
  </conditionalFormatting>
  <conditionalFormatting sqref="BF60:BI60">
    <cfRule type="expression" dxfId="273" priority="193">
      <formula>INDIRECT(ADDRESS(ROW(),COLUMN()))=TRUNC(INDIRECT(ADDRESS(ROW(),COLUMN())))</formula>
    </cfRule>
  </conditionalFormatting>
  <conditionalFormatting sqref="BF62:BI62">
    <cfRule type="expression" dxfId="272" priority="192">
      <formula>INDIRECT(ADDRESS(ROW(),COLUMN()))=TRUNC(INDIRECT(ADDRESS(ROW(),COLUMN())))</formula>
    </cfRule>
  </conditionalFormatting>
  <conditionalFormatting sqref="BF64:BI64">
    <cfRule type="expression" dxfId="271" priority="191">
      <formula>INDIRECT(ADDRESS(ROW(),COLUMN()))=TRUNC(INDIRECT(ADDRESS(ROW(),COLUMN())))</formula>
    </cfRule>
  </conditionalFormatting>
  <conditionalFormatting sqref="BF66:BI66">
    <cfRule type="expression" dxfId="270" priority="190">
      <formula>INDIRECT(ADDRESS(ROW(),COLUMN()))=TRUNC(INDIRECT(ADDRESS(ROW(),COLUMN())))</formula>
    </cfRule>
  </conditionalFormatting>
  <conditionalFormatting sqref="BF68:BI68">
    <cfRule type="expression" dxfId="269" priority="189">
      <formula>INDIRECT(ADDRESS(ROW(),COLUMN()))=TRUNC(INDIRECT(ADDRESS(ROW(),COLUMN())))</formula>
    </cfRule>
  </conditionalFormatting>
  <conditionalFormatting sqref="BF70:BI70">
    <cfRule type="expression" dxfId="268" priority="188">
      <formula>INDIRECT(ADDRESS(ROW(),COLUMN()))=TRUNC(INDIRECT(ADDRESS(ROW(),COLUMN())))</formula>
    </cfRule>
  </conditionalFormatting>
  <conditionalFormatting sqref="BF72:BI72">
    <cfRule type="expression" dxfId="267" priority="187">
      <formula>INDIRECT(ADDRESS(ROW(),COLUMN()))=TRUNC(INDIRECT(ADDRESS(ROW(),COLUMN())))</formula>
    </cfRule>
  </conditionalFormatting>
  <conditionalFormatting sqref="BF74:BI74">
    <cfRule type="expression" dxfId="266" priority="186">
      <formula>INDIRECT(ADDRESS(ROW(),COLUMN()))=TRUNC(INDIRECT(ADDRESS(ROW(),COLUMN())))</formula>
    </cfRule>
  </conditionalFormatting>
  <conditionalFormatting sqref="AG226:AR226 AK222:AR225">
    <cfRule type="expression" dxfId="265" priority="184">
      <formula>INDIRECT(ADDRESS(ROW(),COLUMN()))=TRUNC(INDIRECT(ADDRESS(ROW(),COLUMN())))</formula>
    </cfRule>
  </conditionalFormatting>
  <conditionalFormatting sqref="Q222:AB226">
    <cfRule type="expression" dxfId="264" priority="185">
      <formula>INDIRECT(ADDRESS(ROW(),COLUMN()))=TRUNC(INDIRECT(ADDRESS(ROW(),COLUMN())))</formula>
    </cfRule>
  </conditionalFormatting>
  <conditionalFormatting sqref="O231:R231">
    <cfRule type="expression" dxfId="263" priority="183">
      <formula>INDIRECT(ADDRESS(ROW(),COLUMN()))=TRUNC(INDIRECT(ADDRESS(ROW(),COLUMN())))</formula>
    </cfRule>
  </conditionalFormatting>
  <conditionalFormatting sqref="AE231:AH231">
    <cfRule type="expression" dxfId="262" priority="182">
      <formula>INDIRECT(ADDRESS(ROW(),COLUMN()))=TRUNC(INDIRECT(ADDRESS(ROW(),COLUMN())))</formula>
    </cfRule>
  </conditionalFormatting>
  <conditionalFormatting sqref="AG222:AJ225">
    <cfRule type="expression" dxfId="261" priority="181">
      <formula>INDIRECT(ADDRESS(ROW(),COLUMN()))=TRUNC(INDIRECT(ADDRESS(ROW(),COLUMN())))</formula>
    </cfRule>
  </conditionalFormatting>
  <conditionalFormatting sqref="AA18:BE18">
    <cfRule type="expression" dxfId="260" priority="179">
      <formula>INDIRECT(ADDRESS(ROW(),COLUMN()))=TRUNC(INDIRECT(ADDRESS(ROW(),COLUMN())))</formula>
    </cfRule>
  </conditionalFormatting>
  <conditionalFormatting sqref="AA20:BE20">
    <cfRule type="expression" dxfId="259" priority="180">
      <formula>INDIRECT(ADDRESS(ROW(),COLUMN()))=TRUNC(INDIRECT(ADDRESS(ROW(),COLUMN())))</formula>
    </cfRule>
  </conditionalFormatting>
  <conditionalFormatting sqref="AA188:BE188">
    <cfRule type="expression" dxfId="258" priority="38">
      <formula>INDIRECT(ADDRESS(ROW(),COLUMN()))=TRUNC(INDIRECT(ADDRESS(ROW(),COLUMN())))</formula>
    </cfRule>
  </conditionalFormatting>
  <conditionalFormatting sqref="AA22:BE22">
    <cfRule type="expression" dxfId="257" priority="178">
      <formula>INDIRECT(ADDRESS(ROW(),COLUMN()))=TRUNC(INDIRECT(ADDRESS(ROW(),COLUMN())))</formula>
    </cfRule>
  </conditionalFormatting>
  <conditionalFormatting sqref="AA24:BE24">
    <cfRule type="expression" dxfId="256" priority="177">
      <formula>INDIRECT(ADDRESS(ROW(),COLUMN()))=TRUNC(INDIRECT(ADDRESS(ROW(),COLUMN())))</formula>
    </cfRule>
  </conditionalFormatting>
  <conditionalFormatting sqref="AA26:BE26">
    <cfRule type="expression" dxfId="255" priority="176">
      <formula>INDIRECT(ADDRESS(ROW(),COLUMN()))=TRUNC(INDIRECT(ADDRESS(ROW(),COLUMN())))</formula>
    </cfRule>
  </conditionalFormatting>
  <conditionalFormatting sqref="AA28:BE28">
    <cfRule type="expression" dxfId="254" priority="175">
      <formula>INDIRECT(ADDRESS(ROW(),COLUMN()))=TRUNC(INDIRECT(ADDRESS(ROW(),COLUMN())))</formula>
    </cfRule>
  </conditionalFormatting>
  <conditionalFormatting sqref="AA30:BE30">
    <cfRule type="expression" dxfId="253" priority="174">
      <formula>INDIRECT(ADDRESS(ROW(),COLUMN()))=TRUNC(INDIRECT(ADDRESS(ROW(),COLUMN())))</formula>
    </cfRule>
  </conditionalFormatting>
  <conditionalFormatting sqref="AA32:BE32">
    <cfRule type="expression" dxfId="252" priority="173">
      <formula>INDIRECT(ADDRESS(ROW(),COLUMN()))=TRUNC(INDIRECT(ADDRESS(ROW(),COLUMN())))</formula>
    </cfRule>
  </conditionalFormatting>
  <conditionalFormatting sqref="AA34:BE34">
    <cfRule type="expression" dxfId="251" priority="172">
      <formula>INDIRECT(ADDRESS(ROW(),COLUMN()))=TRUNC(INDIRECT(ADDRESS(ROW(),COLUMN())))</formula>
    </cfRule>
  </conditionalFormatting>
  <conditionalFormatting sqref="AA36:BE36">
    <cfRule type="expression" dxfId="250" priority="171">
      <formula>INDIRECT(ADDRESS(ROW(),COLUMN()))=TRUNC(INDIRECT(ADDRESS(ROW(),COLUMN())))</formula>
    </cfRule>
  </conditionalFormatting>
  <conditionalFormatting sqref="AA38:BE38">
    <cfRule type="expression" dxfId="249" priority="170">
      <formula>INDIRECT(ADDRESS(ROW(),COLUMN()))=TRUNC(INDIRECT(ADDRESS(ROW(),COLUMN())))</formula>
    </cfRule>
  </conditionalFormatting>
  <conditionalFormatting sqref="AA40:BE40">
    <cfRule type="expression" dxfId="248" priority="169">
      <formula>INDIRECT(ADDRESS(ROW(),COLUMN()))=TRUNC(INDIRECT(ADDRESS(ROW(),COLUMN())))</formula>
    </cfRule>
  </conditionalFormatting>
  <conditionalFormatting sqref="AA42:BE42">
    <cfRule type="expression" dxfId="247" priority="168">
      <formula>INDIRECT(ADDRESS(ROW(),COLUMN()))=TRUNC(INDIRECT(ADDRESS(ROW(),COLUMN())))</formula>
    </cfRule>
  </conditionalFormatting>
  <conditionalFormatting sqref="AA44:BE44">
    <cfRule type="expression" dxfId="246" priority="167">
      <formula>INDIRECT(ADDRESS(ROW(),COLUMN()))=TRUNC(INDIRECT(ADDRESS(ROW(),COLUMN())))</formula>
    </cfRule>
  </conditionalFormatting>
  <conditionalFormatting sqref="AA46:BE46">
    <cfRule type="expression" dxfId="245" priority="166">
      <formula>INDIRECT(ADDRESS(ROW(),COLUMN()))=TRUNC(INDIRECT(ADDRESS(ROW(),COLUMN())))</formula>
    </cfRule>
  </conditionalFormatting>
  <conditionalFormatting sqref="AA48:BE48">
    <cfRule type="expression" dxfId="244" priority="165">
      <formula>INDIRECT(ADDRESS(ROW(),COLUMN()))=TRUNC(INDIRECT(ADDRESS(ROW(),COLUMN())))</formula>
    </cfRule>
  </conditionalFormatting>
  <conditionalFormatting sqref="AA50:BE50">
    <cfRule type="expression" dxfId="243" priority="164">
      <formula>INDIRECT(ADDRESS(ROW(),COLUMN()))=TRUNC(INDIRECT(ADDRESS(ROW(),COLUMN())))</formula>
    </cfRule>
  </conditionalFormatting>
  <conditionalFormatting sqref="AA52:BE52">
    <cfRule type="expression" dxfId="242" priority="163">
      <formula>INDIRECT(ADDRESS(ROW(),COLUMN()))=TRUNC(INDIRECT(ADDRESS(ROW(),COLUMN())))</formula>
    </cfRule>
  </conditionalFormatting>
  <conditionalFormatting sqref="AA54:BE54">
    <cfRule type="expression" dxfId="241" priority="162">
      <formula>INDIRECT(ADDRESS(ROW(),COLUMN()))=TRUNC(INDIRECT(ADDRESS(ROW(),COLUMN())))</formula>
    </cfRule>
  </conditionalFormatting>
  <conditionalFormatting sqref="AA56:BE56">
    <cfRule type="expression" dxfId="240" priority="161">
      <formula>INDIRECT(ADDRESS(ROW(),COLUMN()))=TRUNC(INDIRECT(ADDRESS(ROW(),COLUMN())))</formula>
    </cfRule>
  </conditionalFormatting>
  <conditionalFormatting sqref="AA58:BE58">
    <cfRule type="expression" dxfId="239" priority="160">
      <formula>INDIRECT(ADDRESS(ROW(),COLUMN()))=TRUNC(INDIRECT(ADDRESS(ROW(),COLUMN())))</formula>
    </cfRule>
  </conditionalFormatting>
  <conditionalFormatting sqref="AA60:BE60">
    <cfRule type="expression" dxfId="238" priority="159">
      <formula>INDIRECT(ADDRESS(ROW(),COLUMN()))=TRUNC(INDIRECT(ADDRESS(ROW(),COLUMN())))</formula>
    </cfRule>
  </conditionalFormatting>
  <conditionalFormatting sqref="AA62:BE62">
    <cfRule type="expression" dxfId="237" priority="158">
      <formula>INDIRECT(ADDRESS(ROW(),COLUMN()))=TRUNC(INDIRECT(ADDRESS(ROW(),COLUMN())))</formula>
    </cfRule>
  </conditionalFormatting>
  <conditionalFormatting sqref="AA64:BE64">
    <cfRule type="expression" dxfId="236" priority="157">
      <formula>INDIRECT(ADDRESS(ROW(),COLUMN()))=TRUNC(INDIRECT(ADDRESS(ROW(),COLUMN())))</formula>
    </cfRule>
  </conditionalFormatting>
  <conditionalFormatting sqref="AA66:BE66">
    <cfRule type="expression" dxfId="235" priority="156">
      <formula>INDIRECT(ADDRESS(ROW(),COLUMN()))=TRUNC(INDIRECT(ADDRESS(ROW(),COLUMN())))</formula>
    </cfRule>
  </conditionalFormatting>
  <conditionalFormatting sqref="AA68:BE68">
    <cfRule type="expression" dxfId="234" priority="155">
      <formula>INDIRECT(ADDRESS(ROW(),COLUMN()))=TRUNC(INDIRECT(ADDRESS(ROW(),COLUMN())))</formula>
    </cfRule>
  </conditionalFormatting>
  <conditionalFormatting sqref="AA70:BE70">
    <cfRule type="expression" dxfId="233" priority="154">
      <formula>INDIRECT(ADDRESS(ROW(),COLUMN()))=TRUNC(INDIRECT(ADDRESS(ROW(),COLUMN())))</formula>
    </cfRule>
  </conditionalFormatting>
  <conditionalFormatting sqref="AA72:BE72">
    <cfRule type="expression" dxfId="232" priority="153">
      <formula>INDIRECT(ADDRESS(ROW(),COLUMN()))=TRUNC(INDIRECT(ADDRESS(ROW(),COLUMN())))</formula>
    </cfRule>
  </conditionalFormatting>
  <conditionalFormatting sqref="AA74:BE74">
    <cfRule type="expression" dxfId="231" priority="152">
      <formula>INDIRECT(ADDRESS(ROW(),COLUMN()))=TRUNC(INDIRECT(ADDRESS(ROW(),COLUMN())))</formula>
    </cfRule>
  </conditionalFormatting>
  <conditionalFormatting sqref="AA76:BE76">
    <cfRule type="expression" dxfId="230" priority="150">
      <formula>INDIRECT(ADDRESS(ROW(),COLUMN()))=TRUNC(INDIRECT(ADDRESS(ROW(),COLUMN())))</formula>
    </cfRule>
  </conditionalFormatting>
  <conditionalFormatting sqref="BF76:BI76">
    <cfRule type="expression" dxfId="229" priority="151">
      <formula>INDIRECT(ADDRESS(ROW(),COLUMN()))=TRUNC(INDIRECT(ADDRESS(ROW(),COLUMN())))</formula>
    </cfRule>
  </conditionalFormatting>
  <conditionalFormatting sqref="BF78:BI78">
    <cfRule type="expression" dxfId="228" priority="149">
      <formula>INDIRECT(ADDRESS(ROW(),COLUMN()))=TRUNC(INDIRECT(ADDRESS(ROW(),COLUMN())))</formula>
    </cfRule>
  </conditionalFormatting>
  <conditionalFormatting sqref="AA78:BE78">
    <cfRule type="expression" dxfId="227" priority="148">
      <formula>INDIRECT(ADDRESS(ROW(),COLUMN()))=TRUNC(INDIRECT(ADDRESS(ROW(),COLUMN())))</formula>
    </cfRule>
  </conditionalFormatting>
  <conditionalFormatting sqref="BF80:BI80">
    <cfRule type="expression" dxfId="226" priority="147">
      <formula>INDIRECT(ADDRESS(ROW(),COLUMN()))=TRUNC(INDIRECT(ADDRESS(ROW(),COLUMN())))</formula>
    </cfRule>
  </conditionalFormatting>
  <conditionalFormatting sqref="AA80:BE80">
    <cfRule type="expression" dxfId="225" priority="146">
      <formula>INDIRECT(ADDRESS(ROW(),COLUMN()))=TRUNC(INDIRECT(ADDRESS(ROW(),COLUMN())))</formula>
    </cfRule>
  </conditionalFormatting>
  <conditionalFormatting sqref="BF82:BI82">
    <cfRule type="expression" dxfId="224" priority="145">
      <formula>INDIRECT(ADDRESS(ROW(),COLUMN()))=TRUNC(INDIRECT(ADDRESS(ROW(),COLUMN())))</formula>
    </cfRule>
  </conditionalFormatting>
  <conditionalFormatting sqref="AA82:BE82">
    <cfRule type="expression" dxfId="223" priority="144">
      <formula>INDIRECT(ADDRESS(ROW(),COLUMN()))=TRUNC(INDIRECT(ADDRESS(ROW(),COLUMN())))</formula>
    </cfRule>
  </conditionalFormatting>
  <conditionalFormatting sqref="BF84:BI84">
    <cfRule type="expression" dxfId="222" priority="143">
      <formula>INDIRECT(ADDRESS(ROW(),COLUMN()))=TRUNC(INDIRECT(ADDRESS(ROW(),COLUMN())))</formula>
    </cfRule>
  </conditionalFormatting>
  <conditionalFormatting sqref="AA84:BE84">
    <cfRule type="expression" dxfId="221" priority="142">
      <formula>INDIRECT(ADDRESS(ROW(),COLUMN()))=TRUNC(INDIRECT(ADDRESS(ROW(),COLUMN())))</formula>
    </cfRule>
  </conditionalFormatting>
  <conditionalFormatting sqref="BF86:BI86">
    <cfRule type="expression" dxfId="220" priority="141">
      <formula>INDIRECT(ADDRESS(ROW(),COLUMN()))=TRUNC(INDIRECT(ADDRESS(ROW(),COLUMN())))</formula>
    </cfRule>
  </conditionalFormatting>
  <conditionalFormatting sqref="AA86:BE86">
    <cfRule type="expression" dxfId="219" priority="140">
      <formula>INDIRECT(ADDRESS(ROW(),COLUMN()))=TRUNC(INDIRECT(ADDRESS(ROW(),COLUMN())))</formula>
    </cfRule>
  </conditionalFormatting>
  <conditionalFormatting sqref="BF88:BI88">
    <cfRule type="expression" dxfId="218" priority="139">
      <formula>INDIRECT(ADDRESS(ROW(),COLUMN()))=TRUNC(INDIRECT(ADDRESS(ROW(),COLUMN())))</formula>
    </cfRule>
  </conditionalFormatting>
  <conditionalFormatting sqref="AA88:BE88">
    <cfRule type="expression" dxfId="217" priority="138">
      <formula>INDIRECT(ADDRESS(ROW(),COLUMN()))=TRUNC(INDIRECT(ADDRESS(ROW(),COLUMN())))</formula>
    </cfRule>
  </conditionalFormatting>
  <conditionalFormatting sqref="BF90:BI90">
    <cfRule type="expression" dxfId="216" priority="137">
      <formula>INDIRECT(ADDRESS(ROW(),COLUMN()))=TRUNC(INDIRECT(ADDRESS(ROW(),COLUMN())))</formula>
    </cfRule>
  </conditionalFormatting>
  <conditionalFormatting sqref="AA90:BE90">
    <cfRule type="expression" dxfId="215" priority="136">
      <formula>INDIRECT(ADDRESS(ROW(),COLUMN()))=TRUNC(INDIRECT(ADDRESS(ROW(),COLUMN())))</formula>
    </cfRule>
  </conditionalFormatting>
  <conditionalFormatting sqref="BF92:BI92">
    <cfRule type="expression" dxfId="214" priority="135">
      <formula>INDIRECT(ADDRESS(ROW(),COLUMN()))=TRUNC(INDIRECT(ADDRESS(ROW(),COLUMN())))</formula>
    </cfRule>
  </conditionalFormatting>
  <conditionalFormatting sqref="AA92:BE92">
    <cfRule type="expression" dxfId="213" priority="134">
      <formula>INDIRECT(ADDRESS(ROW(),COLUMN()))=TRUNC(INDIRECT(ADDRESS(ROW(),COLUMN())))</formula>
    </cfRule>
  </conditionalFormatting>
  <conditionalFormatting sqref="BF94:BI94">
    <cfRule type="expression" dxfId="212" priority="133">
      <formula>INDIRECT(ADDRESS(ROW(),COLUMN()))=TRUNC(INDIRECT(ADDRESS(ROW(),COLUMN())))</formula>
    </cfRule>
  </conditionalFormatting>
  <conditionalFormatting sqref="AA94:BE94">
    <cfRule type="expression" dxfId="211" priority="132">
      <formula>INDIRECT(ADDRESS(ROW(),COLUMN()))=TRUNC(INDIRECT(ADDRESS(ROW(),COLUMN())))</formula>
    </cfRule>
  </conditionalFormatting>
  <conditionalFormatting sqref="BF96:BI96">
    <cfRule type="expression" dxfId="210" priority="131">
      <formula>INDIRECT(ADDRESS(ROW(),COLUMN()))=TRUNC(INDIRECT(ADDRESS(ROW(),COLUMN())))</formula>
    </cfRule>
  </conditionalFormatting>
  <conditionalFormatting sqref="AA96:BE96">
    <cfRule type="expression" dxfId="209" priority="130">
      <formula>INDIRECT(ADDRESS(ROW(),COLUMN()))=TRUNC(INDIRECT(ADDRESS(ROW(),COLUMN())))</formula>
    </cfRule>
  </conditionalFormatting>
  <conditionalFormatting sqref="BF98:BI98">
    <cfRule type="expression" dxfId="208" priority="129">
      <formula>INDIRECT(ADDRESS(ROW(),COLUMN()))=TRUNC(INDIRECT(ADDRESS(ROW(),COLUMN())))</formula>
    </cfRule>
  </conditionalFormatting>
  <conditionalFormatting sqref="AA98:BE98">
    <cfRule type="expression" dxfId="207" priority="128">
      <formula>INDIRECT(ADDRESS(ROW(),COLUMN()))=TRUNC(INDIRECT(ADDRESS(ROW(),COLUMN())))</formula>
    </cfRule>
  </conditionalFormatting>
  <conditionalFormatting sqref="BF100:BI100">
    <cfRule type="expression" dxfId="206" priority="127">
      <formula>INDIRECT(ADDRESS(ROW(),COLUMN()))=TRUNC(INDIRECT(ADDRESS(ROW(),COLUMN())))</formula>
    </cfRule>
  </conditionalFormatting>
  <conditionalFormatting sqref="AA100:BE100">
    <cfRule type="expression" dxfId="205" priority="126">
      <formula>INDIRECT(ADDRESS(ROW(),COLUMN()))=TRUNC(INDIRECT(ADDRESS(ROW(),COLUMN())))</formula>
    </cfRule>
  </conditionalFormatting>
  <conditionalFormatting sqref="BF102:BI102">
    <cfRule type="expression" dxfId="204" priority="125">
      <formula>INDIRECT(ADDRESS(ROW(),COLUMN()))=TRUNC(INDIRECT(ADDRESS(ROW(),COLUMN())))</formula>
    </cfRule>
  </conditionalFormatting>
  <conditionalFormatting sqref="AA102:BE102">
    <cfRule type="expression" dxfId="203" priority="124">
      <formula>INDIRECT(ADDRESS(ROW(),COLUMN()))=TRUNC(INDIRECT(ADDRESS(ROW(),COLUMN())))</formula>
    </cfRule>
  </conditionalFormatting>
  <conditionalFormatting sqref="BF104:BI104">
    <cfRule type="expression" dxfId="202" priority="123">
      <formula>INDIRECT(ADDRESS(ROW(),COLUMN()))=TRUNC(INDIRECT(ADDRESS(ROW(),COLUMN())))</formula>
    </cfRule>
  </conditionalFormatting>
  <conditionalFormatting sqref="AA104:BE104">
    <cfRule type="expression" dxfId="201" priority="122">
      <formula>INDIRECT(ADDRESS(ROW(),COLUMN()))=TRUNC(INDIRECT(ADDRESS(ROW(),COLUMN())))</formula>
    </cfRule>
  </conditionalFormatting>
  <conditionalFormatting sqref="BF106:BI106">
    <cfRule type="expression" dxfId="200" priority="121">
      <formula>INDIRECT(ADDRESS(ROW(),COLUMN()))=TRUNC(INDIRECT(ADDRESS(ROW(),COLUMN())))</formula>
    </cfRule>
  </conditionalFormatting>
  <conditionalFormatting sqref="AA106:BE106">
    <cfRule type="expression" dxfId="199" priority="120">
      <formula>INDIRECT(ADDRESS(ROW(),COLUMN()))=TRUNC(INDIRECT(ADDRESS(ROW(),COLUMN())))</formula>
    </cfRule>
  </conditionalFormatting>
  <conditionalFormatting sqref="BF108:BI108">
    <cfRule type="expression" dxfId="198" priority="119">
      <formula>INDIRECT(ADDRESS(ROW(),COLUMN()))=TRUNC(INDIRECT(ADDRESS(ROW(),COLUMN())))</formula>
    </cfRule>
  </conditionalFormatting>
  <conditionalFormatting sqref="AA108:BE108">
    <cfRule type="expression" dxfId="197" priority="118">
      <formula>INDIRECT(ADDRESS(ROW(),COLUMN()))=TRUNC(INDIRECT(ADDRESS(ROW(),COLUMN())))</formula>
    </cfRule>
  </conditionalFormatting>
  <conditionalFormatting sqref="BF110:BI110">
    <cfRule type="expression" dxfId="196" priority="117">
      <formula>INDIRECT(ADDRESS(ROW(),COLUMN()))=TRUNC(INDIRECT(ADDRESS(ROW(),COLUMN())))</formula>
    </cfRule>
  </conditionalFormatting>
  <conditionalFormatting sqref="AA110:BE110">
    <cfRule type="expression" dxfId="195" priority="116">
      <formula>INDIRECT(ADDRESS(ROW(),COLUMN()))=TRUNC(INDIRECT(ADDRESS(ROW(),COLUMN())))</formula>
    </cfRule>
  </conditionalFormatting>
  <conditionalFormatting sqref="BF112:BI112">
    <cfRule type="expression" dxfId="194" priority="115">
      <formula>INDIRECT(ADDRESS(ROW(),COLUMN()))=TRUNC(INDIRECT(ADDRESS(ROW(),COLUMN())))</formula>
    </cfRule>
  </conditionalFormatting>
  <conditionalFormatting sqref="AA112:BE112">
    <cfRule type="expression" dxfId="193" priority="114">
      <formula>INDIRECT(ADDRESS(ROW(),COLUMN()))=TRUNC(INDIRECT(ADDRESS(ROW(),COLUMN())))</formula>
    </cfRule>
  </conditionalFormatting>
  <conditionalFormatting sqref="BF114:BI114">
    <cfRule type="expression" dxfId="192" priority="113">
      <formula>INDIRECT(ADDRESS(ROW(),COLUMN()))=TRUNC(INDIRECT(ADDRESS(ROW(),COLUMN())))</formula>
    </cfRule>
  </conditionalFormatting>
  <conditionalFormatting sqref="AA114:BE114">
    <cfRule type="expression" dxfId="191" priority="112">
      <formula>INDIRECT(ADDRESS(ROW(),COLUMN()))=TRUNC(INDIRECT(ADDRESS(ROW(),COLUMN())))</formula>
    </cfRule>
  </conditionalFormatting>
  <conditionalFormatting sqref="BF116:BI116">
    <cfRule type="expression" dxfId="190" priority="111">
      <formula>INDIRECT(ADDRESS(ROW(),COLUMN()))=TRUNC(INDIRECT(ADDRESS(ROW(),COLUMN())))</formula>
    </cfRule>
  </conditionalFormatting>
  <conditionalFormatting sqref="AA116:BE116">
    <cfRule type="expression" dxfId="189" priority="110">
      <formula>INDIRECT(ADDRESS(ROW(),COLUMN()))=TRUNC(INDIRECT(ADDRESS(ROW(),COLUMN())))</formula>
    </cfRule>
  </conditionalFormatting>
  <conditionalFormatting sqref="BF118:BI118">
    <cfRule type="expression" dxfId="188" priority="109">
      <formula>INDIRECT(ADDRESS(ROW(),COLUMN()))=TRUNC(INDIRECT(ADDRESS(ROW(),COLUMN())))</formula>
    </cfRule>
  </conditionalFormatting>
  <conditionalFormatting sqref="AA118:BE118">
    <cfRule type="expression" dxfId="187" priority="108">
      <formula>INDIRECT(ADDRESS(ROW(),COLUMN()))=TRUNC(INDIRECT(ADDRESS(ROW(),COLUMN())))</formula>
    </cfRule>
  </conditionalFormatting>
  <conditionalFormatting sqref="BF120:BI120">
    <cfRule type="expression" dxfId="186" priority="107">
      <formula>INDIRECT(ADDRESS(ROW(),COLUMN()))=TRUNC(INDIRECT(ADDRESS(ROW(),COLUMN())))</formula>
    </cfRule>
  </conditionalFormatting>
  <conditionalFormatting sqref="AA120:BE120">
    <cfRule type="expression" dxfId="185" priority="106">
      <formula>INDIRECT(ADDRESS(ROW(),COLUMN()))=TRUNC(INDIRECT(ADDRESS(ROW(),COLUMN())))</formula>
    </cfRule>
  </conditionalFormatting>
  <conditionalFormatting sqref="BF122:BI122">
    <cfRule type="expression" dxfId="184" priority="105">
      <formula>INDIRECT(ADDRESS(ROW(),COLUMN()))=TRUNC(INDIRECT(ADDRESS(ROW(),COLUMN())))</formula>
    </cfRule>
  </conditionalFormatting>
  <conditionalFormatting sqref="AA122:BE122">
    <cfRule type="expression" dxfId="183" priority="104">
      <formula>INDIRECT(ADDRESS(ROW(),COLUMN()))=TRUNC(INDIRECT(ADDRESS(ROW(),COLUMN())))</formula>
    </cfRule>
  </conditionalFormatting>
  <conditionalFormatting sqref="BF124:BI124">
    <cfRule type="expression" dxfId="182" priority="103">
      <formula>INDIRECT(ADDRESS(ROW(),COLUMN()))=TRUNC(INDIRECT(ADDRESS(ROW(),COLUMN())))</formula>
    </cfRule>
  </conditionalFormatting>
  <conditionalFormatting sqref="AA124:BE124">
    <cfRule type="expression" dxfId="181" priority="102">
      <formula>INDIRECT(ADDRESS(ROW(),COLUMN()))=TRUNC(INDIRECT(ADDRESS(ROW(),COLUMN())))</formula>
    </cfRule>
  </conditionalFormatting>
  <conditionalFormatting sqref="BF126:BI126">
    <cfRule type="expression" dxfId="180" priority="101">
      <formula>INDIRECT(ADDRESS(ROW(),COLUMN()))=TRUNC(INDIRECT(ADDRESS(ROW(),COLUMN())))</formula>
    </cfRule>
  </conditionalFormatting>
  <conditionalFormatting sqref="AA126:BE126">
    <cfRule type="expression" dxfId="179" priority="100">
      <formula>INDIRECT(ADDRESS(ROW(),COLUMN()))=TRUNC(INDIRECT(ADDRESS(ROW(),COLUMN())))</formula>
    </cfRule>
  </conditionalFormatting>
  <conditionalFormatting sqref="BF128:BI128">
    <cfRule type="expression" dxfId="178" priority="99">
      <formula>INDIRECT(ADDRESS(ROW(),COLUMN()))=TRUNC(INDIRECT(ADDRESS(ROW(),COLUMN())))</formula>
    </cfRule>
  </conditionalFormatting>
  <conditionalFormatting sqref="AA128:BE128">
    <cfRule type="expression" dxfId="177" priority="98">
      <formula>INDIRECT(ADDRESS(ROW(),COLUMN()))=TRUNC(INDIRECT(ADDRESS(ROW(),COLUMN())))</formula>
    </cfRule>
  </conditionalFormatting>
  <conditionalFormatting sqref="BF130:BI130">
    <cfRule type="expression" dxfId="176" priority="97">
      <formula>INDIRECT(ADDRESS(ROW(),COLUMN()))=TRUNC(INDIRECT(ADDRESS(ROW(),COLUMN())))</formula>
    </cfRule>
  </conditionalFormatting>
  <conditionalFormatting sqref="AA130:BE130">
    <cfRule type="expression" dxfId="175" priority="96">
      <formula>INDIRECT(ADDRESS(ROW(),COLUMN()))=TRUNC(INDIRECT(ADDRESS(ROW(),COLUMN())))</formula>
    </cfRule>
  </conditionalFormatting>
  <conditionalFormatting sqref="BF132:BI132">
    <cfRule type="expression" dxfId="174" priority="95">
      <formula>INDIRECT(ADDRESS(ROW(),COLUMN()))=TRUNC(INDIRECT(ADDRESS(ROW(),COLUMN())))</formula>
    </cfRule>
  </conditionalFormatting>
  <conditionalFormatting sqref="AA132:BE132">
    <cfRule type="expression" dxfId="173" priority="94">
      <formula>INDIRECT(ADDRESS(ROW(),COLUMN()))=TRUNC(INDIRECT(ADDRESS(ROW(),COLUMN())))</formula>
    </cfRule>
  </conditionalFormatting>
  <conditionalFormatting sqref="BF134:BI134">
    <cfRule type="expression" dxfId="172" priority="93">
      <formula>INDIRECT(ADDRESS(ROW(),COLUMN()))=TRUNC(INDIRECT(ADDRESS(ROW(),COLUMN())))</formula>
    </cfRule>
  </conditionalFormatting>
  <conditionalFormatting sqref="AA134:BE134">
    <cfRule type="expression" dxfId="171" priority="92">
      <formula>INDIRECT(ADDRESS(ROW(),COLUMN()))=TRUNC(INDIRECT(ADDRESS(ROW(),COLUMN())))</formula>
    </cfRule>
  </conditionalFormatting>
  <conditionalFormatting sqref="BF136:BI136">
    <cfRule type="expression" dxfId="170" priority="91">
      <formula>INDIRECT(ADDRESS(ROW(),COLUMN()))=TRUNC(INDIRECT(ADDRESS(ROW(),COLUMN())))</formula>
    </cfRule>
  </conditionalFormatting>
  <conditionalFormatting sqref="AA136:BE136">
    <cfRule type="expression" dxfId="169" priority="90">
      <formula>INDIRECT(ADDRESS(ROW(),COLUMN()))=TRUNC(INDIRECT(ADDRESS(ROW(),COLUMN())))</formula>
    </cfRule>
  </conditionalFormatting>
  <conditionalFormatting sqref="BF138:BI138">
    <cfRule type="expression" dxfId="168" priority="89">
      <formula>INDIRECT(ADDRESS(ROW(),COLUMN()))=TRUNC(INDIRECT(ADDRESS(ROW(),COLUMN())))</formula>
    </cfRule>
  </conditionalFormatting>
  <conditionalFormatting sqref="AA138:BE138">
    <cfRule type="expression" dxfId="167" priority="88">
      <formula>INDIRECT(ADDRESS(ROW(),COLUMN()))=TRUNC(INDIRECT(ADDRESS(ROW(),COLUMN())))</formula>
    </cfRule>
  </conditionalFormatting>
  <conditionalFormatting sqref="BF140:BI140">
    <cfRule type="expression" dxfId="166" priority="87">
      <formula>INDIRECT(ADDRESS(ROW(),COLUMN()))=TRUNC(INDIRECT(ADDRESS(ROW(),COLUMN())))</formula>
    </cfRule>
  </conditionalFormatting>
  <conditionalFormatting sqref="AA140:BE140">
    <cfRule type="expression" dxfId="165" priority="86">
      <formula>INDIRECT(ADDRESS(ROW(),COLUMN()))=TRUNC(INDIRECT(ADDRESS(ROW(),COLUMN())))</formula>
    </cfRule>
  </conditionalFormatting>
  <conditionalFormatting sqref="BF142:BI142">
    <cfRule type="expression" dxfId="164" priority="85">
      <formula>INDIRECT(ADDRESS(ROW(),COLUMN()))=TRUNC(INDIRECT(ADDRESS(ROW(),COLUMN())))</formula>
    </cfRule>
  </conditionalFormatting>
  <conditionalFormatting sqref="AA142:BE142">
    <cfRule type="expression" dxfId="163" priority="84">
      <formula>INDIRECT(ADDRESS(ROW(),COLUMN()))=TRUNC(INDIRECT(ADDRESS(ROW(),COLUMN())))</formula>
    </cfRule>
  </conditionalFormatting>
  <conditionalFormatting sqref="BF144:BI144">
    <cfRule type="expression" dxfId="162" priority="83">
      <formula>INDIRECT(ADDRESS(ROW(),COLUMN()))=TRUNC(INDIRECT(ADDRESS(ROW(),COLUMN())))</formula>
    </cfRule>
  </conditionalFormatting>
  <conditionalFormatting sqref="AA144:BE144">
    <cfRule type="expression" dxfId="161" priority="82">
      <formula>INDIRECT(ADDRESS(ROW(),COLUMN()))=TRUNC(INDIRECT(ADDRESS(ROW(),COLUMN())))</formula>
    </cfRule>
  </conditionalFormatting>
  <conditionalFormatting sqref="BF146:BI146">
    <cfRule type="expression" dxfId="160" priority="81">
      <formula>INDIRECT(ADDRESS(ROW(),COLUMN()))=TRUNC(INDIRECT(ADDRESS(ROW(),COLUMN())))</formula>
    </cfRule>
  </conditionalFormatting>
  <conditionalFormatting sqref="AA146:BE146">
    <cfRule type="expression" dxfId="159" priority="80">
      <formula>INDIRECT(ADDRESS(ROW(),COLUMN()))=TRUNC(INDIRECT(ADDRESS(ROW(),COLUMN())))</formula>
    </cfRule>
  </conditionalFormatting>
  <conditionalFormatting sqref="BF148:BI148">
    <cfRule type="expression" dxfId="158" priority="79">
      <formula>INDIRECT(ADDRESS(ROW(),COLUMN()))=TRUNC(INDIRECT(ADDRESS(ROW(),COLUMN())))</formula>
    </cfRule>
  </conditionalFormatting>
  <conditionalFormatting sqref="AA148:BE148">
    <cfRule type="expression" dxfId="157" priority="78">
      <formula>INDIRECT(ADDRESS(ROW(),COLUMN()))=TRUNC(INDIRECT(ADDRESS(ROW(),COLUMN())))</formula>
    </cfRule>
  </conditionalFormatting>
  <conditionalFormatting sqref="BF150:BI150">
    <cfRule type="expression" dxfId="156" priority="77">
      <formula>INDIRECT(ADDRESS(ROW(),COLUMN()))=TRUNC(INDIRECT(ADDRESS(ROW(),COLUMN())))</formula>
    </cfRule>
  </conditionalFormatting>
  <conditionalFormatting sqref="AA150:BE150">
    <cfRule type="expression" dxfId="155" priority="76">
      <formula>INDIRECT(ADDRESS(ROW(),COLUMN()))=TRUNC(INDIRECT(ADDRESS(ROW(),COLUMN())))</formula>
    </cfRule>
  </conditionalFormatting>
  <conditionalFormatting sqref="BF152:BI152">
    <cfRule type="expression" dxfId="154" priority="75">
      <formula>INDIRECT(ADDRESS(ROW(),COLUMN()))=TRUNC(INDIRECT(ADDRESS(ROW(),COLUMN())))</formula>
    </cfRule>
  </conditionalFormatting>
  <conditionalFormatting sqref="AA152:BE152">
    <cfRule type="expression" dxfId="153" priority="74">
      <formula>INDIRECT(ADDRESS(ROW(),COLUMN()))=TRUNC(INDIRECT(ADDRESS(ROW(),COLUMN())))</formula>
    </cfRule>
  </conditionalFormatting>
  <conditionalFormatting sqref="BF154:BI154">
    <cfRule type="expression" dxfId="152" priority="73">
      <formula>INDIRECT(ADDRESS(ROW(),COLUMN()))=TRUNC(INDIRECT(ADDRESS(ROW(),COLUMN())))</formula>
    </cfRule>
  </conditionalFormatting>
  <conditionalFormatting sqref="AA154:BE154">
    <cfRule type="expression" dxfId="151" priority="72">
      <formula>INDIRECT(ADDRESS(ROW(),COLUMN()))=TRUNC(INDIRECT(ADDRESS(ROW(),COLUMN())))</formula>
    </cfRule>
  </conditionalFormatting>
  <conditionalFormatting sqref="BF156:BI156">
    <cfRule type="expression" dxfId="150" priority="71">
      <formula>INDIRECT(ADDRESS(ROW(),COLUMN()))=TRUNC(INDIRECT(ADDRESS(ROW(),COLUMN())))</formula>
    </cfRule>
  </conditionalFormatting>
  <conditionalFormatting sqref="AA156:BE156">
    <cfRule type="expression" dxfId="149" priority="70">
      <formula>INDIRECT(ADDRESS(ROW(),COLUMN()))=TRUNC(INDIRECT(ADDRESS(ROW(),COLUMN())))</formula>
    </cfRule>
  </conditionalFormatting>
  <conditionalFormatting sqref="BF158:BI158">
    <cfRule type="expression" dxfId="148" priority="69">
      <formula>INDIRECT(ADDRESS(ROW(),COLUMN()))=TRUNC(INDIRECT(ADDRESS(ROW(),COLUMN())))</formula>
    </cfRule>
  </conditionalFormatting>
  <conditionalFormatting sqref="AA158:BE158">
    <cfRule type="expression" dxfId="147" priority="68">
      <formula>INDIRECT(ADDRESS(ROW(),COLUMN()))=TRUNC(INDIRECT(ADDRESS(ROW(),COLUMN())))</formula>
    </cfRule>
  </conditionalFormatting>
  <conditionalFormatting sqref="BF160:BI160">
    <cfRule type="expression" dxfId="146" priority="67">
      <formula>INDIRECT(ADDRESS(ROW(),COLUMN()))=TRUNC(INDIRECT(ADDRESS(ROW(),COLUMN())))</formula>
    </cfRule>
  </conditionalFormatting>
  <conditionalFormatting sqref="AA160:BE160">
    <cfRule type="expression" dxfId="145" priority="66">
      <formula>INDIRECT(ADDRESS(ROW(),COLUMN()))=TRUNC(INDIRECT(ADDRESS(ROW(),COLUMN())))</formula>
    </cfRule>
  </conditionalFormatting>
  <conditionalFormatting sqref="BF162:BI162">
    <cfRule type="expression" dxfId="144" priority="65">
      <formula>INDIRECT(ADDRESS(ROW(),COLUMN()))=TRUNC(INDIRECT(ADDRESS(ROW(),COLUMN())))</formula>
    </cfRule>
  </conditionalFormatting>
  <conditionalFormatting sqref="AA162:BE162">
    <cfRule type="expression" dxfId="143" priority="64">
      <formula>INDIRECT(ADDRESS(ROW(),COLUMN()))=TRUNC(INDIRECT(ADDRESS(ROW(),COLUMN())))</formula>
    </cfRule>
  </conditionalFormatting>
  <conditionalFormatting sqref="BF164:BI164">
    <cfRule type="expression" dxfId="142" priority="63">
      <formula>INDIRECT(ADDRESS(ROW(),COLUMN()))=TRUNC(INDIRECT(ADDRESS(ROW(),COLUMN())))</formula>
    </cfRule>
  </conditionalFormatting>
  <conditionalFormatting sqref="AA164:BE164">
    <cfRule type="expression" dxfId="141" priority="62">
      <formula>INDIRECT(ADDRESS(ROW(),COLUMN()))=TRUNC(INDIRECT(ADDRESS(ROW(),COLUMN())))</formula>
    </cfRule>
  </conditionalFormatting>
  <conditionalFormatting sqref="BF166:BI166">
    <cfRule type="expression" dxfId="140" priority="61">
      <formula>INDIRECT(ADDRESS(ROW(),COLUMN()))=TRUNC(INDIRECT(ADDRESS(ROW(),COLUMN())))</formula>
    </cfRule>
  </conditionalFormatting>
  <conditionalFormatting sqref="AA166:BE166">
    <cfRule type="expression" dxfId="139" priority="60">
      <formula>INDIRECT(ADDRESS(ROW(),COLUMN()))=TRUNC(INDIRECT(ADDRESS(ROW(),COLUMN())))</formula>
    </cfRule>
  </conditionalFormatting>
  <conditionalFormatting sqref="BF168:BI168">
    <cfRule type="expression" dxfId="138" priority="59">
      <formula>INDIRECT(ADDRESS(ROW(),COLUMN()))=TRUNC(INDIRECT(ADDRESS(ROW(),COLUMN())))</formula>
    </cfRule>
  </conditionalFormatting>
  <conditionalFormatting sqref="AA168:BE168">
    <cfRule type="expression" dxfId="137" priority="58">
      <formula>INDIRECT(ADDRESS(ROW(),COLUMN()))=TRUNC(INDIRECT(ADDRESS(ROW(),COLUMN())))</formula>
    </cfRule>
  </conditionalFormatting>
  <conditionalFormatting sqref="BF170:BI170">
    <cfRule type="expression" dxfId="136" priority="57">
      <formula>INDIRECT(ADDRESS(ROW(),COLUMN()))=TRUNC(INDIRECT(ADDRESS(ROW(),COLUMN())))</formula>
    </cfRule>
  </conditionalFormatting>
  <conditionalFormatting sqref="AA170:BE170">
    <cfRule type="expression" dxfId="135" priority="56">
      <formula>INDIRECT(ADDRESS(ROW(),COLUMN()))=TRUNC(INDIRECT(ADDRESS(ROW(),COLUMN())))</formula>
    </cfRule>
  </conditionalFormatting>
  <conditionalFormatting sqref="BF172:BI172">
    <cfRule type="expression" dxfId="134" priority="55">
      <formula>INDIRECT(ADDRESS(ROW(),COLUMN()))=TRUNC(INDIRECT(ADDRESS(ROW(),COLUMN())))</formula>
    </cfRule>
  </conditionalFormatting>
  <conditionalFormatting sqref="AA172:BE172">
    <cfRule type="expression" dxfId="133" priority="54">
      <formula>INDIRECT(ADDRESS(ROW(),COLUMN()))=TRUNC(INDIRECT(ADDRESS(ROW(),COLUMN())))</formula>
    </cfRule>
  </conditionalFormatting>
  <conditionalFormatting sqref="BF174:BI174">
    <cfRule type="expression" dxfId="132" priority="53">
      <formula>INDIRECT(ADDRESS(ROW(),COLUMN()))=TRUNC(INDIRECT(ADDRESS(ROW(),COLUMN())))</formula>
    </cfRule>
  </conditionalFormatting>
  <conditionalFormatting sqref="AA174:BE174">
    <cfRule type="expression" dxfId="131" priority="52">
      <formula>INDIRECT(ADDRESS(ROW(),COLUMN()))=TRUNC(INDIRECT(ADDRESS(ROW(),COLUMN())))</formula>
    </cfRule>
  </conditionalFormatting>
  <conditionalFormatting sqref="BF176:BI176">
    <cfRule type="expression" dxfId="130" priority="51">
      <formula>INDIRECT(ADDRESS(ROW(),COLUMN()))=TRUNC(INDIRECT(ADDRESS(ROW(),COLUMN())))</formula>
    </cfRule>
  </conditionalFormatting>
  <conditionalFormatting sqref="AA176:BE176">
    <cfRule type="expression" dxfId="129" priority="50">
      <formula>INDIRECT(ADDRESS(ROW(),COLUMN()))=TRUNC(INDIRECT(ADDRESS(ROW(),COLUMN())))</formula>
    </cfRule>
  </conditionalFormatting>
  <conditionalFormatting sqref="BF178:BI178">
    <cfRule type="expression" dxfId="128" priority="49">
      <formula>INDIRECT(ADDRESS(ROW(),COLUMN()))=TRUNC(INDIRECT(ADDRESS(ROW(),COLUMN())))</formula>
    </cfRule>
  </conditionalFormatting>
  <conditionalFormatting sqref="AA178:BE178">
    <cfRule type="expression" dxfId="127" priority="48">
      <formula>INDIRECT(ADDRESS(ROW(),COLUMN()))=TRUNC(INDIRECT(ADDRESS(ROW(),COLUMN())))</formula>
    </cfRule>
  </conditionalFormatting>
  <conditionalFormatting sqref="BF180:BI180">
    <cfRule type="expression" dxfId="126" priority="47">
      <formula>INDIRECT(ADDRESS(ROW(),COLUMN()))=TRUNC(INDIRECT(ADDRESS(ROW(),COLUMN())))</formula>
    </cfRule>
  </conditionalFormatting>
  <conditionalFormatting sqref="AA180:BE180">
    <cfRule type="expression" dxfId="125" priority="46">
      <formula>INDIRECT(ADDRESS(ROW(),COLUMN()))=TRUNC(INDIRECT(ADDRESS(ROW(),COLUMN())))</formula>
    </cfRule>
  </conditionalFormatting>
  <conditionalFormatting sqref="BF182:BI182">
    <cfRule type="expression" dxfId="124" priority="45">
      <formula>INDIRECT(ADDRESS(ROW(),COLUMN()))=TRUNC(INDIRECT(ADDRESS(ROW(),COLUMN())))</formula>
    </cfRule>
  </conditionalFormatting>
  <conditionalFormatting sqref="AA182:BE182">
    <cfRule type="expression" dxfId="123" priority="44">
      <formula>INDIRECT(ADDRESS(ROW(),COLUMN()))=TRUNC(INDIRECT(ADDRESS(ROW(),COLUMN())))</formula>
    </cfRule>
  </conditionalFormatting>
  <conditionalFormatting sqref="BF184:BI184">
    <cfRule type="expression" dxfId="122" priority="43">
      <formula>INDIRECT(ADDRESS(ROW(),COLUMN()))=TRUNC(INDIRECT(ADDRESS(ROW(),COLUMN())))</formula>
    </cfRule>
  </conditionalFormatting>
  <conditionalFormatting sqref="AA184:BE184">
    <cfRule type="expression" dxfId="121" priority="42">
      <formula>INDIRECT(ADDRESS(ROW(),COLUMN()))=TRUNC(INDIRECT(ADDRESS(ROW(),COLUMN())))</formula>
    </cfRule>
  </conditionalFormatting>
  <conditionalFormatting sqref="BF186:BI186">
    <cfRule type="expression" dxfId="120" priority="41">
      <formula>INDIRECT(ADDRESS(ROW(),COLUMN()))=TRUNC(INDIRECT(ADDRESS(ROW(),COLUMN())))</formula>
    </cfRule>
  </conditionalFormatting>
  <conditionalFormatting sqref="AA186:BE186">
    <cfRule type="expression" dxfId="119" priority="40">
      <formula>INDIRECT(ADDRESS(ROW(),COLUMN()))=TRUNC(INDIRECT(ADDRESS(ROW(),COLUMN())))</formula>
    </cfRule>
  </conditionalFormatting>
  <conditionalFormatting sqref="BF188:BI188">
    <cfRule type="expression" dxfId="118" priority="39">
      <formula>INDIRECT(ADDRESS(ROW(),COLUMN()))=TRUNC(INDIRECT(ADDRESS(ROW(),COLUMN())))</formula>
    </cfRule>
  </conditionalFormatting>
  <conditionalFormatting sqref="BF190:BI190">
    <cfRule type="expression" dxfId="117" priority="37">
      <formula>INDIRECT(ADDRESS(ROW(),COLUMN()))=TRUNC(INDIRECT(ADDRESS(ROW(),COLUMN())))</formula>
    </cfRule>
  </conditionalFormatting>
  <conditionalFormatting sqref="AA190:BE190">
    <cfRule type="expression" dxfId="116" priority="36">
      <formula>INDIRECT(ADDRESS(ROW(),COLUMN()))=TRUNC(INDIRECT(ADDRESS(ROW(),COLUMN())))</formula>
    </cfRule>
  </conditionalFormatting>
  <conditionalFormatting sqref="BF192:BI192">
    <cfRule type="expression" dxfId="115" priority="35">
      <formula>INDIRECT(ADDRESS(ROW(),COLUMN()))=TRUNC(INDIRECT(ADDRESS(ROW(),COLUMN())))</formula>
    </cfRule>
  </conditionalFormatting>
  <conditionalFormatting sqref="AA192:BE192">
    <cfRule type="expression" dxfId="114" priority="34">
      <formula>INDIRECT(ADDRESS(ROW(),COLUMN()))=TRUNC(INDIRECT(ADDRESS(ROW(),COLUMN())))</formula>
    </cfRule>
  </conditionalFormatting>
  <conditionalFormatting sqref="BF194:BI194">
    <cfRule type="expression" dxfId="113" priority="33">
      <formula>INDIRECT(ADDRESS(ROW(),COLUMN()))=TRUNC(INDIRECT(ADDRESS(ROW(),COLUMN())))</formula>
    </cfRule>
  </conditionalFormatting>
  <conditionalFormatting sqref="AA194:BE194">
    <cfRule type="expression" dxfId="112" priority="32">
      <formula>INDIRECT(ADDRESS(ROW(),COLUMN()))=TRUNC(INDIRECT(ADDRESS(ROW(),COLUMN())))</formula>
    </cfRule>
  </conditionalFormatting>
  <conditionalFormatting sqref="BF196:BI196">
    <cfRule type="expression" dxfId="111" priority="31">
      <formula>INDIRECT(ADDRESS(ROW(),COLUMN()))=TRUNC(INDIRECT(ADDRESS(ROW(),COLUMN())))</formula>
    </cfRule>
  </conditionalFormatting>
  <conditionalFormatting sqref="AA196:BE196">
    <cfRule type="expression" dxfId="110" priority="30">
      <formula>INDIRECT(ADDRESS(ROW(),COLUMN()))=TRUNC(INDIRECT(ADDRESS(ROW(),COLUMN())))</formula>
    </cfRule>
  </conditionalFormatting>
  <conditionalFormatting sqref="BF198:BI198">
    <cfRule type="expression" dxfId="109" priority="29">
      <formula>INDIRECT(ADDRESS(ROW(),COLUMN()))=TRUNC(INDIRECT(ADDRESS(ROW(),COLUMN())))</formula>
    </cfRule>
  </conditionalFormatting>
  <conditionalFormatting sqref="AA198:BE198">
    <cfRule type="expression" dxfId="108" priority="28">
      <formula>INDIRECT(ADDRESS(ROW(),COLUMN()))=TRUNC(INDIRECT(ADDRESS(ROW(),COLUMN())))</formula>
    </cfRule>
  </conditionalFormatting>
  <conditionalFormatting sqref="BF200:BI200">
    <cfRule type="expression" dxfId="107" priority="27">
      <formula>INDIRECT(ADDRESS(ROW(),COLUMN()))=TRUNC(INDIRECT(ADDRESS(ROW(),COLUMN())))</formula>
    </cfRule>
  </conditionalFormatting>
  <conditionalFormatting sqref="AA200:BE200">
    <cfRule type="expression" dxfId="106" priority="26">
      <formula>INDIRECT(ADDRESS(ROW(),COLUMN()))=TRUNC(INDIRECT(ADDRESS(ROW(),COLUMN())))</formula>
    </cfRule>
  </conditionalFormatting>
  <conditionalFormatting sqref="BF202:BI202">
    <cfRule type="expression" dxfId="105" priority="25">
      <formula>INDIRECT(ADDRESS(ROW(),COLUMN()))=TRUNC(INDIRECT(ADDRESS(ROW(),COLUMN())))</formula>
    </cfRule>
  </conditionalFormatting>
  <conditionalFormatting sqref="AA202:BE202">
    <cfRule type="expression" dxfId="104" priority="24">
      <formula>INDIRECT(ADDRESS(ROW(),COLUMN()))=TRUNC(INDIRECT(ADDRESS(ROW(),COLUMN())))</formula>
    </cfRule>
  </conditionalFormatting>
  <conditionalFormatting sqref="BF204:BI204">
    <cfRule type="expression" dxfId="103" priority="23">
      <formula>INDIRECT(ADDRESS(ROW(),COLUMN()))=TRUNC(INDIRECT(ADDRESS(ROW(),COLUMN())))</formula>
    </cfRule>
  </conditionalFormatting>
  <conditionalFormatting sqref="AA204:BE204">
    <cfRule type="expression" dxfId="102" priority="22">
      <formula>INDIRECT(ADDRESS(ROW(),COLUMN()))=TRUNC(INDIRECT(ADDRESS(ROW(),COLUMN())))</formula>
    </cfRule>
  </conditionalFormatting>
  <conditionalFormatting sqref="BF206:BI206">
    <cfRule type="expression" dxfId="101" priority="21">
      <formula>INDIRECT(ADDRESS(ROW(),COLUMN()))=TRUNC(INDIRECT(ADDRESS(ROW(),COLUMN())))</formula>
    </cfRule>
  </conditionalFormatting>
  <conditionalFormatting sqref="AA206:BE206">
    <cfRule type="expression" dxfId="100" priority="20">
      <formula>INDIRECT(ADDRESS(ROW(),COLUMN()))=TRUNC(INDIRECT(ADDRESS(ROW(),COLUMN())))</formula>
    </cfRule>
  </conditionalFormatting>
  <conditionalFormatting sqref="BF208:BI208">
    <cfRule type="expression" dxfId="99" priority="19">
      <formula>INDIRECT(ADDRESS(ROW(),COLUMN()))=TRUNC(INDIRECT(ADDRESS(ROW(),COLUMN())))</formula>
    </cfRule>
  </conditionalFormatting>
  <conditionalFormatting sqref="AA208:BE208">
    <cfRule type="expression" dxfId="98" priority="18">
      <formula>INDIRECT(ADDRESS(ROW(),COLUMN()))=TRUNC(INDIRECT(ADDRESS(ROW(),COLUMN())))</formula>
    </cfRule>
  </conditionalFormatting>
  <conditionalFormatting sqref="BF210:BI210">
    <cfRule type="expression" dxfId="97" priority="17">
      <formula>INDIRECT(ADDRESS(ROW(),COLUMN()))=TRUNC(INDIRECT(ADDRESS(ROW(),COLUMN())))</formula>
    </cfRule>
  </conditionalFormatting>
  <conditionalFormatting sqref="AA210:BE210">
    <cfRule type="expression" dxfId="96" priority="16">
      <formula>INDIRECT(ADDRESS(ROW(),COLUMN()))=TRUNC(INDIRECT(ADDRESS(ROW(),COLUMN())))</formula>
    </cfRule>
  </conditionalFormatting>
  <conditionalFormatting sqref="BF212:BI212">
    <cfRule type="expression" dxfId="95" priority="15">
      <formula>INDIRECT(ADDRESS(ROW(),COLUMN()))=TRUNC(INDIRECT(ADDRESS(ROW(),COLUMN())))</formula>
    </cfRule>
  </conditionalFormatting>
  <conditionalFormatting sqref="AA212:BE212">
    <cfRule type="expression" dxfId="94" priority="14">
      <formula>INDIRECT(ADDRESS(ROW(),COLUMN()))=TRUNC(INDIRECT(ADDRESS(ROW(),COLUMN())))</formula>
    </cfRule>
  </conditionalFormatting>
  <conditionalFormatting sqref="BF214:BI214">
    <cfRule type="expression" dxfId="93" priority="13">
      <formula>INDIRECT(ADDRESS(ROW(),COLUMN()))=TRUNC(INDIRECT(ADDRESS(ROW(),COLUMN())))</formula>
    </cfRule>
  </conditionalFormatting>
  <conditionalFormatting sqref="AA214:BE214">
    <cfRule type="expression" dxfId="92" priority="12">
      <formula>INDIRECT(ADDRESS(ROW(),COLUMN()))=TRUNC(INDIRECT(ADDRESS(ROW(),COLUMN())))</formula>
    </cfRule>
  </conditionalFormatting>
  <conditionalFormatting sqref="BF216:BI216">
    <cfRule type="expression" dxfId="91" priority="11">
      <formula>INDIRECT(ADDRESS(ROW(),COLUMN()))=TRUNC(INDIRECT(ADDRESS(ROW(),COLUMN())))</formula>
    </cfRule>
  </conditionalFormatting>
  <conditionalFormatting sqref="AA216:BE216">
    <cfRule type="expression" dxfId="90" priority="10">
      <formula>INDIRECT(ADDRESS(ROW(),COLUMN()))=TRUNC(INDIRECT(ADDRESS(ROW(),COLUMN())))</formula>
    </cfRule>
  </conditionalFormatting>
  <conditionalFormatting sqref="AA249:AD249 AS249:AT249">
    <cfRule type="expression" dxfId="89" priority="8">
      <formula>OR(#REF!=$B236,#REF!=$B236)</formula>
    </cfRule>
  </conditionalFormatting>
  <conditionalFormatting sqref="AD239 AA239:AB239 AA248:AD248 AS248:AT248 AS239:AT239">
    <cfRule type="expression" dxfId="88" priority="9">
      <formula>OR(#REF!=$B237,#REF!=$B237)</formula>
    </cfRule>
  </conditionalFormatting>
  <conditionalFormatting sqref="AQ249:AR249">
    <cfRule type="expression" dxfId="87" priority="6">
      <formula>OR(#REF!=$B236,#REF!=$B236)</formula>
    </cfRule>
  </conditionalFormatting>
  <conditionalFormatting sqref="AQ239:AR239 AQ248:AR248">
    <cfRule type="expression" dxfId="86" priority="7">
      <formula>OR(#REF!=$B237,#REF!=$B237)</formula>
    </cfRule>
  </conditionalFormatting>
  <conditionalFormatting sqref="AG245:AR245 AK241:AR244">
    <cfRule type="expression" dxfId="85" priority="4">
      <formula>INDIRECT(ADDRESS(ROW(),COLUMN()))=TRUNC(INDIRECT(ADDRESS(ROW(),COLUMN())))</formula>
    </cfRule>
  </conditionalFormatting>
  <conditionalFormatting sqref="Q241:AB245">
    <cfRule type="expression" dxfId="84" priority="5">
      <formula>INDIRECT(ADDRESS(ROW(),COLUMN()))=TRUNC(INDIRECT(ADDRESS(ROW(),COLUMN())))</formula>
    </cfRule>
  </conditionalFormatting>
  <conditionalFormatting sqref="O250:R250">
    <cfRule type="expression" dxfId="83" priority="3">
      <formula>INDIRECT(ADDRESS(ROW(),COLUMN()))=TRUNC(INDIRECT(ADDRESS(ROW(),COLUMN())))</formula>
    </cfRule>
  </conditionalFormatting>
  <conditionalFormatting sqref="AE250:AH250">
    <cfRule type="expression" dxfId="82" priority="2">
      <formula>INDIRECT(ADDRESS(ROW(),COLUMN()))=TRUNC(INDIRECT(ADDRESS(ROW(),COLUMN())))</formula>
    </cfRule>
  </conditionalFormatting>
  <conditionalFormatting sqref="AG241:AJ244">
    <cfRule type="expression" dxfId="81" priority="1">
      <formula>INDIRECT(ADDRESS(ROW(),COLUMN()))=TRUNC(INDIRECT(ADDRESS(ROW(),COLUMN())))</formula>
    </cfRule>
  </conditionalFormatting>
  <conditionalFormatting sqref="AU224:BE224">
    <cfRule type="expression" dxfId="80" priority="219">
      <formula>OR(#REF!=$B217,#REF!=$B217)</formula>
    </cfRule>
  </conditionalFormatting>
  <conditionalFormatting sqref="AU223:BE223">
    <cfRule type="expression" dxfId="79" priority="220">
      <formula>OR(#REF!=$B227,#REF!=$B227)</formula>
    </cfRule>
  </conditionalFormatting>
  <dataValidations count="11">
    <dataValidation allowBlank="1" showInputMessage="1" showErrorMessage="1" error="入力可能範囲　32～40" sqref="BI10 BE10" xr:uid="{F7D7459A-A2BA-49A6-9802-F9D81A53CE01}"/>
    <dataValidation type="list" allowBlank="1" showInputMessage="1" sqref="M17:N216" xr:uid="{3554D958-8E5C-4ADA-95B2-628C0058541E}">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73DF59A9-C026-420F-A95F-BB3AFEF192C5}">
      <formula1>シフト記号表</formula1>
    </dataValidation>
    <dataValidation type="list" errorStyle="warning" allowBlank="1" showInputMessage="1" error="リストにない場合のみ、入力してください。" sqref="O17:R216" xr:uid="{12271217-9088-4678-883C-7C8217A657CF}">
      <formula1>INDIRECT(G17)</formula1>
    </dataValidation>
    <dataValidation type="list" allowBlank="1" showInputMessage="1" sqref="G17:H216" xr:uid="{8A2A2F19-5303-4E0D-AA84-3B7933852791}">
      <formula1>職種</formula1>
    </dataValidation>
    <dataValidation type="list" allowBlank="1" showInputMessage="1" showErrorMessage="1" sqref="BI4:BL4" xr:uid="{9BF056CF-77DA-4734-B4C6-7AC37F129826}">
      <formula1>"予定,実績,予定・実績"</formula1>
    </dataValidation>
    <dataValidation type="decimal" allowBlank="1" showInputMessage="1" showErrorMessage="1" error="入力可能範囲　32～40" sqref="BE6:BF6" xr:uid="{AD3AAFE3-9638-4A2B-BB56-C011781714A0}">
      <formula1>32</formula1>
      <formula2>40</formula2>
    </dataValidation>
    <dataValidation type="list" allowBlank="1" showInputMessage="1" showErrorMessage="1" sqref="AJ3:AJ4" xr:uid="{E0AEAEEA-6A09-4BD3-ABB7-1549DEF60F6D}">
      <formula1>#REF!</formula1>
    </dataValidation>
    <dataValidation type="list" allowBlank="1" showInputMessage="1" showErrorMessage="1" sqref="BI3:BL3" xr:uid="{ADAE0C96-E555-47D8-A5F7-68D06ADE6183}">
      <formula1>"４週,暦月"</formula1>
    </dataValidation>
    <dataValidation type="list" allowBlank="1" showInputMessage="1" showErrorMessage="1" sqref="V228:W228" xr:uid="{B7CBD3C8-B49F-4AD3-A2A6-A27B19C2E721}">
      <formula1>"週,暦月"</formula1>
    </dataValidation>
    <dataValidation type="list" allowBlank="1" showInputMessage="1" sqref="C17:C230" xr:uid="{6C647CB6-1356-40E0-8A91-7902AB3896C1}">
      <formula1>"◎,○"</formula1>
    </dataValidation>
  </dataValidations>
  <printOptions horizontalCentered="1"/>
  <pageMargins left="0.15748031496062992" right="0.15748031496062992" top="0.59055118110236227" bottom="0.27559055118110237" header="0.15748031496062992" footer="0.15748031496062992"/>
  <pageSetup paperSize="9" scale="39" fitToHeight="0" orientation="landscape" r:id="rId1"/>
  <headerFooter>
    <oddFooter>&amp;R&amp;16&amp;P/&amp;N</oddFooter>
  </headerFooter>
  <rowBreaks count="4" manualBreakCount="4">
    <brk id="68" max="65" man="1"/>
    <brk id="120" max="65" man="1"/>
    <brk id="172" max="65" man="1"/>
    <brk id="216"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409818A7-63EE-492D-98A5-471B4488A861}">
          <x14:formula1>
            <xm:f>'プルダウン・リスト（従来型・ユニット型共通）'!$C$5:$C$18</xm:f>
          </x14:formula1>
          <xm:sqref>AX1:BM1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EBC3-B4EE-4148-91DD-E3834D5A93D4}">
  <dimension ref="B1:N54"/>
  <sheetViews>
    <sheetView zoomScale="70" zoomScaleNormal="70" workbookViewId="0">
      <selection activeCell="B1" sqref="B1"/>
    </sheetView>
  </sheetViews>
  <sheetFormatPr defaultColWidth="9" defaultRowHeight="19" x14ac:dyDescent="0.2"/>
  <cols>
    <col min="1" max="1" width="1.6328125" style="737" customWidth="1"/>
    <col min="2" max="2" width="5.6328125" style="736" customWidth="1"/>
    <col min="3" max="3" width="10.6328125" style="736" customWidth="1"/>
    <col min="4" max="4" width="10.6328125" style="736" hidden="1" customWidth="1"/>
    <col min="5" max="5" width="3.36328125" style="736" bestFit="1" customWidth="1"/>
    <col min="6" max="6" width="15.6328125" style="737" customWidth="1"/>
    <col min="7" max="7" width="3.36328125" style="737" bestFit="1" customWidth="1"/>
    <col min="8" max="8" width="15.6328125" style="737" customWidth="1"/>
    <col min="9" max="9" width="3.36328125" style="737" bestFit="1" customWidth="1"/>
    <col min="10" max="10" width="15.6328125" style="736" customWidth="1"/>
    <col min="11" max="11" width="3.36328125" style="737" bestFit="1" customWidth="1"/>
    <col min="12" max="12" width="15.6328125" style="737" customWidth="1"/>
    <col min="13" max="13" width="3.36328125" style="737" customWidth="1"/>
    <col min="14" max="14" width="50.6328125" style="737" customWidth="1"/>
    <col min="15" max="16384" width="9" style="737"/>
  </cols>
  <sheetData>
    <row r="1" spans="2:14" x14ac:dyDescent="0.2">
      <c r="B1" s="735" t="s">
        <v>1133</v>
      </c>
    </row>
    <row r="2" spans="2:14" x14ac:dyDescent="0.2">
      <c r="B2" s="738" t="s">
        <v>1134</v>
      </c>
      <c r="F2" s="739"/>
      <c r="J2" s="740"/>
    </row>
    <row r="3" spans="2:14" x14ac:dyDescent="0.2">
      <c r="B3" s="739" t="s">
        <v>1135</v>
      </c>
      <c r="F3" s="740" t="s">
        <v>1136</v>
      </c>
      <c r="J3" s="740"/>
    </row>
    <row r="4" spans="2:14" x14ac:dyDescent="0.2">
      <c r="B4" s="738"/>
      <c r="F4" s="1956" t="s">
        <v>1137</v>
      </c>
      <c r="G4" s="1956"/>
      <c r="H4" s="1956"/>
      <c r="I4" s="1956"/>
      <c r="J4" s="1956"/>
      <c r="K4" s="1956"/>
      <c r="L4" s="1956"/>
      <c r="N4" s="1956" t="s">
        <v>1138</v>
      </c>
    </row>
    <row r="5" spans="2:14" x14ac:dyDescent="0.2">
      <c r="B5" s="736" t="s">
        <v>1066</v>
      </c>
      <c r="C5" s="736" t="s">
        <v>1089</v>
      </c>
      <c r="F5" s="736" t="s">
        <v>1139</v>
      </c>
      <c r="G5" s="736"/>
      <c r="H5" s="736" t="s">
        <v>1140</v>
      </c>
      <c r="J5" s="736" t="s">
        <v>1141</v>
      </c>
      <c r="L5" s="736" t="s">
        <v>1137</v>
      </c>
      <c r="N5" s="1956"/>
    </row>
    <row r="6" spans="2:14" x14ac:dyDescent="0.2">
      <c r="B6" s="741">
        <v>1</v>
      </c>
      <c r="C6" s="742" t="s">
        <v>1142</v>
      </c>
      <c r="D6" s="743" t="str">
        <f>C6</f>
        <v>a</v>
      </c>
      <c r="E6" s="741" t="s">
        <v>1143</v>
      </c>
      <c r="F6" s="744">
        <v>0.29166666666666669</v>
      </c>
      <c r="G6" s="741" t="s">
        <v>1144</v>
      </c>
      <c r="H6" s="744">
        <v>0.66666666666666663</v>
      </c>
      <c r="I6" s="745" t="s">
        <v>1145</v>
      </c>
      <c r="J6" s="744">
        <v>4.1666666666666664E-2</v>
      </c>
      <c r="K6" s="746" t="s">
        <v>1043</v>
      </c>
      <c r="L6" s="747">
        <f>IF(OR(F6="",H6=""),"",(H6+IF(F6&gt;H6,1,0)-F6-J6)*24)</f>
        <v>7.9999999999999982</v>
      </c>
      <c r="N6" s="748"/>
    </row>
    <row r="7" spans="2:14" x14ac:dyDescent="0.2">
      <c r="B7" s="741">
        <v>2</v>
      </c>
      <c r="C7" s="742" t="s">
        <v>1146</v>
      </c>
      <c r="D7" s="743" t="str">
        <f t="shared" ref="D7:D38" si="0">C7</f>
        <v>b</v>
      </c>
      <c r="E7" s="741" t="s">
        <v>1143</v>
      </c>
      <c r="F7" s="744">
        <v>0.375</v>
      </c>
      <c r="G7" s="741" t="s">
        <v>1144</v>
      </c>
      <c r="H7" s="744">
        <v>0.75</v>
      </c>
      <c r="I7" s="745" t="s">
        <v>1145</v>
      </c>
      <c r="J7" s="744">
        <v>4.1666666666666664E-2</v>
      </c>
      <c r="K7" s="746" t="s">
        <v>1043</v>
      </c>
      <c r="L7" s="747">
        <f>IF(OR(F7="",H7=""),"",(H7+IF(F7&gt;H7,1,0)-F7-J7)*24)</f>
        <v>8</v>
      </c>
      <c r="N7" s="748"/>
    </row>
    <row r="8" spans="2:14" x14ac:dyDescent="0.2">
      <c r="B8" s="741">
        <v>3</v>
      </c>
      <c r="C8" s="742" t="s">
        <v>1147</v>
      </c>
      <c r="D8" s="743" t="str">
        <f t="shared" si="0"/>
        <v>c</v>
      </c>
      <c r="E8" s="741" t="s">
        <v>1143</v>
      </c>
      <c r="F8" s="744">
        <v>0.41666666666666669</v>
      </c>
      <c r="G8" s="741" t="s">
        <v>1144</v>
      </c>
      <c r="H8" s="744">
        <v>0.79166666666666663</v>
      </c>
      <c r="I8" s="745" t="s">
        <v>1145</v>
      </c>
      <c r="J8" s="744">
        <v>4.1666666666666664E-2</v>
      </c>
      <c r="K8" s="746" t="s">
        <v>1043</v>
      </c>
      <c r="L8" s="747">
        <f>IF(OR(F8="",H8=""),"",(H8+IF(F8&gt;H8,1,0)-F8-J8)*24)</f>
        <v>7.9999999999999982</v>
      </c>
      <c r="N8" s="748"/>
    </row>
    <row r="9" spans="2:14" x14ac:dyDescent="0.2">
      <c r="B9" s="741">
        <v>4</v>
      </c>
      <c r="C9" s="742" t="s">
        <v>1148</v>
      </c>
      <c r="D9" s="743" t="str">
        <f t="shared" si="0"/>
        <v>d</v>
      </c>
      <c r="E9" s="741" t="s">
        <v>1143</v>
      </c>
      <c r="F9" s="744">
        <v>0.5</v>
      </c>
      <c r="G9" s="741" t="s">
        <v>1144</v>
      </c>
      <c r="H9" s="744">
        <v>0.875</v>
      </c>
      <c r="I9" s="745" t="s">
        <v>1145</v>
      </c>
      <c r="J9" s="744">
        <v>4.1666666666666664E-2</v>
      </c>
      <c r="K9" s="746" t="s">
        <v>1043</v>
      </c>
      <c r="L9" s="747">
        <f>IF(OR(F9="",H9=""),"",(H9+IF(F9&gt;H9,1,0)-F9-J9)*24)</f>
        <v>8</v>
      </c>
      <c r="N9" s="748"/>
    </row>
    <row r="10" spans="2:14" x14ac:dyDescent="0.2">
      <c r="B10" s="741">
        <v>5</v>
      </c>
      <c r="C10" s="742" t="s">
        <v>1149</v>
      </c>
      <c r="D10" s="743" t="str">
        <f t="shared" si="0"/>
        <v>e</v>
      </c>
      <c r="E10" s="741" t="s">
        <v>1143</v>
      </c>
      <c r="F10" s="744">
        <v>0.375</v>
      </c>
      <c r="G10" s="741" t="s">
        <v>1144</v>
      </c>
      <c r="H10" s="744">
        <v>0.54166666666666663</v>
      </c>
      <c r="I10" s="745" t="s">
        <v>1145</v>
      </c>
      <c r="J10" s="744">
        <v>0</v>
      </c>
      <c r="K10" s="746" t="s">
        <v>1043</v>
      </c>
      <c r="L10" s="747">
        <f t="shared" ref="L10:L22" si="1">IF(OR(F10="",H10=""),"",(H10+IF(F10&gt;H10,1,0)-F10-J10)*24)</f>
        <v>3.9999999999999991</v>
      </c>
      <c r="N10" s="748"/>
    </row>
    <row r="11" spans="2:14" x14ac:dyDescent="0.2">
      <c r="B11" s="741">
        <v>6</v>
      </c>
      <c r="C11" s="742" t="s">
        <v>1150</v>
      </c>
      <c r="D11" s="743" t="str">
        <f t="shared" si="0"/>
        <v>f</v>
      </c>
      <c r="E11" s="741" t="s">
        <v>1143</v>
      </c>
      <c r="F11" s="744">
        <v>0.54166666666666663</v>
      </c>
      <c r="G11" s="741" t="s">
        <v>1144</v>
      </c>
      <c r="H11" s="744">
        <v>0.77083333333333337</v>
      </c>
      <c r="I11" s="745" t="s">
        <v>1145</v>
      </c>
      <c r="J11" s="744">
        <v>0</v>
      </c>
      <c r="K11" s="746" t="s">
        <v>1043</v>
      </c>
      <c r="L11" s="747">
        <f>IF(OR(F11="",H11=""),"",(H11+IF(F11&gt;H11,1,0)-F11-J11)*24)</f>
        <v>5.5000000000000018</v>
      </c>
      <c r="N11" s="748"/>
    </row>
    <row r="12" spans="2:14" x14ac:dyDescent="0.2">
      <c r="B12" s="741">
        <v>7</v>
      </c>
      <c r="C12" s="742" t="s">
        <v>1151</v>
      </c>
      <c r="D12" s="743" t="str">
        <f t="shared" si="0"/>
        <v>g</v>
      </c>
      <c r="E12" s="741" t="s">
        <v>1143</v>
      </c>
      <c r="F12" s="744">
        <v>0.58333333333333337</v>
      </c>
      <c r="G12" s="741" t="s">
        <v>1144</v>
      </c>
      <c r="H12" s="744">
        <v>0.83333333333333337</v>
      </c>
      <c r="I12" s="745" t="s">
        <v>1145</v>
      </c>
      <c r="J12" s="744">
        <v>0</v>
      </c>
      <c r="K12" s="746" t="s">
        <v>1043</v>
      </c>
      <c r="L12" s="747">
        <f t="shared" si="1"/>
        <v>6</v>
      </c>
      <c r="N12" s="748"/>
    </row>
    <row r="13" spans="2:14" x14ac:dyDescent="0.2">
      <c r="B13" s="741">
        <v>8</v>
      </c>
      <c r="C13" s="742" t="s">
        <v>1152</v>
      </c>
      <c r="D13" s="743" t="str">
        <f t="shared" si="0"/>
        <v>h</v>
      </c>
      <c r="E13" s="741" t="s">
        <v>1143</v>
      </c>
      <c r="F13" s="744">
        <v>0.66666666666666663</v>
      </c>
      <c r="G13" s="741" t="s">
        <v>1144</v>
      </c>
      <c r="H13" s="744">
        <v>0</v>
      </c>
      <c r="I13" s="745" t="s">
        <v>1145</v>
      </c>
      <c r="J13" s="744">
        <v>2.0833333333333332E-2</v>
      </c>
      <c r="K13" s="746" t="s">
        <v>1043</v>
      </c>
      <c r="L13" s="747">
        <f t="shared" si="1"/>
        <v>7.5000000000000018</v>
      </c>
      <c r="N13" s="748" t="s">
        <v>1153</v>
      </c>
    </row>
    <row r="14" spans="2:14" x14ac:dyDescent="0.2">
      <c r="B14" s="741">
        <v>9</v>
      </c>
      <c r="C14" s="742" t="s">
        <v>1154</v>
      </c>
      <c r="D14" s="743" t="str">
        <f t="shared" si="0"/>
        <v>i</v>
      </c>
      <c r="E14" s="741" t="s">
        <v>1143</v>
      </c>
      <c r="F14" s="744">
        <v>0</v>
      </c>
      <c r="G14" s="741" t="s">
        <v>1144</v>
      </c>
      <c r="H14" s="744">
        <v>0.375</v>
      </c>
      <c r="I14" s="745" t="s">
        <v>1145</v>
      </c>
      <c r="J14" s="744">
        <v>2.0833333333333332E-2</v>
      </c>
      <c r="K14" s="746" t="s">
        <v>1043</v>
      </c>
      <c r="L14" s="747">
        <f t="shared" si="1"/>
        <v>8.5</v>
      </c>
      <c r="N14" s="748" t="s">
        <v>1155</v>
      </c>
    </row>
    <row r="15" spans="2:14" x14ac:dyDescent="0.2">
      <c r="B15" s="741">
        <v>10</v>
      </c>
      <c r="C15" s="742" t="s">
        <v>1156</v>
      </c>
      <c r="D15" s="743" t="str">
        <f t="shared" si="0"/>
        <v>j</v>
      </c>
      <c r="E15" s="741" t="s">
        <v>1143</v>
      </c>
      <c r="F15" s="744"/>
      <c r="G15" s="741" t="s">
        <v>1144</v>
      </c>
      <c r="H15" s="744"/>
      <c r="I15" s="745" t="s">
        <v>1145</v>
      </c>
      <c r="J15" s="744">
        <v>0</v>
      </c>
      <c r="K15" s="746" t="s">
        <v>1043</v>
      </c>
      <c r="L15" s="747" t="str">
        <f t="shared" si="1"/>
        <v/>
      </c>
      <c r="N15" s="748"/>
    </row>
    <row r="16" spans="2:14" x14ac:dyDescent="0.2">
      <c r="B16" s="741">
        <v>11</v>
      </c>
      <c r="C16" s="742" t="s">
        <v>1157</v>
      </c>
      <c r="D16" s="743" t="str">
        <f t="shared" si="0"/>
        <v>k</v>
      </c>
      <c r="E16" s="741" t="s">
        <v>1143</v>
      </c>
      <c r="F16" s="744"/>
      <c r="G16" s="741" t="s">
        <v>1144</v>
      </c>
      <c r="H16" s="744"/>
      <c r="I16" s="745" t="s">
        <v>1145</v>
      </c>
      <c r="J16" s="744">
        <v>0</v>
      </c>
      <c r="K16" s="746" t="s">
        <v>1043</v>
      </c>
      <c r="L16" s="747" t="str">
        <f t="shared" si="1"/>
        <v/>
      </c>
      <c r="N16" s="748"/>
    </row>
    <row r="17" spans="2:14" x14ac:dyDescent="0.2">
      <c r="B17" s="741">
        <v>12</v>
      </c>
      <c r="C17" s="742" t="s">
        <v>1158</v>
      </c>
      <c r="D17" s="743" t="str">
        <f t="shared" si="0"/>
        <v>l</v>
      </c>
      <c r="E17" s="741" t="s">
        <v>1143</v>
      </c>
      <c r="F17" s="744"/>
      <c r="G17" s="741" t="s">
        <v>1144</v>
      </c>
      <c r="H17" s="744"/>
      <c r="I17" s="745" t="s">
        <v>1145</v>
      </c>
      <c r="J17" s="744">
        <v>0</v>
      </c>
      <c r="K17" s="746" t="s">
        <v>1043</v>
      </c>
      <c r="L17" s="747" t="str">
        <f t="shared" si="1"/>
        <v/>
      </c>
      <c r="N17" s="748"/>
    </row>
    <row r="18" spans="2:14" x14ac:dyDescent="0.2">
      <c r="B18" s="741">
        <v>13</v>
      </c>
      <c r="C18" s="742" t="s">
        <v>1159</v>
      </c>
      <c r="D18" s="743" t="str">
        <f t="shared" si="0"/>
        <v>m</v>
      </c>
      <c r="E18" s="741" t="s">
        <v>1143</v>
      </c>
      <c r="F18" s="744"/>
      <c r="G18" s="741" t="s">
        <v>1144</v>
      </c>
      <c r="H18" s="744"/>
      <c r="I18" s="745" t="s">
        <v>1145</v>
      </c>
      <c r="J18" s="744">
        <v>0</v>
      </c>
      <c r="K18" s="746" t="s">
        <v>1043</v>
      </c>
      <c r="L18" s="747" t="str">
        <f t="shared" si="1"/>
        <v/>
      </c>
      <c r="N18" s="748"/>
    </row>
    <row r="19" spans="2:14" x14ac:dyDescent="0.2">
      <c r="B19" s="741">
        <v>14</v>
      </c>
      <c r="C19" s="742" t="s">
        <v>1160</v>
      </c>
      <c r="D19" s="743" t="str">
        <f t="shared" si="0"/>
        <v>n</v>
      </c>
      <c r="E19" s="741" t="s">
        <v>1143</v>
      </c>
      <c r="F19" s="744"/>
      <c r="G19" s="741" t="s">
        <v>1144</v>
      </c>
      <c r="H19" s="744"/>
      <c r="I19" s="745" t="s">
        <v>1145</v>
      </c>
      <c r="J19" s="744">
        <v>0</v>
      </c>
      <c r="K19" s="746" t="s">
        <v>1043</v>
      </c>
      <c r="L19" s="747" t="str">
        <f t="shared" si="1"/>
        <v/>
      </c>
      <c r="N19" s="748"/>
    </row>
    <row r="20" spans="2:14" x14ac:dyDescent="0.2">
      <c r="B20" s="741">
        <v>15</v>
      </c>
      <c r="C20" s="742" t="s">
        <v>1161</v>
      </c>
      <c r="D20" s="743" t="str">
        <f t="shared" si="0"/>
        <v>o</v>
      </c>
      <c r="E20" s="741" t="s">
        <v>1143</v>
      </c>
      <c r="F20" s="744"/>
      <c r="G20" s="741" t="s">
        <v>1144</v>
      </c>
      <c r="H20" s="744"/>
      <c r="I20" s="745" t="s">
        <v>1145</v>
      </c>
      <c r="J20" s="744">
        <v>0</v>
      </c>
      <c r="K20" s="746" t="s">
        <v>1043</v>
      </c>
      <c r="L20" s="747" t="str">
        <f t="shared" si="1"/>
        <v/>
      </c>
      <c r="N20" s="748"/>
    </row>
    <row r="21" spans="2:14" x14ac:dyDescent="0.2">
      <c r="B21" s="741">
        <v>16</v>
      </c>
      <c r="C21" s="742" t="s">
        <v>1162</v>
      </c>
      <c r="D21" s="743" t="str">
        <f t="shared" si="0"/>
        <v>p</v>
      </c>
      <c r="E21" s="741" t="s">
        <v>1143</v>
      </c>
      <c r="F21" s="744"/>
      <c r="G21" s="741" t="s">
        <v>1144</v>
      </c>
      <c r="H21" s="744"/>
      <c r="I21" s="745" t="s">
        <v>1145</v>
      </c>
      <c r="J21" s="744">
        <v>0</v>
      </c>
      <c r="K21" s="746" t="s">
        <v>1043</v>
      </c>
      <c r="L21" s="747" t="str">
        <f t="shared" si="1"/>
        <v/>
      </c>
      <c r="N21" s="748"/>
    </row>
    <row r="22" spans="2:14" x14ac:dyDescent="0.2">
      <c r="B22" s="741">
        <v>17</v>
      </c>
      <c r="C22" s="742" t="s">
        <v>1163</v>
      </c>
      <c r="D22" s="743" t="str">
        <f t="shared" si="0"/>
        <v>q</v>
      </c>
      <c r="E22" s="741" t="s">
        <v>1143</v>
      </c>
      <c r="F22" s="744"/>
      <c r="G22" s="741" t="s">
        <v>1144</v>
      </c>
      <c r="H22" s="744"/>
      <c r="I22" s="745" t="s">
        <v>1145</v>
      </c>
      <c r="J22" s="744">
        <v>0</v>
      </c>
      <c r="K22" s="746" t="s">
        <v>1043</v>
      </c>
      <c r="L22" s="747" t="str">
        <f t="shared" si="1"/>
        <v/>
      </c>
      <c r="N22" s="748"/>
    </row>
    <row r="23" spans="2:14" x14ac:dyDescent="0.2">
      <c r="B23" s="741">
        <v>18</v>
      </c>
      <c r="C23" s="742" t="s">
        <v>1164</v>
      </c>
      <c r="D23" s="743" t="str">
        <f t="shared" si="0"/>
        <v>r</v>
      </c>
      <c r="E23" s="741" t="s">
        <v>1143</v>
      </c>
      <c r="F23" s="749"/>
      <c r="G23" s="741" t="s">
        <v>1144</v>
      </c>
      <c r="H23" s="749"/>
      <c r="I23" s="745" t="s">
        <v>1145</v>
      </c>
      <c r="J23" s="749"/>
      <c r="K23" s="746" t="s">
        <v>1043</v>
      </c>
      <c r="L23" s="742">
        <v>1</v>
      </c>
      <c r="N23" s="748"/>
    </row>
    <row r="24" spans="2:14" x14ac:dyDescent="0.2">
      <c r="B24" s="741">
        <v>19</v>
      </c>
      <c r="C24" s="742" t="s">
        <v>1165</v>
      </c>
      <c r="D24" s="743" t="str">
        <f t="shared" si="0"/>
        <v>s</v>
      </c>
      <c r="E24" s="741" t="s">
        <v>1143</v>
      </c>
      <c r="F24" s="749"/>
      <c r="G24" s="741" t="s">
        <v>1144</v>
      </c>
      <c r="H24" s="749"/>
      <c r="I24" s="745" t="s">
        <v>1145</v>
      </c>
      <c r="J24" s="749"/>
      <c r="K24" s="746" t="s">
        <v>1043</v>
      </c>
      <c r="L24" s="742">
        <v>2</v>
      </c>
      <c r="N24" s="748"/>
    </row>
    <row r="25" spans="2:14" x14ac:dyDescent="0.2">
      <c r="B25" s="741">
        <v>20</v>
      </c>
      <c r="C25" s="742" t="s">
        <v>1166</v>
      </c>
      <c r="D25" s="743" t="str">
        <f t="shared" si="0"/>
        <v>t</v>
      </c>
      <c r="E25" s="741" t="s">
        <v>1143</v>
      </c>
      <c r="F25" s="749"/>
      <c r="G25" s="741" t="s">
        <v>1144</v>
      </c>
      <c r="H25" s="749"/>
      <c r="I25" s="745" t="s">
        <v>1145</v>
      </c>
      <c r="J25" s="749"/>
      <c r="K25" s="746" t="s">
        <v>1043</v>
      </c>
      <c r="L25" s="742">
        <v>3</v>
      </c>
      <c r="N25" s="748"/>
    </row>
    <row r="26" spans="2:14" x14ac:dyDescent="0.2">
      <c r="B26" s="741">
        <v>21</v>
      </c>
      <c r="C26" s="742" t="s">
        <v>1167</v>
      </c>
      <c r="D26" s="743" t="str">
        <f t="shared" si="0"/>
        <v>u</v>
      </c>
      <c r="E26" s="741" t="s">
        <v>1143</v>
      </c>
      <c r="F26" s="749"/>
      <c r="G26" s="741" t="s">
        <v>1144</v>
      </c>
      <c r="H26" s="749"/>
      <c r="I26" s="745" t="s">
        <v>1145</v>
      </c>
      <c r="J26" s="749"/>
      <c r="K26" s="746" t="s">
        <v>1043</v>
      </c>
      <c r="L26" s="742">
        <v>4</v>
      </c>
      <c r="N26" s="748"/>
    </row>
    <row r="27" spans="2:14" x14ac:dyDescent="0.2">
      <c r="B27" s="741">
        <v>22</v>
      </c>
      <c r="C27" s="742" t="s">
        <v>1168</v>
      </c>
      <c r="D27" s="743" t="str">
        <f t="shared" si="0"/>
        <v>v</v>
      </c>
      <c r="E27" s="741" t="s">
        <v>1143</v>
      </c>
      <c r="F27" s="749"/>
      <c r="G27" s="741" t="s">
        <v>1144</v>
      </c>
      <c r="H27" s="749"/>
      <c r="I27" s="745" t="s">
        <v>1145</v>
      </c>
      <c r="J27" s="749"/>
      <c r="K27" s="746" t="s">
        <v>1043</v>
      </c>
      <c r="L27" s="742">
        <v>5</v>
      </c>
      <c r="N27" s="748"/>
    </row>
    <row r="28" spans="2:14" x14ac:dyDescent="0.2">
      <c r="B28" s="741">
        <v>23</v>
      </c>
      <c r="C28" s="742" t="s">
        <v>1169</v>
      </c>
      <c r="D28" s="743" t="str">
        <f t="shared" si="0"/>
        <v>w</v>
      </c>
      <c r="E28" s="741" t="s">
        <v>1143</v>
      </c>
      <c r="F28" s="749"/>
      <c r="G28" s="741" t="s">
        <v>1144</v>
      </c>
      <c r="H28" s="749"/>
      <c r="I28" s="745" t="s">
        <v>1145</v>
      </c>
      <c r="J28" s="749"/>
      <c r="K28" s="746" t="s">
        <v>1043</v>
      </c>
      <c r="L28" s="742">
        <v>6</v>
      </c>
      <c r="N28" s="748"/>
    </row>
    <row r="29" spans="2:14" x14ac:dyDescent="0.2">
      <c r="B29" s="741">
        <v>24</v>
      </c>
      <c r="C29" s="742" t="s">
        <v>1170</v>
      </c>
      <c r="D29" s="743" t="str">
        <f t="shared" si="0"/>
        <v>x</v>
      </c>
      <c r="E29" s="741" t="s">
        <v>1143</v>
      </c>
      <c r="F29" s="749"/>
      <c r="G29" s="741" t="s">
        <v>1144</v>
      </c>
      <c r="H29" s="749"/>
      <c r="I29" s="745" t="s">
        <v>1145</v>
      </c>
      <c r="J29" s="749"/>
      <c r="K29" s="746" t="s">
        <v>1043</v>
      </c>
      <c r="L29" s="742">
        <v>7</v>
      </c>
      <c r="N29" s="748"/>
    </row>
    <row r="30" spans="2:14" x14ac:dyDescent="0.2">
      <c r="B30" s="741">
        <v>25</v>
      </c>
      <c r="C30" s="742" t="s">
        <v>1171</v>
      </c>
      <c r="D30" s="743" t="str">
        <f t="shared" si="0"/>
        <v>y</v>
      </c>
      <c r="E30" s="741" t="s">
        <v>1143</v>
      </c>
      <c r="F30" s="749"/>
      <c r="G30" s="741" t="s">
        <v>1144</v>
      </c>
      <c r="H30" s="749"/>
      <c r="I30" s="745" t="s">
        <v>1145</v>
      </c>
      <c r="J30" s="749"/>
      <c r="K30" s="746" t="s">
        <v>1043</v>
      </c>
      <c r="L30" s="742">
        <v>8</v>
      </c>
      <c r="N30" s="748"/>
    </row>
    <row r="31" spans="2:14" x14ac:dyDescent="0.2">
      <c r="B31" s="741">
        <v>26</v>
      </c>
      <c r="C31" s="742" t="s">
        <v>1172</v>
      </c>
      <c r="D31" s="743" t="str">
        <f t="shared" si="0"/>
        <v>z</v>
      </c>
      <c r="E31" s="741" t="s">
        <v>1143</v>
      </c>
      <c r="F31" s="749"/>
      <c r="G31" s="741" t="s">
        <v>1144</v>
      </c>
      <c r="H31" s="749"/>
      <c r="I31" s="745" t="s">
        <v>1145</v>
      </c>
      <c r="J31" s="749"/>
      <c r="K31" s="746" t="s">
        <v>1043</v>
      </c>
      <c r="L31" s="742">
        <v>1</v>
      </c>
      <c r="N31" s="748"/>
    </row>
    <row r="32" spans="2:14" x14ac:dyDescent="0.2">
      <c r="B32" s="741">
        <v>27</v>
      </c>
      <c r="C32" s="742" t="s">
        <v>1170</v>
      </c>
      <c r="D32" s="743" t="str">
        <f t="shared" si="0"/>
        <v>x</v>
      </c>
      <c r="E32" s="741" t="s">
        <v>1143</v>
      </c>
      <c r="F32" s="749"/>
      <c r="G32" s="741" t="s">
        <v>1144</v>
      </c>
      <c r="H32" s="749"/>
      <c r="I32" s="745" t="s">
        <v>1145</v>
      </c>
      <c r="J32" s="749"/>
      <c r="K32" s="746" t="s">
        <v>1043</v>
      </c>
      <c r="L32" s="742">
        <v>2</v>
      </c>
      <c r="N32" s="748"/>
    </row>
    <row r="33" spans="2:14" x14ac:dyDescent="0.2">
      <c r="B33" s="741">
        <v>28</v>
      </c>
      <c r="C33" s="742" t="s">
        <v>1173</v>
      </c>
      <c r="D33" s="743" t="str">
        <f t="shared" si="0"/>
        <v>aa</v>
      </c>
      <c r="E33" s="741" t="s">
        <v>1143</v>
      </c>
      <c r="F33" s="749"/>
      <c r="G33" s="741" t="s">
        <v>1144</v>
      </c>
      <c r="H33" s="749"/>
      <c r="I33" s="745" t="s">
        <v>1145</v>
      </c>
      <c r="J33" s="749"/>
      <c r="K33" s="746" t="s">
        <v>1043</v>
      </c>
      <c r="L33" s="742">
        <v>3</v>
      </c>
      <c r="N33" s="748"/>
    </row>
    <row r="34" spans="2:14" x14ac:dyDescent="0.2">
      <c r="B34" s="741">
        <v>29</v>
      </c>
      <c r="C34" s="742" t="s">
        <v>1174</v>
      </c>
      <c r="D34" s="743" t="str">
        <f t="shared" si="0"/>
        <v>ab</v>
      </c>
      <c r="E34" s="741" t="s">
        <v>1143</v>
      </c>
      <c r="F34" s="749"/>
      <c r="G34" s="741" t="s">
        <v>1144</v>
      </c>
      <c r="H34" s="749"/>
      <c r="I34" s="745" t="s">
        <v>1145</v>
      </c>
      <c r="J34" s="749"/>
      <c r="K34" s="746" t="s">
        <v>1043</v>
      </c>
      <c r="L34" s="742">
        <v>4</v>
      </c>
      <c r="N34" s="748"/>
    </row>
    <row r="35" spans="2:14" x14ac:dyDescent="0.2">
      <c r="B35" s="741">
        <v>30</v>
      </c>
      <c r="C35" s="742" t="s">
        <v>1175</v>
      </c>
      <c r="D35" s="743" t="str">
        <f t="shared" si="0"/>
        <v>ac</v>
      </c>
      <c r="E35" s="741" t="s">
        <v>1143</v>
      </c>
      <c r="F35" s="749"/>
      <c r="G35" s="741" t="s">
        <v>1144</v>
      </c>
      <c r="H35" s="749"/>
      <c r="I35" s="745" t="s">
        <v>1145</v>
      </c>
      <c r="J35" s="749"/>
      <c r="K35" s="746" t="s">
        <v>1043</v>
      </c>
      <c r="L35" s="742">
        <v>5</v>
      </c>
      <c r="N35" s="748"/>
    </row>
    <row r="36" spans="2:14" x14ac:dyDescent="0.2">
      <c r="B36" s="741">
        <v>31</v>
      </c>
      <c r="C36" s="742" t="s">
        <v>1176</v>
      </c>
      <c r="D36" s="743" t="str">
        <f t="shared" si="0"/>
        <v>ad</v>
      </c>
      <c r="E36" s="741" t="s">
        <v>1143</v>
      </c>
      <c r="F36" s="749"/>
      <c r="G36" s="741" t="s">
        <v>1144</v>
      </c>
      <c r="H36" s="749"/>
      <c r="I36" s="745" t="s">
        <v>1145</v>
      </c>
      <c r="J36" s="749"/>
      <c r="K36" s="746" t="s">
        <v>1043</v>
      </c>
      <c r="L36" s="742">
        <v>6</v>
      </c>
      <c r="N36" s="748"/>
    </row>
    <row r="37" spans="2:14" x14ac:dyDescent="0.2">
      <c r="B37" s="741">
        <v>32</v>
      </c>
      <c r="C37" s="742" t="s">
        <v>1177</v>
      </c>
      <c r="D37" s="743" t="str">
        <f t="shared" si="0"/>
        <v>ae</v>
      </c>
      <c r="E37" s="741" t="s">
        <v>1143</v>
      </c>
      <c r="F37" s="749"/>
      <c r="G37" s="741" t="s">
        <v>1144</v>
      </c>
      <c r="H37" s="749"/>
      <c r="I37" s="745" t="s">
        <v>1145</v>
      </c>
      <c r="J37" s="749"/>
      <c r="K37" s="746" t="s">
        <v>1043</v>
      </c>
      <c r="L37" s="742">
        <v>7</v>
      </c>
      <c r="N37" s="748"/>
    </row>
    <row r="38" spans="2:14" x14ac:dyDescent="0.2">
      <c r="B38" s="741">
        <v>33</v>
      </c>
      <c r="C38" s="742" t="s">
        <v>1178</v>
      </c>
      <c r="D38" s="743" t="str">
        <f t="shared" si="0"/>
        <v>af</v>
      </c>
      <c r="E38" s="741" t="s">
        <v>1143</v>
      </c>
      <c r="F38" s="749"/>
      <c r="G38" s="741" t="s">
        <v>1144</v>
      </c>
      <c r="H38" s="749"/>
      <c r="I38" s="745" t="s">
        <v>1145</v>
      </c>
      <c r="J38" s="749"/>
      <c r="K38" s="746" t="s">
        <v>1043</v>
      </c>
      <c r="L38" s="742">
        <v>8</v>
      </c>
      <c r="N38" s="748"/>
    </row>
    <row r="39" spans="2:14" x14ac:dyDescent="0.2">
      <c r="B39" s="741">
        <v>34</v>
      </c>
      <c r="C39" s="750" t="s">
        <v>1179</v>
      </c>
      <c r="D39" s="743"/>
      <c r="E39" s="741" t="s">
        <v>1143</v>
      </c>
      <c r="F39" s="744">
        <v>0.29166666666666669</v>
      </c>
      <c r="G39" s="741" t="s">
        <v>1144</v>
      </c>
      <c r="H39" s="744">
        <v>0.39583333333333331</v>
      </c>
      <c r="I39" s="745" t="s">
        <v>1145</v>
      </c>
      <c r="J39" s="744">
        <v>0</v>
      </c>
      <c r="K39" s="746" t="s">
        <v>1043</v>
      </c>
      <c r="L39" s="747">
        <f t="shared" ref="L39:L40" si="2">IF(OR(F39="",H39=""),"",(H39+IF(F39&gt;H39,1,0)-F39-J39)*24)</f>
        <v>2.4999999999999991</v>
      </c>
      <c r="N39" s="748"/>
    </row>
    <row r="40" spans="2:14" x14ac:dyDescent="0.2">
      <c r="B40" s="741"/>
      <c r="C40" s="751" t="s">
        <v>1100</v>
      </c>
      <c r="D40" s="743"/>
      <c r="E40" s="741" t="s">
        <v>1143</v>
      </c>
      <c r="F40" s="744">
        <v>0.6875</v>
      </c>
      <c r="G40" s="741" t="s">
        <v>1144</v>
      </c>
      <c r="H40" s="744">
        <v>0.83333333333333337</v>
      </c>
      <c r="I40" s="745" t="s">
        <v>1145</v>
      </c>
      <c r="J40" s="744">
        <v>0</v>
      </c>
      <c r="K40" s="746" t="s">
        <v>1043</v>
      </c>
      <c r="L40" s="747">
        <f t="shared" si="2"/>
        <v>3.5000000000000009</v>
      </c>
      <c r="N40" s="748"/>
    </row>
    <row r="41" spans="2:14" x14ac:dyDescent="0.2">
      <c r="B41" s="741"/>
      <c r="C41" s="752" t="s">
        <v>1100</v>
      </c>
      <c r="D41" s="743" t="str">
        <f>C39</f>
        <v>ag</v>
      </c>
      <c r="E41" s="741" t="s">
        <v>1143</v>
      </c>
      <c r="F41" s="744" t="s">
        <v>1100</v>
      </c>
      <c r="G41" s="741" t="s">
        <v>1144</v>
      </c>
      <c r="H41" s="744" t="s">
        <v>1100</v>
      </c>
      <c r="I41" s="745" t="s">
        <v>1145</v>
      </c>
      <c r="J41" s="744" t="s">
        <v>1100</v>
      </c>
      <c r="K41" s="746" t="s">
        <v>1043</v>
      </c>
      <c r="L41" s="747">
        <f>IF(OR(L39="",L40=""),"",L39+L40)</f>
        <v>6</v>
      </c>
      <c r="N41" s="748" t="s">
        <v>1180</v>
      </c>
    </row>
    <row r="42" spans="2:14" x14ac:dyDescent="0.2">
      <c r="B42" s="741"/>
      <c r="C42" s="750" t="s">
        <v>1181</v>
      </c>
      <c r="D42" s="743"/>
      <c r="E42" s="741" t="s">
        <v>1143</v>
      </c>
      <c r="F42" s="744"/>
      <c r="G42" s="741" t="s">
        <v>1144</v>
      </c>
      <c r="H42" s="744"/>
      <c r="I42" s="745" t="s">
        <v>1145</v>
      </c>
      <c r="J42" s="744">
        <v>0</v>
      </c>
      <c r="K42" s="746" t="s">
        <v>1043</v>
      </c>
      <c r="L42" s="747" t="str">
        <f t="shared" ref="L42:L43" si="3">IF(OR(F42="",H42=""),"",(H42+IF(F42&gt;H42,1,0)-F42-J42)*24)</f>
        <v/>
      </c>
      <c r="N42" s="748"/>
    </row>
    <row r="43" spans="2:14" x14ac:dyDescent="0.2">
      <c r="B43" s="741">
        <v>35</v>
      </c>
      <c r="C43" s="751" t="s">
        <v>1100</v>
      </c>
      <c r="D43" s="743"/>
      <c r="E43" s="741" t="s">
        <v>1143</v>
      </c>
      <c r="F43" s="744"/>
      <c r="G43" s="741" t="s">
        <v>1144</v>
      </c>
      <c r="H43" s="744"/>
      <c r="I43" s="745" t="s">
        <v>1145</v>
      </c>
      <c r="J43" s="744">
        <v>0</v>
      </c>
      <c r="K43" s="746" t="s">
        <v>1043</v>
      </c>
      <c r="L43" s="747" t="str">
        <f t="shared" si="3"/>
        <v/>
      </c>
      <c r="N43" s="748"/>
    </row>
    <row r="44" spans="2:14" x14ac:dyDescent="0.2">
      <c r="B44" s="741"/>
      <c r="C44" s="752" t="s">
        <v>1100</v>
      </c>
      <c r="D44" s="743" t="str">
        <f>C42</f>
        <v>ah</v>
      </c>
      <c r="E44" s="741" t="s">
        <v>1143</v>
      </c>
      <c r="F44" s="744" t="s">
        <v>1100</v>
      </c>
      <c r="G44" s="741" t="s">
        <v>1144</v>
      </c>
      <c r="H44" s="744" t="s">
        <v>1100</v>
      </c>
      <c r="I44" s="745" t="s">
        <v>1145</v>
      </c>
      <c r="J44" s="744" t="s">
        <v>1100</v>
      </c>
      <c r="K44" s="746" t="s">
        <v>1043</v>
      </c>
      <c r="L44" s="747" t="str">
        <f>IF(OR(L42="",L43=""),"",L42+L43)</f>
        <v/>
      </c>
      <c r="N44" s="748" t="s">
        <v>1182</v>
      </c>
    </row>
    <row r="45" spans="2:14" x14ac:dyDescent="0.2">
      <c r="B45" s="741"/>
      <c r="C45" s="750" t="s">
        <v>1183</v>
      </c>
      <c r="D45" s="743"/>
      <c r="E45" s="741" t="s">
        <v>1143</v>
      </c>
      <c r="F45" s="744"/>
      <c r="G45" s="741" t="s">
        <v>1144</v>
      </c>
      <c r="H45" s="744"/>
      <c r="I45" s="745" t="s">
        <v>1145</v>
      </c>
      <c r="J45" s="744">
        <v>0</v>
      </c>
      <c r="K45" s="746" t="s">
        <v>1043</v>
      </c>
      <c r="L45" s="747" t="str">
        <f t="shared" ref="L45:L46" si="4">IF(OR(F45="",H45=""),"",(H45+IF(F45&gt;H45,1,0)-F45-J45)*24)</f>
        <v/>
      </c>
      <c r="N45" s="748"/>
    </row>
    <row r="46" spans="2:14" x14ac:dyDescent="0.2">
      <c r="B46" s="741">
        <v>36</v>
      </c>
      <c r="C46" s="751" t="s">
        <v>1100</v>
      </c>
      <c r="D46" s="743"/>
      <c r="E46" s="741" t="s">
        <v>1143</v>
      </c>
      <c r="F46" s="744"/>
      <c r="G46" s="741" t="s">
        <v>1144</v>
      </c>
      <c r="H46" s="744"/>
      <c r="I46" s="745" t="s">
        <v>1145</v>
      </c>
      <c r="J46" s="744">
        <v>0</v>
      </c>
      <c r="K46" s="746" t="s">
        <v>1043</v>
      </c>
      <c r="L46" s="747" t="str">
        <f t="shared" si="4"/>
        <v/>
      </c>
      <c r="N46" s="748"/>
    </row>
    <row r="47" spans="2:14" x14ac:dyDescent="0.2">
      <c r="B47" s="741"/>
      <c r="C47" s="752" t="s">
        <v>1100</v>
      </c>
      <c r="D47" s="743" t="str">
        <f>C45</f>
        <v>ai</v>
      </c>
      <c r="E47" s="741" t="s">
        <v>1143</v>
      </c>
      <c r="F47" s="744" t="s">
        <v>1100</v>
      </c>
      <c r="G47" s="741" t="s">
        <v>1144</v>
      </c>
      <c r="H47" s="744" t="s">
        <v>1100</v>
      </c>
      <c r="I47" s="745" t="s">
        <v>1145</v>
      </c>
      <c r="J47" s="744" t="s">
        <v>1100</v>
      </c>
      <c r="K47" s="746" t="s">
        <v>1043</v>
      </c>
      <c r="L47" s="747" t="str">
        <f>IF(OR(L45="",L46=""),"",L45+L46)</f>
        <v/>
      </c>
      <c r="N47" s="748" t="s">
        <v>1182</v>
      </c>
    </row>
    <row r="49" spans="3:4" x14ac:dyDescent="0.2">
      <c r="C49" s="738" t="s">
        <v>1807</v>
      </c>
      <c r="D49" s="738"/>
    </row>
    <row r="50" spans="3:4" x14ac:dyDescent="0.2">
      <c r="C50" s="738" t="s">
        <v>1805</v>
      </c>
      <c r="D50" s="738"/>
    </row>
    <row r="51" spans="3:4" x14ac:dyDescent="0.2">
      <c r="C51" s="738" t="s">
        <v>1808</v>
      </c>
      <c r="D51" s="738"/>
    </row>
    <row r="52" spans="3:4" x14ac:dyDescent="0.2">
      <c r="C52" s="738" t="s">
        <v>1806</v>
      </c>
      <c r="D52" s="738"/>
    </row>
    <row r="53" spans="3:4" x14ac:dyDescent="0.2">
      <c r="C53" s="738" t="s">
        <v>1184</v>
      </c>
      <c r="D53" s="738"/>
    </row>
    <row r="54" spans="3:4" x14ac:dyDescent="0.2">
      <c r="C54" s="738" t="s">
        <v>1185</v>
      </c>
      <c r="D54" s="738"/>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48BB-0065-416F-B92C-BD02AA3BA1DC}">
  <sheetPr>
    <pageSetUpPr fitToPage="1"/>
  </sheetPr>
  <dimension ref="B1:BO150"/>
  <sheetViews>
    <sheetView showGridLines="0" view="pageBreakPreview" zoomScale="70" zoomScaleNormal="55" zoomScaleSheetLayoutView="70" workbookViewId="0">
      <selection activeCell="C1" sqref="C1"/>
    </sheetView>
  </sheetViews>
  <sheetFormatPr defaultColWidth="4.453125" defaultRowHeight="14" x14ac:dyDescent="0.2"/>
  <cols>
    <col min="1" max="1" width="0.90625" style="647" customWidth="1"/>
    <col min="2" max="2" width="5.90625" style="647" customWidth="1"/>
    <col min="3" max="4" width="8.08984375" style="647" customWidth="1"/>
    <col min="5" max="8" width="3.08984375" style="647" hidden="1" customWidth="1"/>
    <col min="9" max="10" width="3.08984375" style="647" customWidth="1"/>
    <col min="11" max="62" width="5.90625" style="647" customWidth="1"/>
    <col min="63" max="63" width="1.08984375" style="647" customWidth="1"/>
    <col min="64" max="16384" width="4.453125" style="647"/>
  </cols>
  <sheetData>
    <row r="1" spans="2:67" s="627" customFormat="1" ht="20.25" customHeight="1" x14ac:dyDescent="0.2">
      <c r="C1" s="628" t="s">
        <v>1186</v>
      </c>
      <c r="D1" s="628"/>
      <c r="E1" s="628"/>
      <c r="F1" s="628"/>
      <c r="G1" s="628"/>
      <c r="H1" s="628"/>
      <c r="I1" s="628"/>
      <c r="J1" s="628"/>
      <c r="M1" s="629" t="s">
        <v>1187</v>
      </c>
      <c r="P1" s="628"/>
      <c r="Q1" s="628"/>
      <c r="R1" s="628"/>
      <c r="S1" s="628"/>
      <c r="T1" s="628"/>
      <c r="U1" s="628"/>
      <c r="V1" s="628"/>
      <c r="W1" s="628"/>
      <c r="AS1" s="630" t="s">
        <v>1041</v>
      </c>
      <c r="AT1" s="1802" t="s">
        <v>1042</v>
      </c>
      <c r="AU1" s="1803"/>
      <c r="AV1" s="1803"/>
      <c r="AW1" s="1803"/>
      <c r="AX1" s="1803"/>
      <c r="AY1" s="1803"/>
      <c r="AZ1" s="1803"/>
      <c r="BA1" s="1803"/>
      <c r="BB1" s="1803"/>
      <c r="BC1" s="1803"/>
      <c r="BD1" s="1803"/>
      <c r="BE1" s="1803"/>
      <c r="BF1" s="1803"/>
      <c r="BG1" s="1803"/>
      <c r="BH1" s="1803"/>
      <c r="BI1" s="1803"/>
      <c r="BJ1" s="630" t="s">
        <v>1043</v>
      </c>
    </row>
    <row r="2" spans="2:67" s="631" customFormat="1" ht="20.25" customHeight="1" x14ac:dyDescent="0.2">
      <c r="J2" s="629"/>
      <c r="M2" s="629"/>
      <c r="N2" s="629"/>
      <c r="P2" s="630"/>
      <c r="Q2" s="630"/>
      <c r="R2" s="630"/>
      <c r="S2" s="630"/>
      <c r="T2" s="630"/>
      <c r="U2" s="630"/>
      <c r="V2" s="630"/>
      <c r="W2" s="630"/>
      <c r="AB2" s="630" t="s">
        <v>1044</v>
      </c>
      <c r="AC2" s="1804">
        <v>6</v>
      </c>
      <c r="AD2" s="1804"/>
      <c r="AE2" s="630" t="s">
        <v>1045</v>
      </c>
      <c r="AF2" s="1805">
        <f>IF(AC2=0,"",YEAR(DATE(2018+AC2,1,1)))</f>
        <v>2024</v>
      </c>
      <c r="AG2" s="1805"/>
      <c r="AH2" s="631" t="s">
        <v>1046</v>
      </c>
      <c r="AI2" s="631" t="s">
        <v>1047</v>
      </c>
      <c r="AJ2" s="1804">
        <v>4</v>
      </c>
      <c r="AK2" s="1804"/>
      <c r="AL2" s="631" t="s">
        <v>1048</v>
      </c>
      <c r="AS2" s="630" t="s">
        <v>1049</v>
      </c>
      <c r="AT2" s="1804" t="s">
        <v>1050</v>
      </c>
      <c r="AU2" s="1804"/>
      <c r="AV2" s="1804"/>
      <c r="AW2" s="1804"/>
      <c r="AX2" s="1804"/>
      <c r="AY2" s="1804"/>
      <c r="AZ2" s="1804"/>
      <c r="BA2" s="1804"/>
      <c r="BB2" s="1804"/>
      <c r="BC2" s="1804"/>
      <c r="BD2" s="1804"/>
      <c r="BE2" s="1804"/>
      <c r="BF2" s="1804"/>
      <c r="BG2" s="1804"/>
      <c r="BH2" s="1804"/>
      <c r="BI2" s="1804"/>
      <c r="BJ2" s="630" t="s">
        <v>1043</v>
      </c>
      <c r="BK2" s="630"/>
      <c r="BL2" s="630"/>
      <c r="BM2" s="630"/>
    </row>
    <row r="3" spans="2:67" s="631" customFormat="1" ht="20.25" customHeight="1" x14ac:dyDescent="0.2">
      <c r="J3" s="629"/>
      <c r="M3" s="629"/>
      <c r="O3" s="630"/>
      <c r="P3" s="630"/>
      <c r="Q3" s="630"/>
      <c r="R3" s="630"/>
      <c r="S3" s="630"/>
      <c r="T3" s="630"/>
      <c r="U3" s="630"/>
      <c r="AC3" s="632"/>
      <c r="AD3" s="632"/>
      <c r="AE3" s="632"/>
      <c r="AF3" s="633"/>
      <c r="AG3" s="632"/>
      <c r="BD3" s="634" t="s">
        <v>1051</v>
      </c>
      <c r="BE3" s="1795" t="s">
        <v>1052</v>
      </c>
      <c r="BF3" s="1796"/>
      <c r="BG3" s="1796"/>
      <c r="BH3" s="1797"/>
      <c r="BI3" s="630"/>
    </row>
    <row r="4" spans="2:67" s="631" customFormat="1" ht="20.25" customHeight="1" x14ac:dyDescent="0.2">
      <c r="J4" s="629"/>
      <c r="M4" s="629"/>
      <c r="O4" s="630"/>
      <c r="P4" s="630"/>
      <c r="Q4" s="630"/>
      <c r="R4" s="630"/>
      <c r="S4" s="630"/>
      <c r="T4" s="630"/>
      <c r="U4" s="630"/>
      <c r="AC4" s="632"/>
      <c r="AD4" s="632"/>
      <c r="AE4" s="632"/>
      <c r="AF4" s="633"/>
      <c r="AG4" s="632"/>
      <c r="BD4" s="634" t="s">
        <v>1054</v>
      </c>
      <c r="BE4" s="1795" t="s">
        <v>1055</v>
      </c>
      <c r="BF4" s="1796"/>
      <c r="BG4" s="1796"/>
      <c r="BH4" s="1797"/>
      <c r="BI4" s="630"/>
    </row>
    <row r="5" spans="2:67" s="631" customFormat="1" ht="9" customHeight="1" x14ac:dyDescent="0.2">
      <c r="J5" s="629"/>
      <c r="M5" s="629"/>
      <c r="O5" s="630"/>
      <c r="P5" s="630"/>
      <c r="Q5" s="630"/>
      <c r="R5" s="630"/>
      <c r="S5" s="630"/>
      <c r="T5" s="630"/>
      <c r="U5" s="630"/>
      <c r="AC5" s="635"/>
      <c r="AD5" s="635"/>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36"/>
      <c r="BI5" s="636"/>
    </row>
    <row r="6" spans="2:67" s="631" customFormat="1" ht="21" customHeight="1" x14ac:dyDescent="0.2">
      <c r="B6" s="628"/>
      <c r="C6" s="627"/>
      <c r="D6" s="627"/>
      <c r="E6" s="627"/>
      <c r="F6" s="627"/>
      <c r="G6" s="627"/>
      <c r="H6" s="627"/>
      <c r="I6" s="627"/>
      <c r="J6" s="627"/>
      <c r="K6" s="637"/>
      <c r="L6" s="637"/>
      <c r="M6" s="637"/>
      <c r="N6" s="638"/>
      <c r="O6" s="637"/>
      <c r="P6" s="637"/>
      <c r="Q6" s="637"/>
      <c r="AJ6" s="627"/>
      <c r="AK6" s="627"/>
      <c r="AL6" s="627"/>
      <c r="AM6" s="627"/>
      <c r="AN6" s="627"/>
      <c r="AO6" s="627" t="s">
        <v>1056</v>
      </c>
      <c r="AP6" s="627"/>
      <c r="AQ6" s="627"/>
      <c r="AR6" s="627"/>
      <c r="AS6" s="627"/>
      <c r="AT6" s="627"/>
      <c r="AU6" s="627"/>
      <c r="AW6" s="639"/>
      <c r="AX6" s="639"/>
      <c r="AY6" s="640"/>
      <c r="AZ6" s="627"/>
      <c r="BA6" s="1798">
        <v>40</v>
      </c>
      <c r="BB6" s="1799"/>
      <c r="BC6" s="640" t="s">
        <v>1057</v>
      </c>
      <c r="BD6" s="627"/>
      <c r="BE6" s="1798">
        <v>160</v>
      </c>
      <c r="BF6" s="1799"/>
      <c r="BG6" s="640" t="s">
        <v>1058</v>
      </c>
      <c r="BH6" s="627"/>
      <c r="BI6" s="636"/>
    </row>
    <row r="7" spans="2:67" s="631" customFormat="1" ht="5.25" customHeight="1" x14ac:dyDescent="0.2">
      <c r="B7" s="628"/>
      <c r="C7" s="641"/>
      <c r="D7" s="641"/>
      <c r="E7" s="641"/>
      <c r="F7" s="641"/>
      <c r="G7" s="641"/>
      <c r="H7" s="641"/>
      <c r="I7" s="641"/>
      <c r="J7" s="637"/>
      <c r="K7" s="637"/>
      <c r="L7" s="637"/>
      <c r="M7" s="638"/>
      <c r="N7" s="637"/>
      <c r="O7" s="637"/>
      <c r="P7" s="637"/>
      <c r="Q7" s="63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36"/>
      <c r="BI7" s="636"/>
    </row>
    <row r="8" spans="2:67" s="631" customFormat="1" ht="21" customHeight="1" x14ac:dyDescent="0.2">
      <c r="B8" s="642"/>
      <c r="C8" s="638"/>
      <c r="D8" s="638"/>
      <c r="E8" s="638"/>
      <c r="F8" s="638"/>
      <c r="G8" s="638"/>
      <c r="H8" s="638"/>
      <c r="I8" s="638"/>
      <c r="J8" s="637"/>
      <c r="K8" s="637"/>
      <c r="L8" s="637"/>
      <c r="M8" s="638"/>
      <c r="N8" s="637"/>
      <c r="O8" s="637"/>
      <c r="P8" s="637"/>
      <c r="Q8" s="637"/>
      <c r="AJ8" s="643"/>
      <c r="AK8" s="643"/>
      <c r="AL8" s="643"/>
      <c r="AM8" s="627"/>
      <c r="AN8" s="636"/>
      <c r="AO8" s="644"/>
      <c r="AP8" s="644"/>
      <c r="AQ8" s="628"/>
      <c r="AR8" s="639"/>
      <c r="AS8" s="639"/>
      <c r="AT8" s="639"/>
      <c r="AU8" s="645"/>
      <c r="AV8" s="645"/>
      <c r="AW8" s="627"/>
      <c r="AX8" s="639"/>
      <c r="AY8" s="639"/>
      <c r="AZ8" s="638"/>
      <c r="BA8" s="627"/>
      <c r="BB8" s="627" t="s">
        <v>1059</v>
      </c>
      <c r="BC8" s="627"/>
      <c r="BD8" s="627"/>
      <c r="BE8" s="1800">
        <f>DAY(EOMONTH(DATE(AF2,AJ2,1),0))</f>
        <v>30</v>
      </c>
      <c r="BF8" s="1801"/>
      <c r="BG8" s="627" t="s">
        <v>1060</v>
      </c>
      <c r="BH8" s="627"/>
      <c r="BI8" s="627"/>
      <c r="BM8" s="630"/>
      <c r="BN8" s="630"/>
      <c r="BO8" s="630"/>
    </row>
    <row r="9" spans="2:67" s="631" customFormat="1" ht="5.25" customHeight="1" x14ac:dyDescent="0.2">
      <c r="B9" s="642"/>
      <c r="C9" s="638"/>
      <c r="D9" s="638"/>
      <c r="E9" s="638"/>
      <c r="F9" s="638"/>
      <c r="G9" s="638"/>
      <c r="H9" s="638"/>
      <c r="I9" s="638"/>
      <c r="J9" s="637"/>
      <c r="K9" s="637"/>
      <c r="L9" s="637"/>
      <c r="M9" s="638"/>
      <c r="N9" s="637"/>
      <c r="O9" s="637"/>
      <c r="P9" s="637"/>
      <c r="Q9" s="637"/>
      <c r="AJ9" s="643"/>
      <c r="AK9" s="643"/>
      <c r="AL9" s="643"/>
      <c r="AM9" s="627"/>
      <c r="AN9" s="636"/>
      <c r="AO9" s="644"/>
      <c r="AP9" s="644"/>
      <c r="AQ9" s="628"/>
      <c r="AR9" s="639"/>
      <c r="AS9" s="639"/>
      <c r="AT9" s="639"/>
      <c r="AU9" s="645"/>
      <c r="AV9" s="645"/>
      <c r="AW9" s="627"/>
      <c r="AX9" s="639"/>
      <c r="AY9" s="639"/>
      <c r="AZ9" s="638"/>
      <c r="BA9" s="627"/>
      <c r="BB9" s="627"/>
      <c r="BC9" s="627"/>
      <c r="BD9" s="627"/>
      <c r="BE9" s="638"/>
      <c r="BF9" s="638"/>
      <c r="BG9" s="627"/>
      <c r="BH9" s="627"/>
      <c r="BI9" s="627"/>
      <c r="BM9" s="630"/>
      <c r="BN9" s="630"/>
      <c r="BO9" s="630"/>
    </row>
    <row r="10" spans="2:67" s="631" customFormat="1" ht="21" customHeight="1" x14ac:dyDescent="0.2">
      <c r="B10" s="642"/>
      <c r="C10" s="638"/>
      <c r="D10" s="638"/>
      <c r="E10" s="638"/>
      <c r="F10" s="638"/>
      <c r="G10" s="638"/>
      <c r="H10" s="638"/>
      <c r="I10" s="638"/>
      <c r="J10" s="637"/>
      <c r="K10" s="637"/>
      <c r="L10" s="637"/>
      <c r="M10" s="638"/>
      <c r="N10" s="637"/>
      <c r="O10" s="637"/>
      <c r="P10" s="637"/>
      <c r="Q10" s="637"/>
      <c r="AJ10" s="643"/>
      <c r="AK10" s="643"/>
      <c r="AL10" s="643"/>
      <c r="AM10" s="627"/>
      <c r="AN10" s="636"/>
      <c r="AO10" s="627" t="s">
        <v>1061</v>
      </c>
      <c r="AP10" s="644"/>
      <c r="AQ10" s="627"/>
      <c r="AR10" s="628" t="s">
        <v>1062</v>
      </c>
      <c r="AS10" s="627"/>
      <c r="AT10" s="627"/>
      <c r="AU10" s="627"/>
      <c r="AV10" s="627"/>
      <c r="AW10" s="627"/>
      <c r="AX10" s="641"/>
      <c r="AY10" s="641"/>
      <c r="AZ10" s="646" t="s">
        <v>1063</v>
      </c>
      <c r="BA10" s="1798">
        <v>20</v>
      </c>
      <c r="BB10" s="1799"/>
      <c r="BC10" s="640" t="s">
        <v>1064</v>
      </c>
      <c r="BD10" s="646" t="s">
        <v>1065</v>
      </c>
      <c r="BE10" s="1798">
        <v>30</v>
      </c>
      <c r="BF10" s="1799"/>
      <c r="BG10" s="640" t="s">
        <v>1064</v>
      </c>
      <c r="BH10" s="627"/>
      <c r="BI10" s="627"/>
      <c r="BM10" s="630"/>
      <c r="BN10" s="630"/>
      <c r="BO10" s="630"/>
    </row>
    <row r="11" spans="2:67" ht="5.25" customHeight="1" thickBot="1" x14ac:dyDescent="0.25">
      <c r="C11" s="648"/>
      <c r="D11" s="648"/>
      <c r="E11" s="648"/>
      <c r="F11" s="648"/>
      <c r="G11" s="648"/>
      <c r="H11" s="648"/>
      <c r="I11" s="648"/>
      <c r="J11" s="648"/>
      <c r="AC11" s="648"/>
      <c r="AT11" s="648"/>
      <c r="BK11" s="649"/>
      <c r="BL11" s="649"/>
      <c r="BM11" s="649"/>
    </row>
    <row r="12" spans="2:67" ht="21.65" customHeight="1" x14ac:dyDescent="0.2">
      <c r="B12" s="1848" t="s">
        <v>1066</v>
      </c>
      <c r="C12" s="1831" t="s">
        <v>1067</v>
      </c>
      <c r="D12" s="1851"/>
      <c r="E12" s="650"/>
      <c r="F12" s="651"/>
      <c r="G12" s="650"/>
      <c r="H12" s="651"/>
      <c r="I12" s="1854" t="s">
        <v>1068</v>
      </c>
      <c r="J12" s="1855"/>
      <c r="K12" s="1860" t="s">
        <v>1069</v>
      </c>
      <c r="L12" s="1832"/>
      <c r="M12" s="1832"/>
      <c r="N12" s="1851"/>
      <c r="O12" s="1860" t="s">
        <v>1070</v>
      </c>
      <c r="P12" s="1832"/>
      <c r="Q12" s="1832"/>
      <c r="R12" s="1832"/>
      <c r="S12" s="1851"/>
      <c r="T12" s="652"/>
      <c r="U12" s="652"/>
      <c r="V12" s="653"/>
      <c r="W12" s="1863" t="s">
        <v>1071</v>
      </c>
      <c r="X12" s="1864"/>
      <c r="Y12" s="1864"/>
      <c r="Z12" s="1864"/>
      <c r="AA12" s="1864"/>
      <c r="AB12" s="1864"/>
      <c r="AC12" s="1864"/>
      <c r="AD12" s="1864"/>
      <c r="AE12" s="1864"/>
      <c r="AF12" s="1864"/>
      <c r="AG12" s="1864"/>
      <c r="AH12" s="1864"/>
      <c r="AI12" s="1864"/>
      <c r="AJ12" s="1864"/>
      <c r="AK12" s="1864"/>
      <c r="AL12" s="1864"/>
      <c r="AM12" s="1864"/>
      <c r="AN12" s="1864"/>
      <c r="AO12" s="1864"/>
      <c r="AP12" s="1864"/>
      <c r="AQ12" s="1864"/>
      <c r="AR12" s="1864"/>
      <c r="AS12" s="1864"/>
      <c r="AT12" s="1864"/>
      <c r="AU12" s="1864"/>
      <c r="AV12" s="1864"/>
      <c r="AW12" s="1864"/>
      <c r="AX12" s="1864"/>
      <c r="AY12" s="1864"/>
      <c r="AZ12" s="1864"/>
      <c r="BA12" s="1864"/>
      <c r="BB12" s="1822" t="str">
        <f>IF(BE3="４週","(10)1～4週目の勤務時間数合計","(10)1か月の勤務時間数　合計")</f>
        <v>(10)1～4週目の勤務時間数合計</v>
      </c>
      <c r="BC12" s="1823"/>
      <c r="BD12" s="1828" t="s">
        <v>1072</v>
      </c>
      <c r="BE12" s="1823"/>
      <c r="BF12" s="1831" t="s">
        <v>1073</v>
      </c>
      <c r="BG12" s="1832"/>
      <c r="BH12" s="1832"/>
      <c r="BI12" s="1832"/>
      <c r="BJ12" s="1833"/>
    </row>
    <row r="13" spans="2:67" ht="20.25" customHeight="1" x14ac:dyDescent="0.2">
      <c r="B13" s="1849"/>
      <c r="C13" s="1834"/>
      <c r="D13" s="1852"/>
      <c r="E13" s="654"/>
      <c r="F13" s="655"/>
      <c r="G13" s="654"/>
      <c r="H13" s="655"/>
      <c r="I13" s="1856"/>
      <c r="J13" s="1857"/>
      <c r="K13" s="1861"/>
      <c r="L13" s="1835"/>
      <c r="M13" s="1835"/>
      <c r="N13" s="1852"/>
      <c r="O13" s="1861"/>
      <c r="P13" s="1835"/>
      <c r="Q13" s="1835"/>
      <c r="R13" s="1835"/>
      <c r="S13" s="1852"/>
      <c r="T13" s="656"/>
      <c r="U13" s="656"/>
      <c r="V13" s="657"/>
      <c r="W13" s="1840" t="s">
        <v>1074</v>
      </c>
      <c r="X13" s="1840"/>
      <c r="Y13" s="1840"/>
      <c r="Z13" s="1840"/>
      <c r="AA13" s="1840"/>
      <c r="AB13" s="1840"/>
      <c r="AC13" s="1841"/>
      <c r="AD13" s="1847" t="s">
        <v>1075</v>
      </c>
      <c r="AE13" s="1840"/>
      <c r="AF13" s="1840"/>
      <c r="AG13" s="1840"/>
      <c r="AH13" s="1840"/>
      <c r="AI13" s="1840"/>
      <c r="AJ13" s="1841"/>
      <c r="AK13" s="1847" t="s">
        <v>1076</v>
      </c>
      <c r="AL13" s="1840"/>
      <c r="AM13" s="1840"/>
      <c r="AN13" s="1840"/>
      <c r="AO13" s="1840"/>
      <c r="AP13" s="1840"/>
      <c r="AQ13" s="1841"/>
      <c r="AR13" s="1847" t="s">
        <v>1077</v>
      </c>
      <c r="AS13" s="1840"/>
      <c r="AT13" s="1840"/>
      <c r="AU13" s="1840"/>
      <c r="AV13" s="1840"/>
      <c r="AW13" s="1840"/>
      <c r="AX13" s="1841"/>
      <c r="AY13" s="1847" t="s">
        <v>1078</v>
      </c>
      <c r="AZ13" s="1840"/>
      <c r="BA13" s="1840"/>
      <c r="BB13" s="1824"/>
      <c r="BC13" s="1825"/>
      <c r="BD13" s="1829"/>
      <c r="BE13" s="1825"/>
      <c r="BF13" s="1834"/>
      <c r="BG13" s="1835"/>
      <c r="BH13" s="1835"/>
      <c r="BI13" s="1835"/>
      <c r="BJ13" s="1836"/>
    </row>
    <row r="14" spans="2:67" ht="20.25" customHeight="1" x14ac:dyDescent="0.2">
      <c r="B14" s="1849"/>
      <c r="C14" s="1834"/>
      <c r="D14" s="1852"/>
      <c r="E14" s="654"/>
      <c r="F14" s="655"/>
      <c r="G14" s="654"/>
      <c r="H14" s="655"/>
      <c r="I14" s="1856"/>
      <c r="J14" s="1857"/>
      <c r="K14" s="1861"/>
      <c r="L14" s="1835"/>
      <c r="M14" s="1835"/>
      <c r="N14" s="1852"/>
      <c r="O14" s="1861"/>
      <c r="P14" s="1835"/>
      <c r="Q14" s="1835"/>
      <c r="R14" s="1835"/>
      <c r="S14" s="1852"/>
      <c r="T14" s="656"/>
      <c r="U14" s="656"/>
      <c r="V14" s="657"/>
      <c r="W14" s="658">
        <v>1</v>
      </c>
      <c r="X14" s="659">
        <v>2</v>
      </c>
      <c r="Y14" s="659">
        <v>3</v>
      </c>
      <c r="Z14" s="659">
        <v>4</v>
      </c>
      <c r="AA14" s="659">
        <v>5</v>
      </c>
      <c r="AB14" s="659">
        <v>6</v>
      </c>
      <c r="AC14" s="660">
        <v>7</v>
      </c>
      <c r="AD14" s="661">
        <v>8</v>
      </c>
      <c r="AE14" s="659">
        <v>9</v>
      </c>
      <c r="AF14" s="659">
        <v>10</v>
      </c>
      <c r="AG14" s="659">
        <v>11</v>
      </c>
      <c r="AH14" s="659">
        <v>12</v>
      </c>
      <c r="AI14" s="659">
        <v>13</v>
      </c>
      <c r="AJ14" s="660">
        <v>14</v>
      </c>
      <c r="AK14" s="658">
        <v>15</v>
      </c>
      <c r="AL14" s="659">
        <v>16</v>
      </c>
      <c r="AM14" s="659">
        <v>17</v>
      </c>
      <c r="AN14" s="659">
        <v>18</v>
      </c>
      <c r="AO14" s="659">
        <v>19</v>
      </c>
      <c r="AP14" s="659">
        <v>20</v>
      </c>
      <c r="AQ14" s="660">
        <v>21</v>
      </c>
      <c r="AR14" s="661">
        <v>22</v>
      </c>
      <c r="AS14" s="659">
        <v>23</v>
      </c>
      <c r="AT14" s="659">
        <v>24</v>
      </c>
      <c r="AU14" s="659">
        <v>25</v>
      </c>
      <c r="AV14" s="659">
        <v>26</v>
      </c>
      <c r="AW14" s="659">
        <v>27</v>
      </c>
      <c r="AX14" s="660">
        <v>28</v>
      </c>
      <c r="AY14" s="661" t="str">
        <f>IF($BE$3="暦月",IF(DAY(DATE($AF$2,$AJ$2,29))=29,29,""),"")</f>
        <v/>
      </c>
      <c r="AZ14" s="659" t="str">
        <f>IF($BE$3="暦月",IF(DAY(DATE($AF$2,$AJ$2,30))=30,30,""),"")</f>
        <v/>
      </c>
      <c r="BA14" s="660" t="str">
        <f>IF($BE$3="暦月",IF(DAY(DATE($AF$2,$AJ$2,31))=31,31,""),"")</f>
        <v/>
      </c>
      <c r="BB14" s="1824"/>
      <c r="BC14" s="1825"/>
      <c r="BD14" s="1829"/>
      <c r="BE14" s="1825"/>
      <c r="BF14" s="1834"/>
      <c r="BG14" s="1835"/>
      <c r="BH14" s="1835"/>
      <c r="BI14" s="1835"/>
      <c r="BJ14" s="1836"/>
    </row>
    <row r="15" spans="2:67" ht="20.25" hidden="1" customHeight="1" x14ac:dyDescent="0.2">
      <c r="B15" s="1849"/>
      <c r="C15" s="1834"/>
      <c r="D15" s="1852"/>
      <c r="E15" s="654"/>
      <c r="F15" s="655"/>
      <c r="G15" s="654"/>
      <c r="H15" s="655"/>
      <c r="I15" s="1856"/>
      <c r="J15" s="1857"/>
      <c r="K15" s="1861"/>
      <c r="L15" s="1835"/>
      <c r="M15" s="1835"/>
      <c r="N15" s="1852"/>
      <c r="O15" s="1861"/>
      <c r="P15" s="1835"/>
      <c r="Q15" s="1835"/>
      <c r="R15" s="1835"/>
      <c r="S15" s="1852"/>
      <c r="T15" s="656"/>
      <c r="U15" s="656"/>
      <c r="V15" s="657"/>
      <c r="W15" s="658">
        <f>WEEKDAY(DATE($AF$2,$AJ$2,1))</f>
        <v>2</v>
      </c>
      <c r="X15" s="659">
        <f>WEEKDAY(DATE($AF$2,$AJ$2,2))</f>
        <v>3</v>
      </c>
      <c r="Y15" s="659">
        <f>WEEKDAY(DATE($AF$2,$AJ$2,3))</f>
        <v>4</v>
      </c>
      <c r="Z15" s="659">
        <f>WEEKDAY(DATE($AF$2,$AJ$2,4))</f>
        <v>5</v>
      </c>
      <c r="AA15" s="659">
        <f>WEEKDAY(DATE($AF$2,$AJ$2,5))</f>
        <v>6</v>
      </c>
      <c r="AB15" s="659">
        <f>WEEKDAY(DATE($AF$2,$AJ$2,6))</f>
        <v>7</v>
      </c>
      <c r="AC15" s="660">
        <f>WEEKDAY(DATE($AF$2,$AJ$2,7))</f>
        <v>1</v>
      </c>
      <c r="AD15" s="661">
        <f>WEEKDAY(DATE($AF$2,$AJ$2,8))</f>
        <v>2</v>
      </c>
      <c r="AE15" s="659">
        <f>WEEKDAY(DATE($AF$2,$AJ$2,9))</f>
        <v>3</v>
      </c>
      <c r="AF15" s="659">
        <f>WEEKDAY(DATE($AF$2,$AJ$2,10))</f>
        <v>4</v>
      </c>
      <c r="AG15" s="659">
        <f>WEEKDAY(DATE($AF$2,$AJ$2,11))</f>
        <v>5</v>
      </c>
      <c r="AH15" s="659">
        <f>WEEKDAY(DATE($AF$2,$AJ$2,12))</f>
        <v>6</v>
      </c>
      <c r="AI15" s="659">
        <f>WEEKDAY(DATE($AF$2,$AJ$2,13))</f>
        <v>7</v>
      </c>
      <c r="AJ15" s="660">
        <f>WEEKDAY(DATE($AF$2,$AJ$2,14))</f>
        <v>1</v>
      </c>
      <c r="AK15" s="661">
        <f>WEEKDAY(DATE($AF$2,$AJ$2,15))</f>
        <v>2</v>
      </c>
      <c r="AL15" s="659">
        <f>WEEKDAY(DATE($AF$2,$AJ$2,16))</f>
        <v>3</v>
      </c>
      <c r="AM15" s="659">
        <f>WEEKDAY(DATE($AF$2,$AJ$2,17))</f>
        <v>4</v>
      </c>
      <c r="AN15" s="659">
        <f>WEEKDAY(DATE($AF$2,$AJ$2,18))</f>
        <v>5</v>
      </c>
      <c r="AO15" s="659">
        <f>WEEKDAY(DATE($AF$2,$AJ$2,19))</f>
        <v>6</v>
      </c>
      <c r="AP15" s="659">
        <f>WEEKDAY(DATE($AF$2,$AJ$2,20))</f>
        <v>7</v>
      </c>
      <c r="AQ15" s="660">
        <f>WEEKDAY(DATE($AF$2,$AJ$2,21))</f>
        <v>1</v>
      </c>
      <c r="AR15" s="661">
        <f>WEEKDAY(DATE($AF$2,$AJ$2,22))</f>
        <v>2</v>
      </c>
      <c r="AS15" s="659">
        <f>WEEKDAY(DATE($AF$2,$AJ$2,23))</f>
        <v>3</v>
      </c>
      <c r="AT15" s="659">
        <f>WEEKDAY(DATE($AF$2,$AJ$2,24))</f>
        <v>4</v>
      </c>
      <c r="AU15" s="659">
        <f>WEEKDAY(DATE($AF$2,$AJ$2,25))</f>
        <v>5</v>
      </c>
      <c r="AV15" s="659">
        <f>WEEKDAY(DATE($AF$2,$AJ$2,26))</f>
        <v>6</v>
      </c>
      <c r="AW15" s="659">
        <f>WEEKDAY(DATE($AF$2,$AJ$2,27))</f>
        <v>7</v>
      </c>
      <c r="AX15" s="660">
        <f>WEEKDAY(DATE($AF$2,$AJ$2,28))</f>
        <v>1</v>
      </c>
      <c r="AY15" s="661">
        <f>IF(AY14=29,WEEKDAY(DATE($AF$2,$AJ$2,29)),0)</f>
        <v>0</v>
      </c>
      <c r="AZ15" s="659">
        <f>IF(AZ14=30,WEEKDAY(DATE($AF$2,$AJ$2,30)),0)</f>
        <v>0</v>
      </c>
      <c r="BA15" s="660">
        <f>IF(BA14=31,WEEKDAY(DATE($AF$2,$AJ$2,31)),0)</f>
        <v>0</v>
      </c>
      <c r="BB15" s="1824"/>
      <c r="BC15" s="1825"/>
      <c r="BD15" s="1829"/>
      <c r="BE15" s="1825"/>
      <c r="BF15" s="1834"/>
      <c r="BG15" s="1835"/>
      <c r="BH15" s="1835"/>
      <c r="BI15" s="1835"/>
      <c r="BJ15" s="1836"/>
    </row>
    <row r="16" spans="2:67" ht="20.25" customHeight="1" thickBot="1" x14ac:dyDescent="0.25">
      <c r="B16" s="1850"/>
      <c r="C16" s="1837"/>
      <c r="D16" s="1853"/>
      <c r="E16" s="662"/>
      <c r="F16" s="663"/>
      <c r="G16" s="662"/>
      <c r="H16" s="663"/>
      <c r="I16" s="1858"/>
      <c r="J16" s="1859"/>
      <c r="K16" s="1862"/>
      <c r="L16" s="1838"/>
      <c r="M16" s="1838"/>
      <c r="N16" s="1853"/>
      <c r="O16" s="1862"/>
      <c r="P16" s="1838"/>
      <c r="Q16" s="1838"/>
      <c r="R16" s="1838"/>
      <c r="S16" s="1853"/>
      <c r="T16" s="664"/>
      <c r="U16" s="664"/>
      <c r="V16" s="665"/>
      <c r="W16" s="666" t="str">
        <f>IF(W15=1,"日",IF(W15=2,"月",IF(W15=3,"火",IF(W15=4,"水",IF(W15=5,"木",IF(W15=6,"金","土"))))))</f>
        <v>月</v>
      </c>
      <c r="X16" s="667" t="str">
        <f t="shared" ref="X16:AX16" si="0">IF(X15=1,"日",IF(X15=2,"月",IF(X15=3,"火",IF(X15=4,"水",IF(X15=5,"木",IF(X15=6,"金","土"))))))</f>
        <v>火</v>
      </c>
      <c r="Y16" s="667" t="str">
        <f t="shared" si="0"/>
        <v>水</v>
      </c>
      <c r="Z16" s="667" t="str">
        <f t="shared" si="0"/>
        <v>木</v>
      </c>
      <c r="AA16" s="667" t="str">
        <f t="shared" si="0"/>
        <v>金</v>
      </c>
      <c r="AB16" s="667" t="str">
        <f t="shared" si="0"/>
        <v>土</v>
      </c>
      <c r="AC16" s="668" t="str">
        <f t="shared" si="0"/>
        <v>日</v>
      </c>
      <c r="AD16" s="669" t="str">
        <f>IF(AD15=1,"日",IF(AD15=2,"月",IF(AD15=3,"火",IF(AD15=4,"水",IF(AD15=5,"木",IF(AD15=6,"金","土"))))))</f>
        <v>月</v>
      </c>
      <c r="AE16" s="667" t="str">
        <f t="shared" si="0"/>
        <v>火</v>
      </c>
      <c r="AF16" s="667" t="str">
        <f t="shared" si="0"/>
        <v>水</v>
      </c>
      <c r="AG16" s="667" t="str">
        <f t="shared" si="0"/>
        <v>木</v>
      </c>
      <c r="AH16" s="667" t="str">
        <f t="shared" si="0"/>
        <v>金</v>
      </c>
      <c r="AI16" s="667" t="str">
        <f t="shared" si="0"/>
        <v>土</v>
      </c>
      <c r="AJ16" s="668" t="str">
        <f t="shared" si="0"/>
        <v>日</v>
      </c>
      <c r="AK16" s="669" t="str">
        <f>IF(AK15=1,"日",IF(AK15=2,"月",IF(AK15=3,"火",IF(AK15=4,"水",IF(AK15=5,"木",IF(AK15=6,"金","土"))))))</f>
        <v>月</v>
      </c>
      <c r="AL16" s="667" t="str">
        <f t="shared" si="0"/>
        <v>火</v>
      </c>
      <c r="AM16" s="667" t="str">
        <f t="shared" si="0"/>
        <v>水</v>
      </c>
      <c r="AN16" s="667" t="str">
        <f t="shared" si="0"/>
        <v>木</v>
      </c>
      <c r="AO16" s="667" t="str">
        <f t="shared" si="0"/>
        <v>金</v>
      </c>
      <c r="AP16" s="667" t="str">
        <f t="shared" si="0"/>
        <v>土</v>
      </c>
      <c r="AQ16" s="668" t="str">
        <f t="shared" si="0"/>
        <v>日</v>
      </c>
      <c r="AR16" s="669" t="str">
        <f>IF(AR15=1,"日",IF(AR15=2,"月",IF(AR15=3,"火",IF(AR15=4,"水",IF(AR15=5,"木",IF(AR15=6,"金","土"))))))</f>
        <v>月</v>
      </c>
      <c r="AS16" s="667" t="str">
        <f t="shared" si="0"/>
        <v>火</v>
      </c>
      <c r="AT16" s="667" t="str">
        <f t="shared" si="0"/>
        <v>水</v>
      </c>
      <c r="AU16" s="667" t="str">
        <f t="shared" si="0"/>
        <v>木</v>
      </c>
      <c r="AV16" s="667" t="str">
        <f t="shared" si="0"/>
        <v>金</v>
      </c>
      <c r="AW16" s="667" t="str">
        <f t="shared" si="0"/>
        <v>土</v>
      </c>
      <c r="AX16" s="668" t="str">
        <f t="shared" si="0"/>
        <v>日</v>
      </c>
      <c r="AY16" s="667" t="str">
        <f>IF(AY15=1,"日",IF(AY15=2,"月",IF(AY15=3,"火",IF(AY15=4,"水",IF(AY15=5,"木",IF(AY15=6,"金",IF(AY15=0,"","土")))))))</f>
        <v/>
      </c>
      <c r="AZ16" s="667" t="str">
        <f>IF(AZ15=1,"日",IF(AZ15=2,"月",IF(AZ15=3,"火",IF(AZ15=4,"水",IF(AZ15=5,"木",IF(AZ15=6,"金",IF(AZ15=0,"","土")))))))</f>
        <v/>
      </c>
      <c r="BA16" s="667" t="str">
        <f>IF(BA15=1,"日",IF(BA15=2,"月",IF(BA15=3,"火",IF(BA15=4,"水",IF(BA15=5,"木",IF(BA15=6,"金",IF(BA15=0,"","土")))))))</f>
        <v/>
      </c>
      <c r="BB16" s="1826"/>
      <c r="BC16" s="1827"/>
      <c r="BD16" s="1830"/>
      <c r="BE16" s="1827"/>
      <c r="BF16" s="1837"/>
      <c r="BG16" s="1838"/>
      <c r="BH16" s="1838"/>
      <c r="BI16" s="1838"/>
      <c r="BJ16" s="1839"/>
    </row>
    <row r="17" spans="2:62" ht="20.25" customHeight="1" x14ac:dyDescent="0.2">
      <c r="B17" s="1770">
        <f>B15+1</f>
        <v>1</v>
      </c>
      <c r="C17" s="1789" t="s">
        <v>1188</v>
      </c>
      <c r="D17" s="1790"/>
      <c r="E17" s="670"/>
      <c r="F17" s="671"/>
      <c r="G17" s="670"/>
      <c r="H17" s="671"/>
      <c r="I17" s="1791" t="s">
        <v>1189</v>
      </c>
      <c r="J17" s="1792"/>
      <c r="K17" s="1793" t="s">
        <v>1190</v>
      </c>
      <c r="L17" s="1794"/>
      <c r="M17" s="1794"/>
      <c r="N17" s="1790"/>
      <c r="O17" s="1817" t="s">
        <v>1191</v>
      </c>
      <c r="P17" s="1818"/>
      <c r="Q17" s="1818"/>
      <c r="R17" s="1818"/>
      <c r="S17" s="1819"/>
      <c r="T17" s="672" t="s">
        <v>1079</v>
      </c>
      <c r="U17" s="673"/>
      <c r="V17" s="674"/>
      <c r="W17" s="675" t="s">
        <v>1146</v>
      </c>
      <c r="X17" s="676" t="s">
        <v>1146</v>
      </c>
      <c r="Y17" s="676" t="s">
        <v>1192</v>
      </c>
      <c r="Z17" s="676"/>
      <c r="AA17" s="676"/>
      <c r="AB17" s="676" t="s">
        <v>1146</v>
      </c>
      <c r="AC17" s="677" t="s">
        <v>1146</v>
      </c>
      <c r="AD17" s="675" t="s">
        <v>1146</v>
      </c>
      <c r="AE17" s="676" t="s">
        <v>1146</v>
      </c>
      <c r="AF17" s="676" t="s">
        <v>1146</v>
      </c>
      <c r="AG17" s="676"/>
      <c r="AH17" s="676"/>
      <c r="AI17" s="676" t="s">
        <v>1146</v>
      </c>
      <c r="AJ17" s="677" t="s">
        <v>1146</v>
      </c>
      <c r="AK17" s="675" t="s">
        <v>1146</v>
      </c>
      <c r="AL17" s="676" t="s">
        <v>1146</v>
      </c>
      <c r="AM17" s="676" t="s">
        <v>1146</v>
      </c>
      <c r="AN17" s="676"/>
      <c r="AO17" s="676"/>
      <c r="AP17" s="676" t="s">
        <v>1146</v>
      </c>
      <c r="AQ17" s="677" t="s">
        <v>1146</v>
      </c>
      <c r="AR17" s="675" t="s">
        <v>1146</v>
      </c>
      <c r="AS17" s="676" t="s">
        <v>1146</v>
      </c>
      <c r="AT17" s="676" t="s">
        <v>1146</v>
      </c>
      <c r="AU17" s="676"/>
      <c r="AV17" s="676"/>
      <c r="AW17" s="676" t="s">
        <v>1146</v>
      </c>
      <c r="AX17" s="677" t="s">
        <v>1146</v>
      </c>
      <c r="AY17" s="675"/>
      <c r="AZ17" s="676"/>
      <c r="BA17" s="676"/>
      <c r="BB17" s="1820"/>
      <c r="BC17" s="1821"/>
      <c r="BD17" s="1806"/>
      <c r="BE17" s="1807"/>
      <c r="BF17" s="1808"/>
      <c r="BG17" s="1809"/>
      <c r="BH17" s="1809"/>
      <c r="BI17" s="1809"/>
      <c r="BJ17" s="1810"/>
    </row>
    <row r="18" spans="2:62" ht="20.25" customHeight="1" x14ac:dyDescent="0.2">
      <c r="B18" s="1771"/>
      <c r="C18" s="1774"/>
      <c r="D18" s="1775"/>
      <c r="E18" s="678"/>
      <c r="F18" s="679" t="str">
        <f>C17</f>
        <v>管理者</v>
      </c>
      <c r="G18" s="678"/>
      <c r="H18" s="679" t="str">
        <f>I17</f>
        <v>A</v>
      </c>
      <c r="I18" s="1778"/>
      <c r="J18" s="1779"/>
      <c r="K18" s="1782"/>
      <c r="L18" s="1783"/>
      <c r="M18" s="1783"/>
      <c r="N18" s="1775"/>
      <c r="O18" s="1784"/>
      <c r="P18" s="1785"/>
      <c r="Q18" s="1785"/>
      <c r="R18" s="1785"/>
      <c r="S18" s="1786"/>
      <c r="T18" s="680" t="s">
        <v>1080</v>
      </c>
      <c r="U18" s="681"/>
      <c r="V18" s="682"/>
      <c r="W18" s="683">
        <f>IF(W17="","",VLOOKUP(W17,'【記載例】シフト記号表（勤務時間帯）'!$C$6:$L$47,10,FALSE))</f>
        <v>8</v>
      </c>
      <c r="X18" s="684">
        <f>IF(X17="","",VLOOKUP(X17,'【記載例】シフト記号表（勤務時間帯）'!$C$6:$L$47,10,FALSE))</f>
        <v>8</v>
      </c>
      <c r="Y18" s="684">
        <f>IF(Y17="","",VLOOKUP(Y17,'【記載例】シフト記号表（勤務時間帯）'!$C$6:$L$47,10,FALSE))</f>
        <v>8</v>
      </c>
      <c r="Z18" s="684" t="str">
        <f>IF(Z17="","",VLOOKUP(Z17,'【記載例】シフト記号表（勤務時間帯）'!$C$6:$L$47,10,FALSE))</f>
        <v/>
      </c>
      <c r="AA18" s="684" t="str">
        <f>IF(AA17="","",VLOOKUP(AA17,'【記載例】シフト記号表（勤務時間帯）'!$C$6:$L$47,10,FALSE))</f>
        <v/>
      </c>
      <c r="AB18" s="684">
        <f>IF(AB17="","",VLOOKUP(AB17,'【記載例】シフト記号表（勤務時間帯）'!$C$6:$L$47,10,FALSE))</f>
        <v>8</v>
      </c>
      <c r="AC18" s="685">
        <f>IF(AC17="","",VLOOKUP(AC17,'【記載例】シフト記号表（勤務時間帯）'!$C$6:$L$47,10,FALSE))</f>
        <v>8</v>
      </c>
      <c r="AD18" s="683">
        <f>IF(AD17="","",VLOOKUP(AD17,'【記載例】シフト記号表（勤務時間帯）'!$C$6:$L$47,10,FALSE))</f>
        <v>8</v>
      </c>
      <c r="AE18" s="684">
        <f>IF(AE17="","",VLOOKUP(AE17,'【記載例】シフト記号表（勤務時間帯）'!$C$6:$L$47,10,FALSE))</f>
        <v>8</v>
      </c>
      <c r="AF18" s="684">
        <f>IF(AF17="","",VLOOKUP(AF17,'【記載例】シフト記号表（勤務時間帯）'!$C$6:$L$47,10,FALSE))</f>
        <v>8</v>
      </c>
      <c r="AG18" s="684" t="str">
        <f>IF(AG17="","",VLOOKUP(AG17,'【記載例】シフト記号表（勤務時間帯）'!$C$6:$L$47,10,FALSE))</f>
        <v/>
      </c>
      <c r="AH18" s="684" t="str">
        <f>IF(AH17="","",VLOOKUP(AH17,'【記載例】シフト記号表（勤務時間帯）'!$C$6:$L$47,10,FALSE))</f>
        <v/>
      </c>
      <c r="AI18" s="684">
        <f>IF(AI17="","",VLOOKUP(AI17,'【記載例】シフト記号表（勤務時間帯）'!$C$6:$L$47,10,FALSE))</f>
        <v>8</v>
      </c>
      <c r="AJ18" s="685">
        <f>IF(AJ17="","",VLOOKUP(AJ17,'【記載例】シフト記号表（勤務時間帯）'!$C$6:$L$47,10,FALSE))</f>
        <v>8</v>
      </c>
      <c r="AK18" s="683">
        <f>IF(AK17="","",VLOOKUP(AK17,'【記載例】シフト記号表（勤務時間帯）'!$C$6:$L$47,10,FALSE))</f>
        <v>8</v>
      </c>
      <c r="AL18" s="684">
        <f>IF(AL17="","",VLOOKUP(AL17,'【記載例】シフト記号表（勤務時間帯）'!$C$6:$L$47,10,FALSE))</f>
        <v>8</v>
      </c>
      <c r="AM18" s="684">
        <f>IF(AM17="","",VLOOKUP(AM17,'【記載例】シフト記号表（勤務時間帯）'!$C$6:$L$47,10,FALSE))</f>
        <v>8</v>
      </c>
      <c r="AN18" s="684" t="str">
        <f>IF(AN17="","",VLOOKUP(AN17,'【記載例】シフト記号表（勤務時間帯）'!$C$6:$L$47,10,FALSE))</f>
        <v/>
      </c>
      <c r="AO18" s="684" t="str">
        <f>IF(AO17="","",VLOOKUP(AO17,'【記載例】シフト記号表（勤務時間帯）'!$C$6:$L$47,10,FALSE))</f>
        <v/>
      </c>
      <c r="AP18" s="684">
        <f>IF(AP17="","",VLOOKUP(AP17,'【記載例】シフト記号表（勤務時間帯）'!$C$6:$L$47,10,FALSE))</f>
        <v>8</v>
      </c>
      <c r="AQ18" s="685">
        <f>IF(AQ17="","",VLOOKUP(AQ17,'【記載例】シフト記号表（勤務時間帯）'!$C$6:$L$47,10,FALSE))</f>
        <v>8</v>
      </c>
      <c r="AR18" s="683">
        <f>IF(AR17="","",VLOOKUP(AR17,'【記載例】シフト記号表（勤務時間帯）'!$C$6:$L$47,10,FALSE))</f>
        <v>8</v>
      </c>
      <c r="AS18" s="684">
        <f>IF(AS17="","",VLOOKUP(AS17,'【記載例】シフト記号表（勤務時間帯）'!$C$6:$L$47,10,FALSE))</f>
        <v>8</v>
      </c>
      <c r="AT18" s="684">
        <f>IF(AT17="","",VLOOKUP(AT17,'【記載例】シフト記号表（勤務時間帯）'!$C$6:$L$47,10,FALSE))</f>
        <v>8</v>
      </c>
      <c r="AU18" s="684" t="str">
        <f>IF(AU17="","",VLOOKUP(AU17,'【記載例】シフト記号表（勤務時間帯）'!$C$6:$L$47,10,FALSE))</f>
        <v/>
      </c>
      <c r="AV18" s="684" t="str">
        <f>IF(AV17="","",VLOOKUP(AV17,'【記載例】シフト記号表（勤務時間帯）'!$C$6:$L$47,10,FALSE))</f>
        <v/>
      </c>
      <c r="AW18" s="684">
        <f>IF(AW17="","",VLOOKUP(AW17,'【記載例】シフト記号表（勤務時間帯）'!$C$6:$L$47,10,FALSE))</f>
        <v>8</v>
      </c>
      <c r="AX18" s="685">
        <f>IF(AX17="","",VLOOKUP(AX17,'【記載例】シフト記号表（勤務時間帯）'!$C$6:$L$47,10,FALSE))</f>
        <v>8</v>
      </c>
      <c r="AY18" s="683" t="str">
        <f>IF(AY17="","",VLOOKUP(AY17,'【記載例】シフト記号表（勤務時間帯）'!$C$6:$L$47,10,FALSE))</f>
        <v/>
      </c>
      <c r="AZ18" s="684" t="str">
        <f>IF(AZ17="","",VLOOKUP(AZ17,'【記載例】シフト記号表（勤務時間帯）'!$C$6:$L$47,10,FALSE))</f>
        <v/>
      </c>
      <c r="BA18" s="684" t="str">
        <f>IF(BA17="","",VLOOKUP(BA17,'【記載例】シフト記号表（勤務時間帯）'!$C$6:$L$47,10,FALSE))</f>
        <v/>
      </c>
      <c r="BB18" s="1814">
        <f>IF($BE$3="４週",SUM(W18:AX18),IF($BE$3="暦月",SUM(W18:BA18),""))</f>
        <v>160</v>
      </c>
      <c r="BC18" s="1815"/>
      <c r="BD18" s="1816">
        <f>IF($BE$3="４週",BB18/4,IF($BE$3="暦月",(BB18/($BE$8/7)),""))</f>
        <v>40</v>
      </c>
      <c r="BE18" s="1815"/>
      <c r="BF18" s="1811"/>
      <c r="BG18" s="1812"/>
      <c r="BH18" s="1812"/>
      <c r="BI18" s="1812"/>
      <c r="BJ18" s="1813"/>
    </row>
    <row r="19" spans="2:62" ht="20.25" customHeight="1" x14ac:dyDescent="0.2">
      <c r="B19" s="1770">
        <f>B17+1</f>
        <v>2</v>
      </c>
      <c r="C19" s="1772" t="s">
        <v>1193</v>
      </c>
      <c r="D19" s="1773"/>
      <c r="E19" s="686"/>
      <c r="F19" s="687"/>
      <c r="G19" s="686"/>
      <c r="H19" s="687"/>
      <c r="I19" s="1776" t="s">
        <v>1189</v>
      </c>
      <c r="J19" s="1777"/>
      <c r="K19" s="1780" t="s">
        <v>1193</v>
      </c>
      <c r="L19" s="1781"/>
      <c r="M19" s="1781"/>
      <c r="N19" s="1773"/>
      <c r="O19" s="1784" t="s">
        <v>1194</v>
      </c>
      <c r="P19" s="1785"/>
      <c r="Q19" s="1785"/>
      <c r="R19" s="1785"/>
      <c r="S19" s="1786"/>
      <c r="T19" s="688" t="s">
        <v>1079</v>
      </c>
      <c r="U19" s="689"/>
      <c r="V19" s="690"/>
      <c r="W19" s="691" t="s">
        <v>1146</v>
      </c>
      <c r="X19" s="692" t="s">
        <v>1146</v>
      </c>
      <c r="Y19" s="692" t="s">
        <v>1146</v>
      </c>
      <c r="Z19" s="692"/>
      <c r="AA19" s="692"/>
      <c r="AB19" s="692" t="s">
        <v>1146</v>
      </c>
      <c r="AC19" s="693" t="s">
        <v>1146</v>
      </c>
      <c r="AD19" s="691" t="s">
        <v>1146</v>
      </c>
      <c r="AE19" s="692" t="s">
        <v>1146</v>
      </c>
      <c r="AF19" s="692" t="s">
        <v>1146</v>
      </c>
      <c r="AG19" s="692"/>
      <c r="AH19" s="692"/>
      <c r="AI19" s="692" t="s">
        <v>1146</v>
      </c>
      <c r="AJ19" s="693" t="s">
        <v>1146</v>
      </c>
      <c r="AK19" s="691" t="s">
        <v>1146</v>
      </c>
      <c r="AL19" s="692" t="s">
        <v>1146</v>
      </c>
      <c r="AM19" s="692" t="s">
        <v>1146</v>
      </c>
      <c r="AN19" s="692"/>
      <c r="AO19" s="692"/>
      <c r="AP19" s="692" t="s">
        <v>1146</v>
      </c>
      <c r="AQ19" s="693" t="s">
        <v>1146</v>
      </c>
      <c r="AR19" s="691" t="s">
        <v>1146</v>
      </c>
      <c r="AS19" s="692" t="s">
        <v>1146</v>
      </c>
      <c r="AT19" s="692" t="s">
        <v>1146</v>
      </c>
      <c r="AU19" s="692"/>
      <c r="AV19" s="692"/>
      <c r="AW19" s="692" t="s">
        <v>1146</v>
      </c>
      <c r="AX19" s="693" t="s">
        <v>1146</v>
      </c>
      <c r="AY19" s="691"/>
      <c r="AZ19" s="692"/>
      <c r="BA19" s="694"/>
      <c r="BB19" s="1787"/>
      <c r="BC19" s="1788"/>
      <c r="BD19" s="1842"/>
      <c r="BE19" s="1843"/>
      <c r="BF19" s="1844"/>
      <c r="BG19" s="1845"/>
      <c r="BH19" s="1845"/>
      <c r="BI19" s="1845"/>
      <c r="BJ19" s="1846"/>
    </row>
    <row r="20" spans="2:62" ht="20.25" customHeight="1" x14ac:dyDescent="0.2">
      <c r="B20" s="1771"/>
      <c r="C20" s="1774"/>
      <c r="D20" s="1775"/>
      <c r="E20" s="678"/>
      <c r="F20" s="679" t="str">
        <f>C19</f>
        <v>医師</v>
      </c>
      <c r="G20" s="678"/>
      <c r="H20" s="679" t="str">
        <f>I19</f>
        <v>A</v>
      </c>
      <c r="I20" s="1778"/>
      <c r="J20" s="1779"/>
      <c r="K20" s="1782"/>
      <c r="L20" s="1783"/>
      <c r="M20" s="1783"/>
      <c r="N20" s="1775"/>
      <c r="O20" s="1784"/>
      <c r="P20" s="1785"/>
      <c r="Q20" s="1785"/>
      <c r="R20" s="1785"/>
      <c r="S20" s="1786"/>
      <c r="T20" s="680" t="s">
        <v>1080</v>
      </c>
      <c r="U20" s="681"/>
      <c r="V20" s="682"/>
      <c r="W20" s="683">
        <f>IF(W19="","",VLOOKUP(W19,'【記載例】シフト記号表（勤務時間帯）'!$C$6:$L$47,10,FALSE))</f>
        <v>8</v>
      </c>
      <c r="X20" s="684">
        <f>IF(X19="","",VLOOKUP(X19,'【記載例】シフト記号表（勤務時間帯）'!$C$6:$L$47,10,FALSE))</f>
        <v>8</v>
      </c>
      <c r="Y20" s="684">
        <f>IF(Y19="","",VLOOKUP(Y19,'【記載例】シフト記号表（勤務時間帯）'!$C$6:$L$47,10,FALSE))</f>
        <v>8</v>
      </c>
      <c r="Z20" s="684" t="str">
        <f>IF(Z19="","",VLOOKUP(Z19,'【記載例】シフト記号表（勤務時間帯）'!$C$6:$L$47,10,FALSE))</f>
        <v/>
      </c>
      <c r="AA20" s="684" t="str">
        <f>IF(AA19="","",VLOOKUP(AA19,'【記載例】シフト記号表（勤務時間帯）'!$C$6:$L$47,10,FALSE))</f>
        <v/>
      </c>
      <c r="AB20" s="684">
        <f>IF(AB19="","",VLOOKUP(AB19,'【記載例】シフト記号表（勤務時間帯）'!$C$6:$L$47,10,FALSE))</f>
        <v>8</v>
      </c>
      <c r="AC20" s="685">
        <f>IF(AC19="","",VLOOKUP(AC19,'【記載例】シフト記号表（勤務時間帯）'!$C$6:$L$47,10,FALSE))</f>
        <v>8</v>
      </c>
      <c r="AD20" s="683">
        <f>IF(AD19="","",VLOOKUP(AD19,'【記載例】シフト記号表（勤務時間帯）'!$C$6:$L$47,10,FALSE))</f>
        <v>8</v>
      </c>
      <c r="AE20" s="684">
        <f>IF(AE19="","",VLOOKUP(AE19,'【記載例】シフト記号表（勤務時間帯）'!$C$6:$L$47,10,FALSE))</f>
        <v>8</v>
      </c>
      <c r="AF20" s="684">
        <f>IF(AF19="","",VLOOKUP(AF19,'【記載例】シフト記号表（勤務時間帯）'!$C$6:$L$47,10,FALSE))</f>
        <v>8</v>
      </c>
      <c r="AG20" s="684" t="str">
        <f>IF(AG19="","",VLOOKUP(AG19,'【記載例】シフト記号表（勤務時間帯）'!$C$6:$L$47,10,FALSE))</f>
        <v/>
      </c>
      <c r="AH20" s="684" t="str">
        <f>IF(AH19="","",VLOOKUP(AH19,'【記載例】シフト記号表（勤務時間帯）'!$C$6:$L$47,10,FALSE))</f>
        <v/>
      </c>
      <c r="AI20" s="684">
        <f>IF(AI19="","",VLOOKUP(AI19,'【記載例】シフト記号表（勤務時間帯）'!$C$6:$L$47,10,FALSE))</f>
        <v>8</v>
      </c>
      <c r="AJ20" s="685">
        <f>IF(AJ19="","",VLOOKUP(AJ19,'【記載例】シフト記号表（勤務時間帯）'!$C$6:$L$47,10,FALSE))</f>
        <v>8</v>
      </c>
      <c r="AK20" s="683">
        <f>IF(AK19="","",VLOOKUP(AK19,'【記載例】シフト記号表（勤務時間帯）'!$C$6:$L$47,10,FALSE))</f>
        <v>8</v>
      </c>
      <c r="AL20" s="684">
        <f>IF(AL19="","",VLOOKUP(AL19,'【記載例】シフト記号表（勤務時間帯）'!$C$6:$L$47,10,FALSE))</f>
        <v>8</v>
      </c>
      <c r="AM20" s="684">
        <f>IF(AM19="","",VLOOKUP(AM19,'【記載例】シフト記号表（勤務時間帯）'!$C$6:$L$47,10,FALSE))</f>
        <v>8</v>
      </c>
      <c r="AN20" s="684" t="str">
        <f>IF(AN19="","",VLOOKUP(AN19,'【記載例】シフト記号表（勤務時間帯）'!$C$6:$L$47,10,FALSE))</f>
        <v/>
      </c>
      <c r="AO20" s="684" t="str">
        <f>IF(AO19="","",VLOOKUP(AO19,'【記載例】シフト記号表（勤務時間帯）'!$C$6:$L$47,10,FALSE))</f>
        <v/>
      </c>
      <c r="AP20" s="684">
        <f>IF(AP19="","",VLOOKUP(AP19,'【記載例】シフト記号表（勤務時間帯）'!$C$6:$L$47,10,FALSE))</f>
        <v>8</v>
      </c>
      <c r="AQ20" s="685">
        <f>IF(AQ19="","",VLOOKUP(AQ19,'【記載例】シフト記号表（勤務時間帯）'!$C$6:$L$47,10,FALSE))</f>
        <v>8</v>
      </c>
      <c r="AR20" s="683">
        <f>IF(AR19="","",VLOOKUP(AR19,'【記載例】シフト記号表（勤務時間帯）'!$C$6:$L$47,10,FALSE))</f>
        <v>8</v>
      </c>
      <c r="AS20" s="684">
        <f>IF(AS19="","",VLOOKUP(AS19,'【記載例】シフト記号表（勤務時間帯）'!$C$6:$L$47,10,FALSE))</f>
        <v>8</v>
      </c>
      <c r="AT20" s="684">
        <f>IF(AT19="","",VLOOKUP(AT19,'【記載例】シフト記号表（勤務時間帯）'!$C$6:$L$47,10,FALSE))</f>
        <v>8</v>
      </c>
      <c r="AU20" s="684" t="str">
        <f>IF(AU19="","",VLOOKUP(AU19,'【記載例】シフト記号表（勤務時間帯）'!$C$6:$L$47,10,FALSE))</f>
        <v/>
      </c>
      <c r="AV20" s="684" t="str">
        <f>IF(AV19="","",VLOOKUP(AV19,'【記載例】シフト記号表（勤務時間帯）'!$C$6:$L$47,10,FALSE))</f>
        <v/>
      </c>
      <c r="AW20" s="684">
        <f>IF(AW19="","",VLOOKUP(AW19,'【記載例】シフト記号表（勤務時間帯）'!$C$6:$L$47,10,FALSE))</f>
        <v>8</v>
      </c>
      <c r="AX20" s="685">
        <f>IF(AX19="","",VLOOKUP(AX19,'【記載例】シフト記号表（勤務時間帯）'!$C$6:$L$47,10,FALSE))</f>
        <v>8</v>
      </c>
      <c r="AY20" s="683" t="str">
        <f>IF(AY19="","",VLOOKUP(AY19,'【記載例】シフト記号表（勤務時間帯）'!$C$6:$L$47,10,FALSE))</f>
        <v/>
      </c>
      <c r="AZ20" s="684" t="str">
        <f>IF(AZ19="","",VLOOKUP(AZ19,'【記載例】シフト記号表（勤務時間帯）'!$C$6:$L$47,10,FALSE))</f>
        <v/>
      </c>
      <c r="BA20" s="684" t="str">
        <f>IF(BA19="","",VLOOKUP(BA19,'【記載例】シフト記号表（勤務時間帯）'!$C$6:$L$47,10,FALSE))</f>
        <v/>
      </c>
      <c r="BB20" s="1814">
        <f>IF($BE$3="４週",SUM(W20:AX20),IF($BE$3="暦月",SUM(W20:BA20),""))</f>
        <v>160</v>
      </c>
      <c r="BC20" s="1815"/>
      <c r="BD20" s="1816">
        <f>IF($BE$3="４週",BB20/4,IF($BE$3="暦月",(BB20/($BE$8/7)),""))</f>
        <v>40</v>
      </c>
      <c r="BE20" s="1815"/>
      <c r="BF20" s="1811"/>
      <c r="BG20" s="1812"/>
      <c r="BH20" s="1812"/>
      <c r="BI20" s="1812"/>
      <c r="BJ20" s="1813"/>
    </row>
    <row r="21" spans="2:62" ht="20.25" customHeight="1" x14ac:dyDescent="0.2">
      <c r="B21" s="1770">
        <f>B19+1</f>
        <v>3</v>
      </c>
      <c r="C21" s="1772" t="s">
        <v>1193</v>
      </c>
      <c r="D21" s="1773"/>
      <c r="E21" s="678"/>
      <c r="F21" s="679"/>
      <c r="G21" s="678"/>
      <c r="H21" s="679"/>
      <c r="I21" s="1776" t="s">
        <v>1189</v>
      </c>
      <c r="J21" s="1777"/>
      <c r="K21" s="1780" t="s">
        <v>1193</v>
      </c>
      <c r="L21" s="1781"/>
      <c r="M21" s="1781"/>
      <c r="N21" s="1773"/>
      <c r="O21" s="1784" t="s">
        <v>1195</v>
      </c>
      <c r="P21" s="1785"/>
      <c r="Q21" s="1785"/>
      <c r="R21" s="1785"/>
      <c r="S21" s="1786"/>
      <c r="T21" s="688" t="s">
        <v>1079</v>
      </c>
      <c r="U21" s="689"/>
      <c r="V21" s="690"/>
      <c r="W21" s="691"/>
      <c r="X21" s="692"/>
      <c r="Y21" s="692" t="s">
        <v>1146</v>
      </c>
      <c r="Z21" s="692" t="s">
        <v>1146</v>
      </c>
      <c r="AA21" s="692" t="s">
        <v>1146</v>
      </c>
      <c r="AB21" s="692" t="s">
        <v>1146</v>
      </c>
      <c r="AC21" s="693" t="s">
        <v>1146</v>
      </c>
      <c r="AD21" s="691"/>
      <c r="AE21" s="692"/>
      <c r="AF21" s="692" t="s">
        <v>1146</v>
      </c>
      <c r="AG21" s="692" t="s">
        <v>1146</v>
      </c>
      <c r="AH21" s="692" t="s">
        <v>1146</v>
      </c>
      <c r="AI21" s="692" t="s">
        <v>1146</v>
      </c>
      <c r="AJ21" s="693" t="s">
        <v>1146</v>
      </c>
      <c r="AK21" s="691"/>
      <c r="AL21" s="692"/>
      <c r="AM21" s="692" t="s">
        <v>1146</v>
      </c>
      <c r="AN21" s="692" t="s">
        <v>1146</v>
      </c>
      <c r="AO21" s="692" t="s">
        <v>1146</v>
      </c>
      <c r="AP21" s="692" t="s">
        <v>1146</v>
      </c>
      <c r="AQ21" s="693" t="s">
        <v>1146</v>
      </c>
      <c r="AR21" s="691"/>
      <c r="AS21" s="692"/>
      <c r="AT21" s="692" t="s">
        <v>1146</v>
      </c>
      <c r="AU21" s="692" t="s">
        <v>1146</v>
      </c>
      <c r="AV21" s="692" t="s">
        <v>1146</v>
      </c>
      <c r="AW21" s="692" t="s">
        <v>1146</v>
      </c>
      <c r="AX21" s="693" t="s">
        <v>1146</v>
      </c>
      <c r="AY21" s="691"/>
      <c r="AZ21" s="692"/>
      <c r="BA21" s="694"/>
      <c r="BB21" s="1787"/>
      <c r="BC21" s="1788"/>
      <c r="BD21" s="1842"/>
      <c r="BE21" s="1843"/>
      <c r="BF21" s="1844"/>
      <c r="BG21" s="1845"/>
      <c r="BH21" s="1845"/>
      <c r="BI21" s="1845"/>
      <c r="BJ21" s="1846"/>
    </row>
    <row r="22" spans="2:62" ht="20.25" customHeight="1" x14ac:dyDescent="0.2">
      <c r="B22" s="1771"/>
      <c r="C22" s="1774"/>
      <c r="D22" s="1775"/>
      <c r="E22" s="678"/>
      <c r="F22" s="679" t="str">
        <f>C21</f>
        <v>医師</v>
      </c>
      <c r="G22" s="678"/>
      <c r="H22" s="679" t="str">
        <f>I21</f>
        <v>A</v>
      </c>
      <c r="I22" s="1778"/>
      <c r="J22" s="1779"/>
      <c r="K22" s="1782"/>
      <c r="L22" s="1783"/>
      <c r="M22" s="1783"/>
      <c r="N22" s="1775"/>
      <c r="O22" s="1784"/>
      <c r="P22" s="1785"/>
      <c r="Q22" s="1785"/>
      <c r="R22" s="1785"/>
      <c r="S22" s="1786"/>
      <c r="T22" s="680" t="s">
        <v>1080</v>
      </c>
      <c r="U22" s="681"/>
      <c r="V22" s="682"/>
      <c r="W22" s="683" t="str">
        <f>IF(W21="","",VLOOKUP(W21,'【記載例】シフト記号表（勤務時間帯）'!$C$6:$L$47,10,FALSE))</f>
        <v/>
      </c>
      <c r="X22" s="684" t="str">
        <f>IF(X21="","",VLOOKUP(X21,'【記載例】シフト記号表（勤務時間帯）'!$C$6:$L$47,10,FALSE))</f>
        <v/>
      </c>
      <c r="Y22" s="684">
        <f>IF(Y21="","",VLOOKUP(Y21,'【記載例】シフト記号表（勤務時間帯）'!$C$6:$L$47,10,FALSE))</f>
        <v>8</v>
      </c>
      <c r="Z22" s="684">
        <f>IF(Z21="","",VLOOKUP(Z21,'【記載例】シフト記号表（勤務時間帯）'!$C$6:$L$47,10,FALSE))</f>
        <v>8</v>
      </c>
      <c r="AA22" s="684">
        <f>IF(AA21="","",VLOOKUP(AA21,'【記載例】シフト記号表（勤務時間帯）'!$C$6:$L$47,10,FALSE))</f>
        <v>8</v>
      </c>
      <c r="AB22" s="684">
        <f>IF(AB21="","",VLOOKUP(AB21,'【記載例】シフト記号表（勤務時間帯）'!$C$6:$L$47,10,FALSE))</f>
        <v>8</v>
      </c>
      <c r="AC22" s="685">
        <f>IF(AC21="","",VLOOKUP(AC21,'【記載例】シフト記号表（勤務時間帯）'!$C$6:$L$47,10,FALSE))</f>
        <v>8</v>
      </c>
      <c r="AD22" s="683" t="str">
        <f>IF(AD21="","",VLOOKUP(AD21,'【記載例】シフト記号表（勤務時間帯）'!$C$6:$L$47,10,FALSE))</f>
        <v/>
      </c>
      <c r="AE22" s="684" t="str">
        <f>IF(AE21="","",VLOOKUP(AE21,'【記載例】シフト記号表（勤務時間帯）'!$C$6:$L$47,10,FALSE))</f>
        <v/>
      </c>
      <c r="AF22" s="684">
        <f>IF(AF21="","",VLOOKUP(AF21,'【記載例】シフト記号表（勤務時間帯）'!$C$6:$L$47,10,FALSE))</f>
        <v>8</v>
      </c>
      <c r="AG22" s="684">
        <f>IF(AG21="","",VLOOKUP(AG21,'【記載例】シフト記号表（勤務時間帯）'!$C$6:$L$47,10,FALSE))</f>
        <v>8</v>
      </c>
      <c r="AH22" s="684">
        <f>IF(AH21="","",VLOOKUP(AH21,'【記載例】シフト記号表（勤務時間帯）'!$C$6:$L$47,10,FALSE))</f>
        <v>8</v>
      </c>
      <c r="AI22" s="684">
        <f>IF(AI21="","",VLOOKUP(AI21,'【記載例】シフト記号表（勤務時間帯）'!$C$6:$L$47,10,FALSE))</f>
        <v>8</v>
      </c>
      <c r="AJ22" s="685">
        <f>IF(AJ21="","",VLOOKUP(AJ21,'【記載例】シフト記号表（勤務時間帯）'!$C$6:$L$47,10,FALSE))</f>
        <v>8</v>
      </c>
      <c r="AK22" s="683" t="str">
        <f>IF(AK21="","",VLOOKUP(AK21,'【記載例】シフト記号表（勤務時間帯）'!$C$6:$L$47,10,FALSE))</f>
        <v/>
      </c>
      <c r="AL22" s="684" t="str">
        <f>IF(AL21="","",VLOOKUP(AL21,'【記載例】シフト記号表（勤務時間帯）'!$C$6:$L$47,10,FALSE))</f>
        <v/>
      </c>
      <c r="AM22" s="684">
        <f>IF(AM21="","",VLOOKUP(AM21,'【記載例】シフト記号表（勤務時間帯）'!$C$6:$L$47,10,FALSE))</f>
        <v>8</v>
      </c>
      <c r="AN22" s="684">
        <f>IF(AN21="","",VLOOKUP(AN21,'【記載例】シフト記号表（勤務時間帯）'!$C$6:$L$47,10,FALSE))</f>
        <v>8</v>
      </c>
      <c r="AO22" s="684">
        <f>IF(AO21="","",VLOOKUP(AO21,'【記載例】シフト記号表（勤務時間帯）'!$C$6:$L$47,10,FALSE))</f>
        <v>8</v>
      </c>
      <c r="AP22" s="684">
        <f>IF(AP21="","",VLOOKUP(AP21,'【記載例】シフト記号表（勤務時間帯）'!$C$6:$L$47,10,FALSE))</f>
        <v>8</v>
      </c>
      <c r="AQ22" s="685">
        <f>IF(AQ21="","",VLOOKUP(AQ21,'【記載例】シフト記号表（勤務時間帯）'!$C$6:$L$47,10,FALSE))</f>
        <v>8</v>
      </c>
      <c r="AR22" s="683" t="str">
        <f>IF(AR21="","",VLOOKUP(AR21,'【記載例】シフト記号表（勤務時間帯）'!$C$6:$L$47,10,FALSE))</f>
        <v/>
      </c>
      <c r="AS22" s="684" t="str">
        <f>IF(AS21="","",VLOOKUP(AS21,'【記載例】シフト記号表（勤務時間帯）'!$C$6:$L$47,10,FALSE))</f>
        <v/>
      </c>
      <c r="AT22" s="684">
        <f>IF(AT21="","",VLOOKUP(AT21,'【記載例】シフト記号表（勤務時間帯）'!$C$6:$L$47,10,FALSE))</f>
        <v>8</v>
      </c>
      <c r="AU22" s="684">
        <f>IF(AU21="","",VLOOKUP(AU21,'【記載例】シフト記号表（勤務時間帯）'!$C$6:$L$47,10,FALSE))</f>
        <v>8</v>
      </c>
      <c r="AV22" s="684">
        <f>IF(AV21="","",VLOOKUP(AV21,'【記載例】シフト記号表（勤務時間帯）'!$C$6:$L$47,10,FALSE))</f>
        <v>8</v>
      </c>
      <c r="AW22" s="684">
        <f>IF(AW21="","",VLOOKUP(AW21,'【記載例】シフト記号表（勤務時間帯）'!$C$6:$L$47,10,FALSE))</f>
        <v>8</v>
      </c>
      <c r="AX22" s="685">
        <f>IF(AX21="","",VLOOKUP(AX21,'【記載例】シフト記号表（勤務時間帯）'!$C$6:$L$47,10,FALSE))</f>
        <v>8</v>
      </c>
      <c r="AY22" s="683" t="str">
        <f>IF(AY21="","",VLOOKUP(AY21,'【記載例】シフト記号表（勤務時間帯）'!$C$6:$L$47,10,FALSE))</f>
        <v/>
      </c>
      <c r="AZ22" s="684" t="str">
        <f>IF(AZ21="","",VLOOKUP(AZ21,'【記載例】シフト記号表（勤務時間帯）'!$C$6:$L$47,10,FALSE))</f>
        <v/>
      </c>
      <c r="BA22" s="684" t="str">
        <f>IF(BA21="","",VLOOKUP(BA21,'【記載例】シフト記号表（勤務時間帯）'!$C$6:$L$47,10,FALSE))</f>
        <v/>
      </c>
      <c r="BB22" s="1814">
        <f>IF($BE$3="４週",SUM(W22:AX22),IF($BE$3="暦月",SUM(W22:BA22),""))</f>
        <v>160</v>
      </c>
      <c r="BC22" s="1815"/>
      <c r="BD22" s="1816">
        <f>IF($BE$3="４週",BB22/4,IF($BE$3="暦月",(BB22/($BE$8/7)),""))</f>
        <v>40</v>
      </c>
      <c r="BE22" s="1815"/>
      <c r="BF22" s="1811"/>
      <c r="BG22" s="1812"/>
      <c r="BH22" s="1812"/>
      <c r="BI22" s="1812"/>
      <c r="BJ22" s="1813"/>
    </row>
    <row r="23" spans="2:62" ht="20.25" customHeight="1" x14ac:dyDescent="0.2">
      <c r="B23" s="1770">
        <f>B21+1</f>
        <v>4</v>
      </c>
      <c r="C23" s="1772" t="s">
        <v>1193</v>
      </c>
      <c r="D23" s="1773"/>
      <c r="E23" s="678"/>
      <c r="F23" s="679"/>
      <c r="G23" s="678"/>
      <c r="H23" s="679"/>
      <c r="I23" s="1776" t="s">
        <v>1189</v>
      </c>
      <c r="J23" s="1777"/>
      <c r="K23" s="1780" t="s">
        <v>1193</v>
      </c>
      <c r="L23" s="1781"/>
      <c r="M23" s="1781"/>
      <c r="N23" s="1773"/>
      <c r="O23" s="1784" t="s">
        <v>1196</v>
      </c>
      <c r="P23" s="1785"/>
      <c r="Q23" s="1785"/>
      <c r="R23" s="1785"/>
      <c r="S23" s="1786"/>
      <c r="T23" s="688" t="s">
        <v>1079</v>
      </c>
      <c r="U23" s="689"/>
      <c r="V23" s="690"/>
      <c r="W23" s="691" t="s">
        <v>1146</v>
      </c>
      <c r="X23" s="692" t="s">
        <v>1146</v>
      </c>
      <c r="Y23" s="692"/>
      <c r="Z23" s="692"/>
      <c r="AA23" s="692" t="s">
        <v>1146</v>
      </c>
      <c r="AB23" s="692" t="s">
        <v>1146</v>
      </c>
      <c r="AC23" s="693" t="s">
        <v>1146</v>
      </c>
      <c r="AD23" s="691" t="s">
        <v>1146</v>
      </c>
      <c r="AE23" s="692" t="s">
        <v>1146</v>
      </c>
      <c r="AF23" s="692"/>
      <c r="AG23" s="692"/>
      <c r="AH23" s="692" t="s">
        <v>1146</v>
      </c>
      <c r="AI23" s="692" t="s">
        <v>1146</v>
      </c>
      <c r="AJ23" s="693" t="s">
        <v>1146</v>
      </c>
      <c r="AK23" s="691" t="s">
        <v>1146</v>
      </c>
      <c r="AL23" s="692" t="s">
        <v>1146</v>
      </c>
      <c r="AM23" s="692"/>
      <c r="AN23" s="692"/>
      <c r="AO23" s="692" t="s">
        <v>1146</v>
      </c>
      <c r="AP23" s="692" t="s">
        <v>1146</v>
      </c>
      <c r="AQ23" s="693" t="s">
        <v>1146</v>
      </c>
      <c r="AR23" s="691" t="s">
        <v>1146</v>
      </c>
      <c r="AS23" s="692" t="s">
        <v>1146</v>
      </c>
      <c r="AT23" s="692"/>
      <c r="AU23" s="692"/>
      <c r="AV23" s="692" t="s">
        <v>1146</v>
      </c>
      <c r="AW23" s="692" t="s">
        <v>1146</v>
      </c>
      <c r="AX23" s="693" t="s">
        <v>1146</v>
      </c>
      <c r="AY23" s="691"/>
      <c r="AZ23" s="692"/>
      <c r="BA23" s="694"/>
      <c r="BB23" s="1787"/>
      <c r="BC23" s="1788"/>
      <c r="BD23" s="1842"/>
      <c r="BE23" s="1843"/>
      <c r="BF23" s="1844"/>
      <c r="BG23" s="1845"/>
      <c r="BH23" s="1845"/>
      <c r="BI23" s="1845"/>
      <c r="BJ23" s="1846"/>
    </row>
    <row r="24" spans="2:62" ht="20.25" customHeight="1" x14ac:dyDescent="0.2">
      <c r="B24" s="1771"/>
      <c r="C24" s="1774"/>
      <c r="D24" s="1775"/>
      <c r="E24" s="678"/>
      <c r="F24" s="679" t="str">
        <f>C23</f>
        <v>医師</v>
      </c>
      <c r="G24" s="678"/>
      <c r="H24" s="679" t="str">
        <f>I23</f>
        <v>A</v>
      </c>
      <c r="I24" s="1778"/>
      <c r="J24" s="1779"/>
      <c r="K24" s="1782"/>
      <c r="L24" s="1783"/>
      <c r="M24" s="1783"/>
      <c r="N24" s="1775"/>
      <c r="O24" s="1784"/>
      <c r="P24" s="1785"/>
      <c r="Q24" s="1785"/>
      <c r="R24" s="1785"/>
      <c r="S24" s="1786"/>
      <c r="T24" s="680" t="s">
        <v>1080</v>
      </c>
      <c r="U24" s="681"/>
      <c r="V24" s="682"/>
      <c r="W24" s="683">
        <f>IF(W23="","",VLOOKUP(W23,'【記載例】シフト記号表（勤務時間帯）'!$C$6:$L$47,10,FALSE))</f>
        <v>8</v>
      </c>
      <c r="X24" s="684">
        <f>IF(X23="","",VLOOKUP(X23,'【記載例】シフト記号表（勤務時間帯）'!$C$6:$L$47,10,FALSE))</f>
        <v>8</v>
      </c>
      <c r="Y24" s="684" t="str">
        <f>IF(Y23="","",VLOOKUP(Y23,'【記載例】シフト記号表（勤務時間帯）'!$C$6:$L$47,10,FALSE))</f>
        <v/>
      </c>
      <c r="Z24" s="684" t="str">
        <f>IF(Z23="","",VLOOKUP(Z23,'【記載例】シフト記号表（勤務時間帯）'!$C$6:$L$47,10,FALSE))</f>
        <v/>
      </c>
      <c r="AA24" s="684">
        <f>IF(AA23="","",VLOOKUP(AA23,'【記載例】シフト記号表（勤務時間帯）'!$C$6:$L$47,10,FALSE))</f>
        <v>8</v>
      </c>
      <c r="AB24" s="684">
        <f>IF(AB23="","",VLOOKUP(AB23,'【記載例】シフト記号表（勤務時間帯）'!$C$6:$L$47,10,FALSE))</f>
        <v>8</v>
      </c>
      <c r="AC24" s="685">
        <f>IF(AC23="","",VLOOKUP(AC23,'【記載例】シフト記号表（勤務時間帯）'!$C$6:$L$47,10,FALSE))</f>
        <v>8</v>
      </c>
      <c r="AD24" s="683">
        <f>IF(AD23="","",VLOOKUP(AD23,'【記載例】シフト記号表（勤務時間帯）'!$C$6:$L$47,10,FALSE))</f>
        <v>8</v>
      </c>
      <c r="AE24" s="684">
        <f>IF(AE23="","",VLOOKUP(AE23,'【記載例】シフト記号表（勤務時間帯）'!$C$6:$L$47,10,FALSE))</f>
        <v>8</v>
      </c>
      <c r="AF24" s="684" t="str">
        <f>IF(AF23="","",VLOOKUP(AF23,'【記載例】シフト記号表（勤務時間帯）'!$C$6:$L$47,10,FALSE))</f>
        <v/>
      </c>
      <c r="AG24" s="684" t="str">
        <f>IF(AG23="","",VLOOKUP(AG23,'【記載例】シフト記号表（勤務時間帯）'!$C$6:$L$47,10,FALSE))</f>
        <v/>
      </c>
      <c r="AH24" s="684">
        <f>IF(AH23="","",VLOOKUP(AH23,'【記載例】シフト記号表（勤務時間帯）'!$C$6:$L$47,10,FALSE))</f>
        <v>8</v>
      </c>
      <c r="AI24" s="684">
        <f>IF(AI23="","",VLOOKUP(AI23,'【記載例】シフト記号表（勤務時間帯）'!$C$6:$L$47,10,FALSE))</f>
        <v>8</v>
      </c>
      <c r="AJ24" s="685">
        <f>IF(AJ23="","",VLOOKUP(AJ23,'【記載例】シフト記号表（勤務時間帯）'!$C$6:$L$47,10,FALSE))</f>
        <v>8</v>
      </c>
      <c r="AK24" s="683">
        <f>IF(AK23="","",VLOOKUP(AK23,'【記載例】シフト記号表（勤務時間帯）'!$C$6:$L$47,10,FALSE))</f>
        <v>8</v>
      </c>
      <c r="AL24" s="684">
        <f>IF(AL23="","",VLOOKUP(AL23,'【記載例】シフト記号表（勤務時間帯）'!$C$6:$L$47,10,FALSE))</f>
        <v>8</v>
      </c>
      <c r="AM24" s="684" t="str">
        <f>IF(AM23="","",VLOOKUP(AM23,'【記載例】シフト記号表（勤務時間帯）'!$C$6:$L$47,10,FALSE))</f>
        <v/>
      </c>
      <c r="AN24" s="684" t="str">
        <f>IF(AN23="","",VLOOKUP(AN23,'【記載例】シフト記号表（勤務時間帯）'!$C$6:$L$47,10,FALSE))</f>
        <v/>
      </c>
      <c r="AO24" s="684">
        <f>IF(AO23="","",VLOOKUP(AO23,'【記載例】シフト記号表（勤務時間帯）'!$C$6:$L$47,10,FALSE))</f>
        <v>8</v>
      </c>
      <c r="AP24" s="684">
        <f>IF(AP23="","",VLOOKUP(AP23,'【記載例】シフト記号表（勤務時間帯）'!$C$6:$L$47,10,FALSE))</f>
        <v>8</v>
      </c>
      <c r="AQ24" s="685">
        <f>IF(AQ23="","",VLOOKUP(AQ23,'【記載例】シフト記号表（勤務時間帯）'!$C$6:$L$47,10,FALSE))</f>
        <v>8</v>
      </c>
      <c r="AR24" s="683">
        <f>IF(AR23="","",VLOOKUP(AR23,'【記載例】シフト記号表（勤務時間帯）'!$C$6:$L$47,10,FALSE))</f>
        <v>8</v>
      </c>
      <c r="AS24" s="684">
        <f>IF(AS23="","",VLOOKUP(AS23,'【記載例】シフト記号表（勤務時間帯）'!$C$6:$L$47,10,FALSE))</f>
        <v>8</v>
      </c>
      <c r="AT24" s="684" t="str">
        <f>IF(AT23="","",VLOOKUP(AT23,'【記載例】シフト記号表（勤務時間帯）'!$C$6:$L$47,10,FALSE))</f>
        <v/>
      </c>
      <c r="AU24" s="684" t="str">
        <f>IF(AU23="","",VLOOKUP(AU23,'【記載例】シフト記号表（勤務時間帯）'!$C$6:$L$47,10,FALSE))</f>
        <v/>
      </c>
      <c r="AV24" s="684">
        <f>IF(AV23="","",VLOOKUP(AV23,'【記載例】シフト記号表（勤務時間帯）'!$C$6:$L$47,10,FALSE))</f>
        <v>8</v>
      </c>
      <c r="AW24" s="684">
        <f>IF(AW23="","",VLOOKUP(AW23,'【記載例】シフト記号表（勤務時間帯）'!$C$6:$L$47,10,FALSE))</f>
        <v>8</v>
      </c>
      <c r="AX24" s="685">
        <f>IF(AX23="","",VLOOKUP(AX23,'【記載例】シフト記号表（勤務時間帯）'!$C$6:$L$47,10,FALSE))</f>
        <v>8</v>
      </c>
      <c r="AY24" s="683" t="str">
        <f>IF(AY23="","",VLOOKUP(AY23,'【記載例】シフト記号表（勤務時間帯）'!$C$6:$L$47,10,FALSE))</f>
        <v/>
      </c>
      <c r="AZ24" s="684" t="str">
        <f>IF(AZ23="","",VLOOKUP(AZ23,'【記載例】シフト記号表（勤務時間帯）'!$C$6:$L$47,10,FALSE))</f>
        <v/>
      </c>
      <c r="BA24" s="684" t="str">
        <f>IF(BA23="","",VLOOKUP(BA23,'【記載例】シフト記号表（勤務時間帯）'!$C$6:$L$47,10,FALSE))</f>
        <v/>
      </c>
      <c r="BB24" s="1814">
        <f>IF($BE$3="４週",SUM(W24:AX24),IF($BE$3="暦月",SUM(W24:BA24),""))</f>
        <v>160</v>
      </c>
      <c r="BC24" s="1815"/>
      <c r="BD24" s="1816">
        <f>IF($BE$3="４週",BB24/4,IF($BE$3="暦月",(BB24/($BE$8/7)),""))</f>
        <v>40</v>
      </c>
      <c r="BE24" s="1815"/>
      <c r="BF24" s="1811"/>
      <c r="BG24" s="1812"/>
      <c r="BH24" s="1812"/>
      <c r="BI24" s="1812"/>
      <c r="BJ24" s="1813"/>
    </row>
    <row r="25" spans="2:62" ht="20.25" customHeight="1" x14ac:dyDescent="0.2">
      <c r="B25" s="1770">
        <f>B23+1</f>
        <v>5</v>
      </c>
      <c r="C25" s="1772" t="s">
        <v>1197</v>
      </c>
      <c r="D25" s="1773"/>
      <c r="E25" s="678"/>
      <c r="F25" s="679"/>
      <c r="G25" s="678"/>
      <c r="H25" s="679"/>
      <c r="I25" s="1776" t="s">
        <v>1189</v>
      </c>
      <c r="J25" s="1777"/>
      <c r="K25" s="1780" t="s">
        <v>1197</v>
      </c>
      <c r="L25" s="1781"/>
      <c r="M25" s="1781"/>
      <c r="N25" s="1773"/>
      <c r="O25" s="1784" t="s">
        <v>1198</v>
      </c>
      <c r="P25" s="1785"/>
      <c r="Q25" s="1785"/>
      <c r="R25" s="1785"/>
      <c r="S25" s="1786"/>
      <c r="T25" s="688" t="s">
        <v>1079</v>
      </c>
      <c r="U25" s="689"/>
      <c r="V25" s="690"/>
      <c r="W25" s="691" t="s">
        <v>1146</v>
      </c>
      <c r="X25" s="692" t="s">
        <v>1146</v>
      </c>
      <c r="Y25" s="692"/>
      <c r="Z25" s="692"/>
      <c r="AA25" s="692" t="s">
        <v>1146</v>
      </c>
      <c r="AB25" s="692" t="s">
        <v>1146</v>
      </c>
      <c r="AC25" s="693" t="s">
        <v>1146</v>
      </c>
      <c r="AD25" s="691" t="s">
        <v>1146</v>
      </c>
      <c r="AE25" s="692" t="s">
        <v>1146</v>
      </c>
      <c r="AF25" s="692"/>
      <c r="AG25" s="692"/>
      <c r="AH25" s="692" t="s">
        <v>1146</v>
      </c>
      <c r="AI25" s="692" t="s">
        <v>1146</v>
      </c>
      <c r="AJ25" s="693" t="s">
        <v>1146</v>
      </c>
      <c r="AK25" s="691" t="s">
        <v>1146</v>
      </c>
      <c r="AL25" s="692" t="s">
        <v>1146</v>
      </c>
      <c r="AM25" s="692"/>
      <c r="AN25" s="692"/>
      <c r="AO25" s="692" t="s">
        <v>1146</v>
      </c>
      <c r="AP25" s="692" t="s">
        <v>1146</v>
      </c>
      <c r="AQ25" s="693" t="s">
        <v>1146</v>
      </c>
      <c r="AR25" s="691" t="s">
        <v>1146</v>
      </c>
      <c r="AS25" s="692" t="s">
        <v>1146</v>
      </c>
      <c r="AT25" s="692"/>
      <c r="AU25" s="692"/>
      <c r="AV25" s="692" t="s">
        <v>1146</v>
      </c>
      <c r="AW25" s="692" t="s">
        <v>1146</v>
      </c>
      <c r="AX25" s="693" t="s">
        <v>1146</v>
      </c>
      <c r="AY25" s="691"/>
      <c r="AZ25" s="692"/>
      <c r="BA25" s="694"/>
      <c r="BB25" s="1787"/>
      <c r="BC25" s="1788"/>
      <c r="BD25" s="1842"/>
      <c r="BE25" s="1843"/>
      <c r="BF25" s="1844"/>
      <c r="BG25" s="1845"/>
      <c r="BH25" s="1845"/>
      <c r="BI25" s="1845"/>
      <c r="BJ25" s="1846"/>
    </row>
    <row r="26" spans="2:62" ht="20.25" customHeight="1" x14ac:dyDescent="0.2">
      <c r="B26" s="1771"/>
      <c r="C26" s="1774"/>
      <c r="D26" s="1775"/>
      <c r="E26" s="678"/>
      <c r="F26" s="679" t="str">
        <f>C25</f>
        <v>薬剤師</v>
      </c>
      <c r="G26" s="678"/>
      <c r="H26" s="679" t="str">
        <f>I25</f>
        <v>A</v>
      </c>
      <c r="I26" s="1778"/>
      <c r="J26" s="1779"/>
      <c r="K26" s="1782"/>
      <c r="L26" s="1783"/>
      <c r="M26" s="1783"/>
      <c r="N26" s="1775"/>
      <c r="O26" s="1784"/>
      <c r="P26" s="1785"/>
      <c r="Q26" s="1785"/>
      <c r="R26" s="1785"/>
      <c r="S26" s="1786"/>
      <c r="T26" s="695" t="s">
        <v>1080</v>
      </c>
      <c r="U26" s="696"/>
      <c r="V26" s="697"/>
      <c r="W26" s="683">
        <f>IF(W25="","",VLOOKUP(W25,'【記載例】シフト記号表（勤務時間帯）'!$C$6:$L$47,10,FALSE))</f>
        <v>8</v>
      </c>
      <c r="X26" s="684">
        <f>IF(X25="","",VLOOKUP(X25,'【記載例】シフト記号表（勤務時間帯）'!$C$6:$L$47,10,FALSE))</f>
        <v>8</v>
      </c>
      <c r="Y26" s="684" t="str">
        <f>IF(Y25="","",VLOOKUP(Y25,'【記載例】シフト記号表（勤務時間帯）'!$C$6:$L$47,10,FALSE))</f>
        <v/>
      </c>
      <c r="Z26" s="684" t="str">
        <f>IF(Z25="","",VLOOKUP(Z25,'【記載例】シフト記号表（勤務時間帯）'!$C$6:$L$47,10,FALSE))</f>
        <v/>
      </c>
      <c r="AA26" s="684">
        <f>IF(AA25="","",VLOOKUP(AA25,'【記載例】シフト記号表（勤務時間帯）'!$C$6:$L$47,10,FALSE))</f>
        <v>8</v>
      </c>
      <c r="AB26" s="684">
        <f>IF(AB25="","",VLOOKUP(AB25,'【記載例】シフト記号表（勤務時間帯）'!$C$6:$L$47,10,FALSE))</f>
        <v>8</v>
      </c>
      <c r="AC26" s="685">
        <f>IF(AC25="","",VLOOKUP(AC25,'【記載例】シフト記号表（勤務時間帯）'!$C$6:$L$47,10,FALSE))</f>
        <v>8</v>
      </c>
      <c r="AD26" s="683">
        <f>IF(AD25="","",VLOOKUP(AD25,'【記載例】シフト記号表（勤務時間帯）'!$C$6:$L$47,10,FALSE))</f>
        <v>8</v>
      </c>
      <c r="AE26" s="684">
        <f>IF(AE25="","",VLOOKUP(AE25,'【記載例】シフト記号表（勤務時間帯）'!$C$6:$L$47,10,FALSE))</f>
        <v>8</v>
      </c>
      <c r="AF26" s="684" t="str">
        <f>IF(AF25="","",VLOOKUP(AF25,'【記載例】シフト記号表（勤務時間帯）'!$C$6:$L$47,10,FALSE))</f>
        <v/>
      </c>
      <c r="AG26" s="684" t="str">
        <f>IF(AG25="","",VLOOKUP(AG25,'【記載例】シフト記号表（勤務時間帯）'!$C$6:$L$47,10,FALSE))</f>
        <v/>
      </c>
      <c r="AH26" s="684">
        <f>IF(AH25="","",VLOOKUP(AH25,'【記載例】シフト記号表（勤務時間帯）'!$C$6:$L$47,10,FALSE))</f>
        <v>8</v>
      </c>
      <c r="AI26" s="684">
        <f>IF(AI25="","",VLOOKUP(AI25,'【記載例】シフト記号表（勤務時間帯）'!$C$6:$L$47,10,FALSE))</f>
        <v>8</v>
      </c>
      <c r="AJ26" s="685">
        <f>IF(AJ25="","",VLOOKUP(AJ25,'【記載例】シフト記号表（勤務時間帯）'!$C$6:$L$47,10,FALSE))</f>
        <v>8</v>
      </c>
      <c r="AK26" s="683">
        <f>IF(AK25="","",VLOOKUP(AK25,'【記載例】シフト記号表（勤務時間帯）'!$C$6:$L$47,10,FALSE))</f>
        <v>8</v>
      </c>
      <c r="AL26" s="684">
        <f>IF(AL25="","",VLOOKUP(AL25,'【記載例】シフト記号表（勤務時間帯）'!$C$6:$L$47,10,FALSE))</f>
        <v>8</v>
      </c>
      <c r="AM26" s="684" t="str">
        <f>IF(AM25="","",VLOOKUP(AM25,'【記載例】シフト記号表（勤務時間帯）'!$C$6:$L$47,10,FALSE))</f>
        <v/>
      </c>
      <c r="AN26" s="684" t="str">
        <f>IF(AN25="","",VLOOKUP(AN25,'【記載例】シフト記号表（勤務時間帯）'!$C$6:$L$47,10,FALSE))</f>
        <v/>
      </c>
      <c r="AO26" s="684">
        <f>IF(AO25="","",VLOOKUP(AO25,'【記載例】シフト記号表（勤務時間帯）'!$C$6:$L$47,10,FALSE))</f>
        <v>8</v>
      </c>
      <c r="AP26" s="684">
        <f>IF(AP25="","",VLOOKUP(AP25,'【記載例】シフト記号表（勤務時間帯）'!$C$6:$L$47,10,FALSE))</f>
        <v>8</v>
      </c>
      <c r="AQ26" s="685">
        <f>IF(AQ25="","",VLOOKUP(AQ25,'【記載例】シフト記号表（勤務時間帯）'!$C$6:$L$47,10,FALSE))</f>
        <v>8</v>
      </c>
      <c r="AR26" s="683">
        <f>IF(AR25="","",VLOOKUP(AR25,'【記載例】シフト記号表（勤務時間帯）'!$C$6:$L$47,10,FALSE))</f>
        <v>8</v>
      </c>
      <c r="AS26" s="684">
        <f>IF(AS25="","",VLOOKUP(AS25,'【記載例】シフト記号表（勤務時間帯）'!$C$6:$L$47,10,FALSE))</f>
        <v>8</v>
      </c>
      <c r="AT26" s="684" t="str">
        <f>IF(AT25="","",VLOOKUP(AT25,'【記載例】シフト記号表（勤務時間帯）'!$C$6:$L$47,10,FALSE))</f>
        <v/>
      </c>
      <c r="AU26" s="684" t="str">
        <f>IF(AU25="","",VLOOKUP(AU25,'【記載例】シフト記号表（勤務時間帯）'!$C$6:$L$47,10,FALSE))</f>
        <v/>
      </c>
      <c r="AV26" s="684">
        <f>IF(AV25="","",VLOOKUP(AV25,'【記載例】シフト記号表（勤務時間帯）'!$C$6:$L$47,10,FALSE))</f>
        <v>8</v>
      </c>
      <c r="AW26" s="684">
        <f>IF(AW25="","",VLOOKUP(AW25,'【記載例】シフト記号表（勤務時間帯）'!$C$6:$L$47,10,FALSE))</f>
        <v>8</v>
      </c>
      <c r="AX26" s="685">
        <f>IF(AX25="","",VLOOKUP(AX25,'【記載例】シフト記号表（勤務時間帯）'!$C$6:$L$47,10,FALSE))</f>
        <v>8</v>
      </c>
      <c r="AY26" s="683" t="str">
        <f>IF(AY25="","",VLOOKUP(AY25,'【記載例】シフト記号表（勤務時間帯）'!$C$6:$L$47,10,FALSE))</f>
        <v/>
      </c>
      <c r="AZ26" s="684" t="str">
        <f>IF(AZ25="","",VLOOKUP(AZ25,'【記載例】シフト記号表（勤務時間帯）'!$C$6:$L$47,10,FALSE))</f>
        <v/>
      </c>
      <c r="BA26" s="684" t="str">
        <f>IF(BA25="","",VLOOKUP(BA25,'【記載例】シフト記号表（勤務時間帯）'!$C$6:$L$47,10,FALSE))</f>
        <v/>
      </c>
      <c r="BB26" s="1814">
        <f>IF($BE$3="４週",SUM(W26:AX26),IF($BE$3="暦月",SUM(W26:BA26),""))</f>
        <v>160</v>
      </c>
      <c r="BC26" s="1815"/>
      <c r="BD26" s="1816">
        <f>IF($BE$3="４週",BB26/4,IF($BE$3="暦月",(BB26/($BE$8/7)),""))</f>
        <v>40</v>
      </c>
      <c r="BE26" s="1815"/>
      <c r="BF26" s="1811"/>
      <c r="BG26" s="1812"/>
      <c r="BH26" s="1812"/>
      <c r="BI26" s="1812"/>
      <c r="BJ26" s="1813"/>
    </row>
    <row r="27" spans="2:62" ht="20.25" customHeight="1" x14ac:dyDescent="0.2">
      <c r="B27" s="1770">
        <f>B25+1</f>
        <v>6</v>
      </c>
      <c r="C27" s="1772" t="s">
        <v>1197</v>
      </c>
      <c r="D27" s="1773"/>
      <c r="E27" s="678"/>
      <c r="F27" s="679"/>
      <c r="G27" s="678"/>
      <c r="H27" s="679"/>
      <c r="I27" s="1776" t="s">
        <v>1189</v>
      </c>
      <c r="J27" s="1777"/>
      <c r="K27" s="1780" t="s">
        <v>1197</v>
      </c>
      <c r="L27" s="1781"/>
      <c r="M27" s="1781"/>
      <c r="N27" s="1773"/>
      <c r="O27" s="1784" t="s">
        <v>1199</v>
      </c>
      <c r="P27" s="1785"/>
      <c r="Q27" s="1785"/>
      <c r="R27" s="1785"/>
      <c r="S27" s="1786"/>
      <c r="T27" s="698" t="s">
        <v>1079</v>
      </c>
      <c r="V27" s="699"/>
      <c r="W27" s="691" t="s">
        <v>1146</v>
      </c>
      <c r="X27" s="692" t="s">
        <v>1146</v>
      </c>
      <c r="Y27" s="692"/>
      <c r="Z27" s="692"/>
      <c r="AA27" s="692" t="s">
        <v>1146</v>
      </c>
      <c r="AB27" s="692" t="s">
        <v>1146</v>
      </c>
      <c r="AC27" s="693" t="s">
        <v>1146</v>
      </c>
      <c r="AD27" s="691" t="s">
        <v>1146</v>
      </c>
      <c r="AE27" s="692" t="s">
        <v>1146</v>
      </c>
      <c r="AF27" s="692"/>
      <c r="AG27" s="692"/>
      <c r="AH27" s="692" t="s">
        <v>1146</v>
      </c>
      <c r="AI27" s="692" t="s">
        <v>1146</v>
      </c>
      <c r="AJ27" s="693" t="s">
        <v>1146</v>
      </c>
      <c r="AK27" s="691" t="s">
        <v>1146</v>
      </c>
      <c r="AL27" s="692" t="s">
        <v>1146</v>
      </c>
      <c r="AM27" s="692"/>
      <c r="AN27" s="692"/>
      <c r="AO27" s="692" t="s">
        <v>1146</v>
      </c>
      <c r="AP27" s="692" t="s">
        <v>1146</v>
      </c>
      <c r="AQ27" s="693" t="s">
        <v>1146</v>
      </c>
      <c r="AR27" s="691" t="s">
        <v>1146</v>
      </c>
      <c r="AS27" s="692" t="s">
        <v>1146</v>
      </c>
      <c r="AT27" s="692"/>
      <c r="AU27" s="692"/>
      <c r="AV27" s="692" t="s">
        <v>1146</v>
      </c>
      <c r="AW27" s="692" t="s">
        <v>1146</v>
      </c>
      <c r="AX27" s="693" t="s">
        <v>1146</v>
      </c>
      <c r="AY27" s="691"/>
      <c r="AZ27" s="692"/>
      <c r="BA27" s="694"/>
      <c r="BB27" s="1787"/>
      <c r="BC27" s="1788"/>
      <c r="BD27" s="1842"/>
      <c r="BE27" s="1843"/>
      <c r="BF27" s="1844"/>
      <c r="BG27" s="1845"/>
      <c r="BH27" s="1845"/>
      <c r="BI27" s="1845"/>
      <c r="BJ27" s="1846"/>
    </row>
    <row r="28" spans="2:62" ht="20.25" customHeight="1" x14ac:dyDescent="0.2">
      <c r="B28" s="1771"/>
      <c r="C28" s="1774"/>
      <c r="D28" s="1775"/>
      <c r="E28" s="678"/>
      <c r="F28" s="679" t="str">
        <f>C27</f>
        <v>薬剤師</v>
      </c>
      <c r="G28" s="678"/>
      <c r="H28" s="679" t="str">
        <f>I27</f>
        <v>A</v>
      </c>
      <c r="I28" s="1778"/>
      <c r="J28" s="1779"/>
      <c r="K28" s="1782"/>
      <c r="L28" s="1783"/>
      <c r="M28" s="1783"/>
      <c r="N28" s="1775"/>
      <c r="O28" s="1784"/>
      <c r="P28" s="1785"/>
      <c r="Q28" s="1785"/>
      <c r="R28" s="1785"/>
      <c r="S28" s="1786"/>
      <c r="T28" s="680" t="s">
        <v>1080</v>
      </c>
      <c r="U28" s="681"/>
      <c r="V28" s="682"/>
      <c r="W28" s="683">
        <f>IF(W27="","",VLOOKUP(W27,'【記載例】シフト記号表（勤務時間帯）'!$C$6:$L$47,10,FALSE))</f>
        <v>8</v>
      </c>
      <c r="X28" s="684">
        <f>IF(X27="","",VLOOKUP(X27,'【記載例】シフト記号表（勤務時間帯）'!$C$6:$L$47,10,FALSE))</f>
        <v>8</v>
      </c>
      <c r="Y28" s="684" t="str">
        <f>IF(Y27="","",VLOOKUP(Y27,'【記載例】シフト記号表（勤務時間帯）'!$C$6:$L$47,10,FALSE))</f>
        <v/>
      </c>
      <c r="Z28" s="684" t="str">
        <f>IF(Z27="","",VLOOKUP(Z27,'【記載例】シフト記号表（勤務時間帯）'!$C$6:$L$47,10,FALSE))</f>
        <v/>
      </c>
      <c r="AA28" s="684">
        <f>IF(AA27="","",VLOOKUP(AA27,'【記載例】シフト記号表（勤務時間帯）'!$C$6:$L$47,10,FALSE))</f>
        <v>8</v>
      </c>
      <c r="AB28" s="684">
        <f>IF(AB27="","",VLOOKUP(AB27,'【記載例】シフト記号表（勤務時間帯）'!$C$6:$L$47,10,FALSE))</f>
        <v>8</v>
      </c>
      <c r="AC28" s="685">
        <f>IF(AC27="","",VLOOKUP(AC27,'【記載例】シフト記号表（勤務時間帯）'!$C$6:$L$47,10,FALSE))</f>
        <v>8</v>
      </c>
      <c r="AD28" s="683">
        <f>IF(AD27="","",VLOOKUP(AD27,'【記載例】シフト記号表（勤務時間帯）'!$C$6:$L$47,10,FALSE))</f>
        <v>8</v>
      </c>
      <c r="AE28" s="684">
        <f>IF(AE27="","",VLOOKUP(AE27,'【記載例】シフト記号表（勤務時間帯）'!$C$6:$L$47,10,FALSE))</f>
        <v>8</v>
      </c>
      <c r="AF28" s="684" t="str">
        <f>IF(AF27="","",VLOOKUP(AF27,'【記載例】シフト記号表（勤務時間帯）'!$C$6:$L$47,10,FALSE))</f>
        <v/>
      </c>
      <c r="AG28" s="684" t="str">
        <f>IF(AG27="","",VLOOKUP(AG27,'【記載例】シフト記号表（勤務時間帯）'!$C$6:$L$47,10,FALSE))</f>
        <v/>
      </c>
      <c r="AH28" s="684">
        <f>IF(AH27="","",VLOOKUP(AH27,'【記載例】シフト記号表（勤務時間帯）'!$C$6:$L$47,10,FALSE))</f>
        <v>8</v>
      </c>
      <c r="AI28" s="684">
        <f>IF(AI27="","",VLOOKUP(AI27,'【記載例】シフト記号表（勤務時間帯）'!$C$6:$L$47,10,FALSE))</f>
        <v>8</v>
      </c>
      <c r="AJ28" s="685">
        <f>IF(AJ27="","",VLOOKUP(AJ27,'【記載例】シフト記号表（勤務時間帯）'!$C$6:$L$47,10,FALSE))</f>
        <v>8</v>
      </c>
      <c r="AK28" s="683">
        <f>IF(AK27="","",VLOOKUP(AK27,'【記載例】シフト記号表（勤務時間帯）'!$C$6:$L$47,10,FALSE))</f>
        <v>8</v>
      </c>
      <c r="AL28" s="684">
        <f>IF(AL27="","",VLOOKUP(AL27,'【記載例】シフト記号表（勤務時間帯）'!$C$6:$L$47,10,FALSE))</f>
        <v>8</v>
      </c>
      <c r="AM28" s="684" t="str">
        <f>IF(AM27="","",VLOOKUP(AM27,'【記載例】シフト記号表（勤務時間帯）'!$C$6:$L$47,10,FALSE))</f>
        <v/>
      </c>
      <c r="AN28" s="684" t="str">
        <f>IF(AN27="","",VLOOKUP(AN27,'【記載例】シフト記号表（勤務時間帯）'!$C$6:$L$47,10,FALSE))</f>
        <v/>
      </c>
      <c r="AO28" s="684">
        <f>IF(AO27="","",VLOOKUP(AO27,'【記載例】シフト記号表（勤務時間帯）'!$C$6:$L$47,10,FALSE))</f>
        <v>8</v>
      </c>
      <c r="AP28" s="684">
        <f>IF(AP27="","",VLOOKUP(AP27,'【記載例】シフト記号表（勤務時間帯）'!$C$6:$L$47,10,FALSE))</f>
        <v>8</v>
      </c>
      <c r="AQ28" s="685">
        <f>IF(AQ27="","",VLOOKUP(AQ27,'【記載例】シフト記号表（勤務時間帯）'!$C$6:$L$47,10,FALSE))</f>
        <v>8</v>
      </c>
      <c r="AR28" s="683">
        <f>IF(AR27="","",VLOOKUP(AR27,'【記載例】シフト記号表（勤務時間帯）'!$C$6:$L$47,10,FALSE))</f>
        <v>8</v>
      </c>
      <c r="AS28" s="684">
        <f>IF(AS27="","",VLOOKUP(AS27,'【記載例】シフト記号表（勤務時間帯）'!$C$6:$L$47,10,FALSE))</f>
        <v>8</v>
      </c>
      <c r="AT28" s="684" t="str">
        <f>IF(AT27="","",VLOOKUP(AT27,'【記載例】シフト記号表（勤務時間帯）'!$C$6:$L$47,10,FALSE))</f>
        <v/>
      </c>
      <c r="AU28" s="684" t="str">
        <f>IF(AU27="","",VLOOKUP(AU27,'【記載例】シフト記号表（勤務時間帯）'!$C$6:$L$47,10,FALSE))</f>
        <v/>
      </c>
      <c r="AV28" s="684">
        <f>IF(AV27="","",VLOOKUP(AV27,'【記載例】シフト記号表（勤務時間帯）'!$C$6:$L$47,10,FALSE))</f>
        <v>8</v>
      </c>
      <c r="AW28" s="684">
        <f>IF(AW27="","",VLOOKUP(AW27,'【記載例】シフト記号表（勤務時間帯）'!$C$6:$L$47,10,FALSE))</f>
        <v>8</v>
      </c>
      <c r="AX28" s="685">
        <f>IF(AX27="","",VLOOKUP(AX27,'【記載例】シフト記号表（勤務時間帯）'!$C$6:$L$47,10,FALSE))</f>
        <v>8</v>
      </c>
      <c r="AY28" s="683" t="str">
        <f>IF(AY27="","",VLOOKUP(AY27,'【記載例】シフト記号表（勤務時間帯）'!$C$6:$L$47,10,FALSE))</f>
        <v/>
      </c>
      <c r="AZ28" s="684" t="str">
        <f>IF(AZ27="","",VLOOKUP(AZ27,'【記載例】シフト記号表（勤務時間帯）'!$C$6:$L$47,10,FALSE))</f>
        <v/>
      </c>
      <c r="BA28" s="684" t="str">
        <f>IF(BA27="","",VLOOKUP(BA27,'【記載例】シフト記号表（勤務時間帯）'!$C$6:$L$47,10,FALSE))</f>
        <v/>
      </c>
      <c r="BB28" s="1814">
        <f>IF($BE$3="４週",SUM(W28:AX28),IF($BE$3="暦月",SUM(W28:BA28),""))</f>
        <v>160</v>
      </c>
      <c r="BC28" s="1815"/>
      <c r="BD28" s="1816">
        <f>IF($BE$3="４週",BB28/4,IF($BE$3="暦月",(BB28/($BE$8/7)),""))</f>
        <v>40</v>
      </c>
      <c r="BE28" s="1815"/>
      <c r="BF28" s="1811"/>
      <c r="BG28" s="1812"/>
      <c r="BH28" s="1812"/>
      <c r="BI28" s="1812"/>
      <c r="BJ28" s="1813"/>
    </row>
    <row r="29" spans="2:62" ht="20.25" customHeight="1" x14ac:dyDescent="0.2">
      <c r="B29" s="1770">
        <f>B27+1</f>
        <v>7</v>
      </c>
      <c r="C29" s="1772" t="s">
        <v>1200</v>
      </c>
      <c r="D29" s="1773"/>
      <c r="E29" s="678"/>
      <c r="F29" s="679"/>
      <c r="G29" s="678"/>
      <c r="H29" s="679"/>
      <c r="I29" s="1776" t="s">
        <v>1189</v>
      </c>
      <c r="J29" s="1777"/>
      <c r="K29" s="1780" t="s">
        <v>1200</v>
      </c>
      <c r="L29" s="1781"/>
      <c r="M29" s="1781"/>
      <c r="N29" s="1773"/>
      <c r="O29" s="1784" t="s">
        <v>1201</v>
      </c>
      <c r="P29" s="1785"/>
      <c r="Q29" s="1785"/>
      <c r="R29" s="1785"/>
      <c r="S29" s="1786"/>
      <c r="T29" s="688" t="s">
        <v>1079</v>
      </c>
      <c r="U29" s="689"/>
      <c r="V29" s="690"/>
      <c r="W29" s="691" t="s">
        <v>1146</v>
      </c>
      <c r="X29" s="692" t="s">
        <v>1146</v>
      </c>
      <c r="Y29" s="692" t="s">
        <v>1146</v>
      </c>
      <c r="Z29" s="692"/>
      <c r="AA29" s="692"/>
      <c r="AB29" s="692" t="s">
        <v>1146</v>
      </c>
      <c r="AC29" s="693" t="s">
        <v>1146</v>
      </c>
      <c r="AD29" s="691" t="s">
        <v>1146</v>
      </c>
      <c r="AE29" s="692" t="s">
        <v>1146</v>
      </c>
      <c r="AF29" s="692" t="s">
        <v>1146</v>
      </c>
      <c r="AG29" s="692"/>
      <c r="AH29" s="692"/>
      <c r="AI29" s="692" t="s">
        <v>1146</v>
      </c>
      <c r="AJ29" s="693" t="s">
        <v>1146</v>
      </c>
      <c r="AK29" s="691" t="s">
        <v>1146</v>
      </c>
      <c r="AL29" s="692" t="s">
        <v>1146</v>
      </c>
      <c r="AM29" s="692" t="s">
        <v>1146</v>
      </c>
      <c r="AN29" s="692"/>
      <c r="AO29" s="692"/>
      <c r="AP29" s="692" t="s">
        <v>1146</v>
      </c>
      <c r="AQ29" s="693" t="s">
        <v>1146</v>
      </c>
      <c r="AR29" s="691" t="s">
        <v>1146</v>
      </c>
      <c r="AS29" s="692" t="s">
        <v>1146</v>
      </c>
      <c r="AT29" s="692" t="s">
        <v>1146</v>
      </c>
      <c r="AU29" s="692"/>
      <c r="AV29" s="692"/>
      <c r="AW29" s="692" t="s">
        <v>1146</v>
      </c>
      <c r="AX29" s="693" t="s">
        <v>1146</v>
      </c>
      <c r="AY29" s="691"/>
      <c r="AZ29" s="692"/>
      <c r="BA29" s="694"/>
      <c r="BB29" s="1787"/>
      <c r="BC29" s="1788"/>
      <c r="BD29" s="1842"/>
      <c r="BE29" s="1843"/>
      <c r="BF29" s="1844"/>
      <c r="BG29" s="1845"/>
      <c r="BH29" s="1845"/>
      <c r="BI29" s="1845"/>
      <c r="BJ29" s="1846"/>
    </row>
    <row r="30" spans="2:62" ht="20.25" customHeight="1" x14ac:dyDescent="0.2">
      <c r="B30" s="1771"/>
      <c r="C30" s="1774"/>
      <c r="D30" s="1775"/>
      <c r="E30" s="678"/>
      <c r="F30" s="679" t="str">
        <f>C29</f>
        <v>理学療法士</v>
      </c>
      <c r="G30" s="678"/>
      <c r="H30" s="679" t="str">
        <f>I29</f>
        <v>A</v>
      </c>
      <c r="I30" s="1778"/>
      <c r="J30" s="1779"/>
      <c r="K30" s="1782"/>
      <c r="L30" s="1783"/>
      <c r="M30" s="1783"/>
      <c r="N30" s="1775"/>
      <c r="O30" s="1784"/>
      <c r="P30" s="1785"/>
      <c r="Q30" s="1785"/>
      <c r="R30" s="1785"/>
      <c r="S30" s="1786"/>
      <c r="T30" s="680" t="s">
        <v>1080</v>
      </c>
      <c r="U30" s="681"/>
      <c r="V30" s="682"/>
      <c r="W30" s="683">
        <f>IF(W29="","",VLOOKUP(W29,'【記載例】シフト記号表（勤務時間帯）'!$C$6:$L$47,10,FALSE))</f>
        <v>8</v>
      </c>
      <c r="X30" s="684">
        <f>IF(X29="","",VLOOKUP(X29,'【記載例】シフト記号表（勤務時間帯）'!$C$6:$L$47,10,FALSE))</f>
        <v>8</v>
      </c>
      <c r="Y30" s="684">
        <f>IF(Y29="","",VLOOKUP(Y29,'【記載例】シフト記号表（勤務時間帯）'!$C$6:$L$47,10,FALSE))</f>
        <v>8</v>
      </c>
      <c r="Z30" s="684" t="str">
        <f>IF(Z29="","",VLOOKUP(Z29,'【記載例】シフト記号表（勤務時間帯）'!$C$6:$L$47,10,FALSE))</f>
        <v/>
      </c>
      <c r="AA30" s="684" t="str">
        <f>IF(AA29="","",VLOOKUP(AA29,'【記載例】シフト記号表（勤務時間帯）'!$C$6:$L$47,10,FALSE))</f>
        <v/>
      </c>
      <c r="AB30" s="684">
        <f>IF(AB29="","",VLOOKUP(AB29,'【記載例】シフト記号表（勤務時間帯）'!$C$6:$L$47,10,FALSE))</f>
        <v>8</v>
      </c>
      <c r="AC30" s="685">
        <f>IF(AC29="","",VLOOKUP(AC29,'【記載例】シフト記号表（勤務時間帯）'!$C$6:$L$47,10,FALSE))</f>
        <v>8</v>
      </c>
      <c r="AD30" s="683">
        <f>IF(AD29="","",VLOOKUP(AD29,'【記載例】シフト記号表（勤務時間帯）'!$C$6:$L$47,10,FALSE))</f>
        <v>8</v>
      </c>
      <c r="AE30" s="684">
        <f>IF(AE29="","",VLOOKUP(AE29,'【記載例】シフト記号表（勤務時間帯）'!$C$6:$L$47,10,FALSE))</f>
        <v>8</v>
      </c>
      <c r="AF30" s="684">
        <f>IF(AF29="","",VLOOKUP(AF29,'【記載例】シフト記号表（勤務時間帯）'!$C$6:$L$47,10,FALSE))</f>
        <v>8</v>
      </c>
      <c r="AG30" s="684" t="str">
        <f>IF(AG29="","",VLOOKUP(AG29,'【記載例】シフト記号表（勤務時間帯）'!$C$6:$L$47,10,FALSE))</f>
        <v/>
      </c>
      <c r="AH30" s="684" t="str">
        <f>IF(AH29="","",VLOOKUP(AH29,'【記載例】シフト記号表（勤務時間帯）'!$C$6:$L$47,10,FALSE))</f>
        <v/>
      </c>
      <c r="AI30" s="684">
        <f>IF(AI29="","",VLOOKUP(AI29,'【記載例】シフト記号表（勤務時間帯）'!$C$6:$L$47,10,FALSE))</f>
        <v>8</v>
      </c>
      <c r="AJ30" s="685">
        <f>IF(AJ29="","",VLOOKUP(AJ29,'【記載例】シフト記号表（勤務時間帯）'!$C$6:$L$47,10,FALSE))</f>
        <v>8</v>
      </c>
      <c r="AK30" s="683">
        <f>IF(AK29="","",VLOOKUP(AK29,'【記載例】シフト記号表（勤務時間帯）'!$C$6:$L$47,10,FALSE))</f>
        <v>8</v>
      </c>
      <c r="AL30" s="684">
        <f>IF(AL29="","",VLOOKUP(AL29,'【記載例】シフト記号表（勤務時間帯）'!$C$6:$L$47,10,FALSE))</f>
        <v>8</v>
      </c>
      <c r="AM30" s="684">
        <f>IF(AM29="","",VLOOKUP(AM29,'【記載例】シフト記号表（勤務時間帯）'!$C$6:$L$47,10,FALSE))</f>
        <v>8</v>
      </c>
      <c r="AN30" s="684" t="str">
        <f>IF(AN29="","",VLOOKUP(AN29,'【記載例】シフト記号表（勤務時間帯）'!$C$6:$L$47,10,FALSE))</f>
        <v/>
      </c>
      <c r="AO30" s="684" t="str">
        <f>IF(AO29="","",VLOOKUP(AO29,'【記載例】シフト記号表（勤務時間帯）'!$C$6:$L$47,10,FALSE))</f>
        <v/>
      </c>
      <c r="AP30" s="684">
        <f>IF(AP29="","",VLOOKUP(AP29,'【記載例】シフト記号表（勤務時間帯）'!$C$6:$L$47,10,FALSE))</f>
        <v>8</v>
      </c>
      <c r="AQ30" s="685">
        <f>IF(AQ29="","",VLOOKUP(AQ29,'【記載例】シフト記号表（勤務時間帯）'!$C$6:$L$47,10,FALSE))</f>
        <v>8</v>
      </c>
      <c r="AR30" s="683">
        <f>IF(AR29="","",VLOOKUP(AR29,'【記載例】シフト記号表（勤務時間帯）'!$C$6:$L$47,10,FALSE))</f>
        <v>8</v>
      </c>
      <c r="AS30" s="684">
        <f>IF(AS29="","",VLOOKUP(AS29,'【記載例】シフト記号表（勤務時間帯）'!$C$6:$L$47,10,FALSE))</f>
        <v>8</v>
      </c>
      <c r="AT30" s="684">
        <f>IF(AT29="","",VLOOKUP(AT29,'【記載例】シフト記号表（勤務時間帯）'!$C$6:$L$47,10,FALSE))</f>
        <v>8</v>
      </c>
      <c r="AU30" s="684" t="str">
        <f>IF(AU29="","",VLOOKUP(AU29,'【記載例】シフト記号表（勤務時間帯）'!$C$6:$L$47,10,FALSE))</f>
        <v/>
      </c>
      <c r="AV30" s="684" t="str">
        <f>IF(AV29="","",VLOOKUP(AV29,'【記載例】シフト記号表（勤務時間帯）'!$C$6:$L$47,10,FALSE))</f>
        <v/>
      </c>
      <c r="AW30" s="684">
        <f>IF(AW29="","",VLOOKUP(AW29,'【記載例】シフト記号表（勤務時間帯）'!$C$6:$L$47,10,FALSE))</f>
        <v>8</v>
      </c>
      <c r="AX30" s="685">
        <f>IF(AX29="","",VLOOKUP(AX29,'【記載例】シフト記号表（勤務時間帯）'!$C$6:$L$47,10,FALSE))</f>
        <v>8</v>
      </c>
      <c r="AY30" s="683" t="str">
        <f>IF(AY29="","",VLOOKUP(AY29,'【記載例】シフト記号表（勤務時間帯）'!$C$6:$L$47,10,FALSE))</f>
        <v/>
      </c>
      <c r="AZ30" s="684" t="str">
        <f>IF(AZ29="","",VLOOKUP(AZ29,'【記載例】シフト記号表（勤務時間帯）'!$C$6:$L$47,10,FALSE))</f>
        <v/>
      </c>
      <c r="BA30" s="684" t="str">
        <f>IF(BA29="","",VLOOKUP(BA29,'【記載例】シフト記号表（勤務時間帯）'!$C$6:$L$47,10,FALSE))</f>
        <v/>
      </c>
      <c r="BB30" s="1814">
        <f>IF($BE$3="４週",SUM(W30:AX30),IF($BE$3="暦月",SUM(W30:BA30),""))</f>
        <v>160</v>
      </c>
      <c r="BC30" s="1815"/>
      <c r="BD30" s="1816">
        <f>IF($BE$3="４週",BB30/4,IF($BE$3="暦月",(BB30/($BE$8/7)),""))</f>
        <v>40</v>
      </c>
      <c r="BE30" s="1815"/>
      <c r="BF30" s="1811"/>
      <c r="BG30" s="1812"/>
      <c r="BH30" s="1812"/>
      <c r="BI30" s="1812"/>
      <c r="BJ30" s="1813"/>
    </row>
    <row r="31" spans="2:62" ht="20.25" customHeight="1" x14ac:dyDescent="0.2">
      <c r="B31" s="1770">
        <f>B29+1</f>
        <v>8</v>
      </c>
      <c r="C31" s="1772" t="s">
        <v>1202</v>
      </c>
      <c r="D31" s="1773"/>
      <c r="E31" s="678"/>
      <c r="F31" s="679"/>
      <c r="G31" s="678"/>
      <c r="H31" s="679"/>
      <c r="I31" s="1776" t="s">
        <v>1189</v>
      </c>
      <c r="J31" s="1777"/>
      <c r="K31" s="1780" t="s">
        <v>1202</v>
      </c>
      <c r="L31" s="1781"/>
      <c r="M31" s="1781"/>
      <c r="N31" s="1773"/>
      <c r="O31" s="1784" t="s">
        <v>1203</v>
      </c>
      <c r="P31" s="1785"/>
      <c r="Q31" s="1785"/>
      <c r="R31" s="1785"/>
      <c r="S31" s="1786"/>
      <c r="T31" s="688" t="s">
        <v>1079</v>
      </c>
      <c r="U31" s="689"/>
      <c r="V31" s="690"/>
      <c r="W31" s="691" t="s">
        <v>1146</v>
      </c>
      <c r="X31" s="692" t="s">
        <v>1146</v>
      </c>
      <c r="Y31" s="692"/>
      <c r="Z31" s="692"/>
      <c r="AA31" s="692" t="s">
        <v>1146</v>
      </c>
      <c r="AB31" s="692" t="s">
        <v>1146</v>
      </c>
      <c r="AC31" s="693" t="s">
        <v>1146</v>
      </c>
      <c r="AD31" s="691" t="s">
        <v>1146</v>
      </c>
      <c r="AE31" s="692" t="s">
        <v>1146</v>
      </c>
      <c r="AF31" s="692"/>
      <c r="AG31" s="692"/>
      <c r="AH31" s="692" t="s">
        <v>1146</v>
      </c>
      <c r="AI31" s="692" t="s">
        <v>1146</v>
      </c>
      <c r="AJ31" s="693" t="s">
        <v>1146</v>
      </c>
      <c r="AK31" s="691" t="s">
        <v>1146</v>
      </c>
      <c r="AL31" s="692" t="s">
        <v>1146</v>
      </c>
      <c r="AM31" s="692"/>
      <c r="AN31" s="692"/>
      <c r="AO31" s="692" t="s">
        <v>1146</v>
      </c>
      <c r="AP31" s="692" t="s">
        <v>1146</v>
      </c>
      <c r="AQ31" s="693" t="s">
        <v>1146</v>
      </c>
      <c r="AR31" s="691" t="s">
        <v>1146</v>
      </c>
      <c r="AS31" s="692" t="s">
        <v>1146</v>
      </c>
      <c r="AT31" s="692"/>
      <c r="AU31" s="692"/>
      <c r="AV31" s="692" t="s">
        <v>1146</v>
      </c>
      <c r="AW31" s="692" t="s">
        <v>1146</v>
      </c>
      <c r="AX31" s="693" t="s">
        <v>1146</v>
      </c>
      <c r="AY31" s="691"/>
      <c r="AZ31" s="692"/>
      <c r="BA31" s="694"/>
      <c r="BB31" s="1787"/>
      <c r="BC31" s="1788"/>
      <c r="BD31" s="1842"/>
      <c r="BE31" s="1843"/>
      <c r="BF31" s="1844"/>
      <c r="BG31" s="1845"/>
      <c r="BH31" s="1845"/>
      <c r="BI31" s="1845"/>
      <c r="BJ31" s="1846"/>
    </row>
    <row r="32" spans="2:62" ht="20.25" customHeight="1" x14ac:dyDescent="0.2">
      <c r="B32" s="1771"/>
      <c r="C32" s="1774"/>
      <c r="D32" s="1775"/>
      <c r="E32" s="678"/>
      <c r="F32" s="679" t="str">
        <f>C31</f>
        <v>介護支援専門員</v>
      </c>
      <c r="G32" s="678"/>
      <c r="H32" s="679" t="str">
        <f>I31</f>
        <v>A</v>
      </c>
      <c r="I32" s="1778"/>
      <c r="J32" s="1779"/>
      <c r="K32" s="1782"/>
      <c r="L32" s="1783"/>
      <c r="M32" s="1783"/>
      <c r="N32" s="1775"/>
      <c r="O32" s="1784"/>
      <c r="P32" s="1785"/>
      <c r="Q32" s="1785"/>
      <c r="R32" s="1785"/>
      <c r="S32" s="1786"/>
      <c r="T32" s="680" t="s">
        <v>1080</v>
      </c>
      <c r="U32" s="681"/>
      <c r="V32" s="682"/>
      <c r="W32" s="683">
        <f>IF(W31="","",VLOOKUP(W31,'【記載例】シフト記号表（勤務時間帯）'!$C$6:$L$47,10,FALSE))</f>
        <v>8</v>
      </c>
      <c r="X32" s="684">
        <f>IF(X31="","",VLOOKUP(X31,'【記載例】シフト記号表（勤務時間帯）'!$C$6:$L$47,10,FALSE))</f>
        <v>8</v>
      </c>
      <c r="Y32" s="684" t="str">
        <f>IF(Y31="","",VLOOKUP(Y31,'【記載例】シフト記号表（勤務時間帯）'!$C$6:$L$47,10,FALSE))</f>
        <v/>
      </c>
      <c r="Z32" s="684" t="str">
        <f>IF(Z31="","",VLOOKUP(Z31,'【記載例】シフト記号表（勤務時間帯）'!$C$6:$L$47,10,FALSE))</f>
        <v/>
      </c>
      <c r="AA32" s="684">
        <f>IF(AA31="","",VLOOKUP(AA31,'【記載例】シフト記号表（勤務時間帯）'!$C$6:$L$47,10,FALSE))</f>
        <v>8</v>
      </c>
      <c r="AB32" s="684">
        <f>IF(AB31="","",VLOOKUP(AB31,'【記載例】シフト記号表（勤務時間帯）'!$C$6:$L$47,10,FALSE))</f>
        <v>8</v>
      </c>
      <c r="AC32" s="685">
        <f>IF(AC31="","",VLOOKUP(AC31,'【記載例】シフト記号表（勤務時間帯）'!$C$6:$L$47,10,FALSE))</f>
        <v>8</v>
      </c>
      <c r="AD32" s="683">
        <f>IF(AD31="","",VLOOKUP(AD31,'【記載例】シフト記号表（勤務時間帯）'!$C$6:$L$47,10,FALSE))</f>
        <v>8</v>
      </c>
      <c r="AE32" s="684">
        <f>IF(AE31="","",VLOOKUP(AE31,'【記載例】シフト記号表（勤務時間帯）'!$C$6:$L$47,10,FALSE))</f>
        <v>8</v>
      </c>
      <c r="AF32" s="684" t="str">
        <f>IF(AF31="","",VLOOKUP(AF31,'【記載例】シフト記号表（勤務時間帯）'!$C$6:$L$47,10,FALSE))</f>
        <v/>
      </c>
      <c r="AG32" s="684" t="str">
        <f>IF(AG31="","",VLOOKUP(AG31,'【記載例】シフト記号表（勤務時間帯）'!$C$6:$L$47,10,FALSE))</f>
        <v/>
      </c>
      <c r="AH32" s="684">
        <f>IF(AH31="","",VLOOKUP(AH31,'【記載例】シフト記号表（勤務時間帯）'!$C$6:$L$47,10,FALSE))</f>
        <v>8</v>
      </c>
      <c r="AI32" s="684">
        <f>IF(AI31="","",VLOOKUP(AI31,'【記載例】シフト記号表（勤務時間帯）'!$C$6:$L$47,10,FALSE))</f>
        <v>8</v>
      </c>
      <c r="AJ32" s="685">
        <f>IF(AJ31="","",VLOOKUP(AJ31,'【記載例】シフト記号表（勤務時間帯）'!$C$6:$L$47,10,FALSE))</f>
        <v>8</v>
      </c>
      <c r="AK32" s="683">
        <f>IF(AK31="","",VLOOKUP(AK31,'【記載例】シフト記号表（勤務時間帯）'!$C$6:$L$47,10,FALSE))</f>
        <v>8</v>
      </c>
      <c r="AL32" s="684">
        <f>IF(AL31="","",VLOOKUP(AL31,'【記載例】シフト記号表（勤務時間帯）'!$C$6:$L$47,10,FALSE))</f>
        <v>8</v>
      </c>
      <c r="AM32" s="684" t="str">
        <f>IF(AM31="","",VLOOKUP(AM31,'【記載例】シフト記号表（勤務時間帯）'!$C$6:$L$47,10,FALSE))</f>
        <v/>
      </c>
      <c r="AN32" s="684" t="str">
        <f>IF(AN31="","",VLOOKUP(AN31,'【記載例】シフト記号表（勤務時間帯）'!$C$6:$L$47,10,FALSE))</f>
        <v/>
      </c>
      <c r="AO32" s="684">
        <f>IF(AO31="","",VLOOKUP(AO31,'【記載例】シフト記号表（勤務時間帯）'!$C$6:$L$47,10,FALSE))</f>
        <v>8</v>
      </c>
      <c r="AP32" s="684">
        <f>IF(AP31="","",VLOOKUP(AP31,'【記載例】シフト記号表（勤務時間帯）'!$C$6:$L$47,10,FALSE))</f>
        <v>8</v>
      </c>
      <c r="AQ32" s="685">
        <f>IF(AQ31="","",VLOOKUP(AQ31,'【記載例】シフト記号表（勤務時間帯）'!$C$6:$L$47,10,FALSE))</f>
        <v>8</v>
      </c>
      <c r="AR32" s="683">
        <f>IF(AR31="","",VLOOKUP(AR31,'【記載例】シフト記号表（勤務時間帯）'!$C$6:$L$47,10,FALSE))</f>
        <v>8</v>
      </c>
      <c r="AS32" s="684">
        <f>IF(AS31="","",VLOOKUP(AS31,'【記載例】シフト記号表（勤務時間帯）'!$C$6:$L$47,10,FALSE))</f>
        <v>8</v>
      </c>
      <c r="AT32" s="684" t="str">
        <f>IF(AT31="","",VLOOKUP(AT31,'【記載例】シフト記号表（勤務時間帯）'!$C$6:$L$47,10,FALSE))</f>
        <v/>
      </c>
      <c r="AU32" s="684" t="str">
        <f>IF(AU31="","",VLOOKUP(AU31,'【記載例】シフト記号表（勤務時間帯）'!$C$6:$L$47,10,FALSE))</f>
        <v/>
      </c>
      <c r="AV32" s="684">
        <f>IF(AV31="","",VLOOKUP(AV31,'【記載例】シフト記号表（勤務時間帯）'!$C$6:$L$47,10,FALSE))</f>
        <v>8</v>
      </c>
      <c r="AW32" s="684">
        <f>IF(AW31="","",VLOOKUP(AW31,'【記載例】シフト記号表（勤務時間帯）'!$C$6:$L$47,10,FALSE))</f>
        <v>8</v>
      </c>
      <c r="AX32" s="685">
        <f>IF(AX31="","",VLOOKUP(AX31,'【記載例】シフト記号表（勤務時間帯）'!$C$6:$L$47,10,FALSE))</f>
        <v>8</v>
      </c>
      <c r="AY32" s="683" t="str">
        <f>IF(AY31="","",VLOOKUP(AY31,'【記載例】シフト記号表（勤務時間帯）'!$C$6:$L$47,10,FALSE))</f>
        <v/>
      </c>
      <c r="AZ32" s="684" t="str">
        <f>IF(AZ31="","",VLOOKUP(AZ31,'【記載例】シフト記号表（勤務時間帯）'!$C$6:$L$47,10,FALSE))</f>
        <v/>
      </c>
      <c r="BA32" s="684" t="str">
        <f>IF(BA31="","",VLOOKUP(BA31,'【記載例】シフト記号表（勤務時間帯）'!$C$6:$L$47,10,FALSE))</f>
        <v/>
      </c>
      <c r="BB32" s="1814">
        <f>IF($BE$3="４週",SUM(W32:AX32),IF($BE$3="暦月",SUM(W32:BA32),""))</f>
        <v>160</v>
      </c>
      <c r="BC32" s="1815"/>
      <c r="BD32" s="1816">
        <f>IF($BE$3="４週",BB32/4,IF($BE$3="暦月",(BB32/($BE$8/7)),""))</f>
        <v>40</v>
      </c>
      <c r="BE32" s="1815"/>
      <c r="BF32" s="1811"/>
      <c r="BG32" s="1812"/>
      <c r="BH32" s="1812"/>
      <c r="BI32" s="1812"/>
      <c r="BJ32" s="1813"/>
    </row>
    <row r="33" spans="2:62" ht="20.25" customHeight="1" x14ac:dyDescent="0.2">
      <c r="B33" s="1770">
        <f>B31+1</f>
        <v>9</v>
      </c>
      <c r="C33" s="1772" t="s">
        <v>1204</v>
      </c>
      <c r="D33" s="1773"/>
      <c r="E33" s="678"/>
      <c r="F33" s="679"/>
      <c r="G33" s="678"/>
      <c r="H33" s="679"/>
      <c r="I33" s="1776" t="s">
        <v>1205</v>
      </c>
      <c r="J33" s="1777"/>
      <c r="K33" s="1780" t="s">
        <v>1206</v>
      </c>
      <c r="L33" s="1781"/>
      <c r="M33" s="1781"/>
      <c r="N33" s="1773"/>
      <c r="O33" s="1784" t="s">
        <v>1207</v>
      </c>
      <c r="P33" s="1785"/>
      <c r="Q33" s="1785"/>
      <c r="R33" s="1785"/>
      <c r="S33" s="1786"/>
      <c r="T33" s="688" t="s">
        <v>1079</v>
      </c>
      <c r="U33" s="689"/>
      <c r="V33" s="690"/>
      <c r="W33" s="691" t="s">
        <v>1146</v>
      </c>
      <c r="X33" s="692" t="s">
        <v>1146</v>
      </c>
      <c r="Y33" s="692"/>
      <c r="Z33" s="692" t="s">
        <v>1146</v>
      </c>
      <c r="AA33" s="692" t="s">
        <v>1146</v>
      </c>
      <c r="AB33" s="692"/>
      <c r="AC33" s="693"/>
      <c r="AD33" s="691" t="s">
        <v>1146</v>
      </c>
      <c r="AE33" s="692" t="s">
        <v>1146</v>
      </c>
      <c r="AF33" s="692"/>
      <c r="AG33" s="692" t="s">
        <v>1146</v>
      </c>
      <c r="AH33" s="692" t="s">
        <v>1146</v>
      </c>
      <c r="AI33" s="692"/>
      <c r="AJ33" s="693"/>
      <c r="AK33" s="691" t="s">
        <v>1146</v>
      </c>
      <c r="AL33" s="692" t="s">
        <v>1146</v>
      </c>
      <c r="AM33" s="692"/>
      <c r="AN33" s="692" t="s">
        <v>1146</v>
      </c>
      <c r="AO33" s="692" t="s">
        <v>1146</v>
      </c>
      <c r="AP33" s="692"/>
      <c r="AQ33" s="693"/>
      <c r="AR33" s="691" t="s">
        <v>1146</v>
      </c>
      <c r="AS33" s="692" t="s">
        <v>1146</v>
      </c>
      <c r="AT33" s="692"/>
      <c r="AU33" s="692" t="s">
        <v>1146</v>
      </c>
      <c r="AV33" s="692" t="s">
        <v>1146</v>
      </c>
      <c r="AW33" s="692"/>
      <c r="AX33" s="693"/>
      <c r="AY33" s="691"/>
      <c r="AZ33" s="692"/>
      <c r="BA33" s="694"/>
      <c r="BB33" s="1787"/>
      <c r="BC33" s="1788"/>
      <c r="BD33" s="1842"/>
      <c r="BE33" s="1843"/>
      <c r="BF33" s="1844"/>
      <c r="BG33" s="1845"/>
      <c r="BH33" s="1845"/>
      <c r="BI33" s="1845"/>
      <c r="BJ33" s="1846"/>
    </row>
    <row r="34" spans="2:62" ht="20.25" customHeight="1" x14ac:dyDescent="0.2">
      <c r="B34" s="1771"/>
      <c r="C34" s="1774"/>
      <c r="D34" s="1775"/>
      <c r="E34" s="678"/>
      <c r="F34" s="679" t="str">
        <f>C33</f>
        <v>看護職員</v>
      </c>
      <c r="G34" s="678"/>
      <c r="H34" s="679" t="str">
        <f>I33</f>
        <v>C</v>
      </c>
      <c r="I34" s="1778"/>
      <c r="J34" s="1779"/>
      <c r="K34" s="1782"/>
      <c r="L34" s="1783"/>
      <c r="M34" s="1783"/>
      <c r="N34" s="1775"/>
      <c r="O34" s="1784"/>
      <c r="P34" s="1785"/>
      <c r="Q34" s="1785"/>
      <c r="R34" s="1785"/>
      <c r="S34" s="1786"/>
      <c r="T34" s="695" t="s">
        <v>1080</v>
      </c>
      <c r="U34" s="696"/>
      <c r="V34" s="697"/>
      <c r="W34" s="683">
        <f>IF(W33="","",VLOOKUP(W33,'【記載例】シフト記号表（勤務時間帯）'!$C$6:$L$47,10,FALSE))</f>
        <v>8</v>
      </c>
      <c r="X34" s="684">
        <f>IF(X33="","",VLOOKUP(X33,'【記載例】シフト記号表（勤務時間帯）'!$C$6:$L$47,10,FALSE))</f>
        <v>8</v>
      </c>
      <c r="Y34" s="684" t="str">
        <f>IF(Y33="","",VLOOKUP(Y33,'【記載例】シフト記号表（勤務時間帯）'!$C$6:$L$47,10,FALSE))</f>
        <v/>
      </c>
      <c r="Z34" s="684">
        <f>IF(Z33="","",VLOOKUP(Z33,'【記載例】シフト記号表（勤務時間帯）'!$C$6:$L$47,10,FALSE))</f>
        <v>8</v>
      </c>
      <c r="AA34" s="684">
        <f>IF(AA33="","",VLOOKUP(AA33,'【記載例】シフト記号表（勤務時間帯）'!$C$6:$L$47,10,FALSE))</f>
        <v>8</v>
      </c>
      <c r="AB34" s="684" t="str">
        <f>IF(AB33="","",VLOOKUP(AB33,'【記載例】シフト記号表（勤務時間帯）'!$C$6:$L$47,10,FALSE))</f>
        <v/>
      </c>
      <c r="AC34" s="685" t="str">
        <f>IF(AC33="","",VLOOKUP(AC33,'【記載例】シフト記号表（勤務時間帯）'!$C$6:$L$47,10,FALSE))</f>
        <v/>
      </c>
      <c r="AD34" s="683">
        <f>IF(AD33="","",VLOOKUP(AD33,'【記載例】シフト記号表（勤務時間帯）'!$C$6:$L$47,10,FALSE))</f>
        <v>8</v>
      </c>
      <c r="AE34" s="684">
        <f>IF(AE33="","",VLOOKUP(AE33,'【記載例】シフト記号表（勤務時間帯）'!$C$6:$L$47,10,FALSE))</f>
        <v>8</v>
      </c>
      <c r="AF34" s="684" t="str">
        <f>IF(AF33="","",VLOOKUP(AF33,'【記載例】シフト記号表（勤務時間帯）'!$C$6:$L$47,10,FALSE))</f>
        <v/>
      </c>
      <c r="AG34" s="684">
        <f>IF(AG33="","",VLOOKUP(AG33,'【記載例】シフト記号表（勤務時間帯）'!$C$6:$L$47,10,FALSE))</f>
        <v>8</v>
      </c>
      <c r="AH34" s="684">
        <f>IF(AH33="","",VLOOKUP(AH33,'【記載例】シフト記号表（勤務時間帯）'!$C$6:$L$47,10,FALSE))</f>
        <v>8</v>
      </c>
      <c r="AI34" s="684" t="str">
        <f>IF(AI33="","",VLOOKUP(AI33,'【記載例】シフト記号表（勤務時間帯）'!$C$6:$L$47,10,FALSE))</f>
        <v/>
      </c>
      <c r="AJ34" s="685" t="str">
        <f>IF(AJ33="","",VLOOKUP(AJ33,'【記載例】シフト記号表（勤務時間帯）'!$C$6:$L$47,10,FALSE))</f>
        <v/>
      </c>
      <c r="AK34" s="683">
        <f>IF(AK33="","",VLOOKUP(AK33,'【記載例】シフト記号表（勤務時間帯）'!$C$6:$L$47,10,FALSE))</f>
        <v>8</v>
      </c>
      <c r="AL34" s="684">
        <f>IF(AL33="","",VLOOKUP(AL33,'【記載例】シフト記号表（勤務時間帯）'!$C$6:$L$47,10,FALSE))</f>
        <v>8</v>
      </c>
      <c r="AM34" s="684" t="str">
        <f>IF(AM33="","",VLOOKUP(AM33,'【記載例】シフト記号表（勤務時間帯）'!$C$6:$L$47,10,FALSE))</f>
        <v/>
      </c>
      <c r="AN34" s="684">
        <f>IF(AN33="","",VLOOKUP(AN33,'【記載例】シフト記号表（勤務時間帯）'!$C$6:$L$47,10,FALSE))</f>
        <v>8</v>
      </c>
      <c r="AO34" s="684">
        <f>IF(AO33="","",VLOOKUP(AO33,'【記載例】シフト記号表（勤務時間帯）'!$C$6:$L$47,10,FALSE))</f>
        <v>8</v>
      </c>
      <c r="AP34" s="684" t="str">
        <f>IF(AP33="","",VLOOKUP(AP33,'【記載例】シフト記号表（勤務時間帯）'!$C$6:$L$47,10,FALSE))</f>
        <v/>
      </c>
      <c r="AQ34" s="685" t="str">
        <f>IF(AQ33="","",VLOOKUP(AQ33,'【記載例】シフト記号表（勤務時間帯）'!$C$6:$L$47,10,FALSE))</f>
        <v/>
      </c>
      <c r="AR34" s="683">
        <f>IF(AR33="","",VLOOKUP(AR33,'【記載例】シフト記号表（勤務時間帯）'!$C$6:$L$47,10,FALSE))</f>
        <v>8</v>
      </c>
      <c r="AS34" s="684">
        <f>IF(AS33="","",VLOOKUP(AS33,'【記載例】シフト記号表（勤務時間帯）'!$C$6:$L$47,10,FALSE))</f>
        <v>8</v>
      </c>
      <c r="AT34" s="684" t="str">
        <f>IF(AT33="","",VLOOKUP(AT33,'【記載例】シフト記号表（勤務時間帯）'!$C$6:$L$47,10,FALSE))</f>
        <v/>
      </c>
      <c r="AU34" s="684">
        <f>IF(AU33="","",VLOOKUP(AU33,'【記載例】シフト記号表（勤務時間帯）'!$C$6:$L$47,10,FALSE))</f>
        <v>8</v>
      </c>
      <c r="AV34" s="684">
        <f>IF(AV33="","",VLOOKUP(AV33,'【記載例】シフト記号表（勤務時間帯）'!$C$6:$L$47,10,FALSE))</f>
        <v>8</v>
      </c>
      <c r="AW34" s="684" t="str">
        <f>IF(AW33="","",VLOOKUP(AW33,'【記載例】シフト記号表（勤務時間帯）'!$C$6:$L$47,10,FALSE))</f>
        <v/>
      </c>
      <c r="AX34" s="685" t="str">
        <f>IF(AX33="","",VLOOKUP(AX33,'【記載例】シフト記号表（勤務時間帯）'!$C$6:$L$47,10,FALSE))</f>
        <v/>
      </c>
      <c r="AY34" s="683" t="str">
        <f>IF(AY33="","",VLOOKUP(AY33,'【記載例】シフト記号表（勤務時間帯）'!$C$6:$L$47,10,FALSE))</f>
        <v/>
      </c>
      <c r="AZ34" s="684" t="str">
        <f>IF(AZ33="","",VLOOKUP(AZ33,'【記載例】シフト記号表（勤務時間帯）'!$C$6:$L$47,10,FALSE))</f>
        <v/>
      </c>
      <c r="BA34" s="684" t="str">
        <f>IF(BA33="","",VLOOKUP(BA33,'【記載例】シフト記号表（勤務時間帯）'!$C$6:$L$47,10,FALSE))</f>
        <v/>
      </c>
      <c r="BB34" s="1814">
        <f>IF($BE$3="４週",SUM(W34:AX34),IF($BE$3="暦月",SUM(W34:BA34),""))</f>
        <v>128</v>
      </c>
      <c r="BC34" s="1815"/>
      <c r="BD34" s="1816">
        <f>IF($BE$3="４週",BB34/4,IF($BE$3="暦月",(BB34/($BE$8/7)),""))</f>
        <v>32</v>
      </c>
      <c r="BE34" s="1815"/>
      <c r="BF34" s="1811"/>
      <c r="BG34" s="1812"/>
      <c r="BH34" s="1812"/>
      <c r="BI34" s="1812"/>
      <c r="BJ34" s="1813"/>
    </row>
    <row r="35" spans="2:62" ht="20.25" customHeight="1" x14ac:dyDescent="0.2">
      <c r="B35" s="1770">
        <f>B33+1</f>
        <v>10</v>
      </c>
      <c r="C35" s="1772" t="s">
        <v>1204</v>
      </c>
      <c r="D35" s="1773"/>
      <c r="E35" s="678"/>
      <c r="F35" s="679"/>
      <c r="G35" s="678"/>
      <c r="H35" s="679"/>
      <c r="I35" s="1776" t="s">
        <v>1189</v>
      </c>
      <c r="J35" s="1777"/>
      <c r="K35" s="1780" t="s">
        <v>1206</v>
      </c>
      <c r="L35" s="1781"/>
      <c r="M35" s="1781"/>
      <c r="N35" s="1773"/>
      <c r="O35" s="1784" t="s">
        <v>1208</v>
      </c>
      <c r="P35" s="1785"/>
      <c r="Q35" s="1785"/>
      <c r="R35" s="1785"/>
      <c r="S35" s="1786"/>
      <c r="T35" s="698" t="s">
        <v>1079</v>
      </c>
      <c r="V35" s="699"/>
      <c r="W35" s="691" t="s">
        <v>1152</v>
      </c>
      <c r="X35" s="692" t="s">
        <v>1154</v>
      </c>
      <c r="Y35" s="692" t="s">
        <v>1142</v>
      </c>
      <c r="Z35" s="692" t="s">
        <v>1142</v>
      </c>
      <c r="AA35" s="692"/>
      <c r="AB35" s="692" t="s">
        <v>1148</v>
      </c>
      <c r="AC35" s="693"/>
      <c r="AD35" s="691"/>
      <c r="AE35" s="692" t="s">
        <v>1152</v>
      </c>
      <c r="AF35" s="692" t="s">
        <v>1154</v>
      </c>
      <c r="AG35" s="692" t="s">
        <v>1142</v>
      </c>
      <c r="AH35" s="692" t="s">
        <v>1142</v>
      </c>
      <c r="AI35" s="692"/>
      <c r="AJ35" s="693" t="s">
        <v>1148</v>
      </c>
      <c r="AK35" s="691" t="s">
        <v>1148</v>
      </c>
      <c r="AL35" s="692"/>
      <c r="AM35" s="692" t="s">
        <v>1152</v>
      </c>
      <c r="AN35" s="692" t="s">
        <v>1154</v>
      </c>
      <c r="AO35" s="692" t="s">
        <v>1142</v>
      </c>
      <c r="AP35" s="692" t="s">
        <v>1142</v>
      </c>
      <c r="AQ35" s="693"/>
      <c r="AR35" s="691" t="s">
        <v>1148</v>
      </c>
      <c r="AS35" s="692"/>
      <c r="AT35" s="692"/>
      <c r="AU35" s="692" t="s">
        <v>1152</v>
      </c>
      <c r="AV35" s="692" t="s">
        <v>1154</v>
      </c>
      <c r="AW35" s="692" t="s">
        <v>1142</v>
      </c>
      <c r="AX35" s="693" t="s">
        <v>1142</v>
      </c>
      <c r="AY35" s="691"/>
      <c r="AZ35" s="692"/>
      <c r="BA35" s="694"/>
      <c r="BB35" s="1787"/>
      <c r="BC35" s="1788"/>
      <c r="BD35" s="1842"/>
      <c r="BE35" s="1843"/>
      <c r="BF35" s="1844"/>
      <c r="BG35" s="1845"/>
      <c r="BH35" s="1845"/>
      <c r="BI35" s="1845"/>
      <c r="BJ35" s="1846"/>
    </row>
    <row r="36" spans="2:62" ht="20.25" customHeight="1" x14ac:dyDescent="0.2">
      <c r="B36" s="1771"/>
      <c r="C36" s="1774"/>
      <c r="D36" s="1775"/>
      <c r="E36" s="678"/>
      <c r="F36" s="679" t="str">
        <f>C35</f>
        <v>看護職員</v>
      </c>
      <c r="G36" s="678"/>
      <c r="H36" s="679" t="str">
        <f>I35</f>
        <v>A</v>
      </c>
      <c r="I36" s="1778"/>
      <c r="J36" s="1779"/>
      <c r="K36" s="1782"/>
      <c r="L36" s="1783"/>
      <c r="M36" s="1783"/>
      <c r="N36" s="1775"/>
      <c r="O36" s="1784"/>
      <c r="P36" s="1785"/>
      <c r="Q36" s="1785"/>
      <c r="R36" s="1785"/>
      <c r="S36" s="1786"/>
      <c r="T36" s="695" t="s">
        <v>1080</v>
      </c>
      <c r="U36" s="696"/>
      <c r="V36" s="697"/>
      <c r="W36" s="683">
        <f>IF(W35="","",VLOOKUP(W35,'【記載例】シフト記号表（勤務時間帯）'!$C$6:$L$47,10,FALSE))</f>
        <v>8</v>
      </c>
      <c r="X36" s="684">
        <f>IF(X35="","",VLOOKUP(X35,'【記載例】シフト記号表（勤務時間帯）'!$C$6:$L$47,10,FALSE))</f>
        <v>8</v>
      </c>
      <c r="Y36" s="684">
        <f>IF(Y35="","",VLOOKUP(Y35,'【記載例】シフト記号表（勤務時間帯）'!$C$6:$L$47,10,FALSE))</f>
        <v>7.9999999999999982</v>
      </c>
      <c r="Z36" s="684">
        <f>IF(Z35="","",VLOOKUP(Z35,'【記載例】シフト記号表（勤務時間帯）'!$C$6:$L$47,10,FALSE))</f>
        <v>7.9999999999999982</v>
      </c>
      <c r="AA36" s="684" t="str">
        <f>IF(AA35="","",VLOOKUP(AA35,'【記載例】シフト記号表（勤務時間帯）'!$C$6:$L$47,10,FALSE))</f>
        <v/>
      </c>
      <c r="AB36" s="684">
        <f>IF(AB35="","",VLOOKUP(AB35,'【記載例】シフト記号表（勤務時間帯）'!$C$6:$L$47,10,FALSE))</f>
        <v>8</v>
      </c>
      <c r="AC36" s="685" t="str">
        <f>IF(AC35="","",VLOOKUP(AC35,'【記載例】シフト記号表（勤務時間帯）'!$C$6:$L$47,10,FALSE))</f>
        <v/>
      </c>
      <c r="AD36" s="683" t="str">
        <f>IF(AD35="","",VLOOKUP(AD35,'【記載例】シフト記号表（勤務時間帯）'!$C$6:$L$47,10,FALSE))</f>
        <v/>
      </c>
      <c r="AE36" s="684">
        <f>IF(AE35="","",VLOOKUP(AE35,'【記載例】シフト記号表（勤務時間帯）'!$C$6:$L$47,10,FALSE))</f>
        <v>8</v>
      </c>
      <c r="AF36" s="684">
        <f>IF(AF35="","",VLOOKUP(AF35,'【記載例】シフト記号表（勤務時間帯）'!$C$6:$L$47,10,FALSE))</f>
        <v>8</v>
      </c>
      <c r="AG36" s="684">
        <f>IF(AG35="","",VLOOKUP(AG35,'【記載例】シフト記号表（勤務時間帯）'!$C$6:$L$47,10,FALSE))</f>
        <v>7.9999999999999982</v>
      </c>
      <c r="AH36" s="684">
        <f>IF(AH35="","",VLOOKUP(AH35,'【記載例】シフト記号表（勤務時間帯）'!$C$6:$L$47,10,FALSE))</f>
        <v>7.9999999999999982</v>
      </c>
      <c r="AI36" s="684" t="str">
        <f>IF(AI35="","",VLOOKUP(AI35,'【記載例】シフト記号表（勤務時間帯）'!$C$6:$L$47,10,FALSE))</f>
        <v/>
      </c>
      <c r="AJ36" s="685">
        <f>IF(AJ35="","",VLOOKUP(AJ35,'【記載例】シフト記号表（勤務時間帯）'!$C$6:$L$47,10,FALSE))</f>
        <v>8</v>
      </c>
      <c r="AK36" s="683">
        <f>IF(AK35="","",VLOOKUP(AK35,'【記載例】シフト記号表（勤務時間帯）'!$C$6:$L$47,10,FALSE))</f>
        <v>8</v>
      </c>
      <c r="AL36" s="684" t="str">
        <f>IF(AL35="","",VLOOKUP(AL35,'【記載例】シフト記号表（勤務時間帯）'!$C$6:$L$47,10,FALSE))</f>
        <v/>
      </c>
      <c r="AM36" s="684">
        <f>IF(AM35="","",VLOOKUP(AM35,'【記載例】シフト記号表（勤務時間帯）'!$C$6:$L$47,10,FALSE))</f>
        <v>8</v>
      </c>
      <c r="AN36" s="684">
        <f>IF(AN35="","",VLOOKUP(AN35,'【記載例】シフト記号表（勤務時間帯）'!$C$6:$L$47,10,FALSE))</f>
        <v>8</v>
      </c>
      <c r="AO36" s="684">
        <f>IF(AO35="","",VLOOKUP(AO35,'【記載例】シフト記号表（勤務時間帯）'!$C$6:$L$47,10,FALSE))</f>
        <v>7.9999999999999982</v>
      </c>
      <c r="AP36" s="684">
        <f>IF(AP35="","",VLOOKUP(AP35,'【記載例】シフト記号表（勤務時間帯）'!$C$6:$L$47,10,FALSE))</f>
        <v>7.9999999999999982</v>
      </c>
      <c r="AQ36" s="685" t="str">
        <f>IF(AQ35="","",VLOOKUP(AQ35,'【記載例】シフト記号表（勤務時間帯）'!$C$6:$L$47,10,FALSE))</f>
        <v/>
      </c>
      <c r="AR36" s="683">
        <f>IF(AR35="","",VLOOKUP(AR35,'【記載例】シフト記号表（勤務時間帯）'!$C$6:$L$47,10,FALSE))</f>
        <v>8</v>
      </c>
      <c r="AS36" s="684" t="str">
        <f>IF(AS35="","",VLOOKUP(AS35,'【記載例】シフト記号表（勤務時間帯）'!$C$6:$L$47,10,FALSE))</f>
        <v/>
      </c>
      <c r="AT36" s="684" t="str">
        <f>IF(AT35="","",VLOOKUP(AT35,'【記載例】シフト記号表（勤務時間帯）'!$C$6:$L$47,10,FALSE))</f>
        <v/>
      </c>
      <c r="AU36" s="684">
        <f>IF(AU35="","",VLOOKUP(AU35,'【記載例】シフト記号表（勤務時間帯）'!$C$6:$L$47,10,FALSE))</f>
        <v>8</v>
      </c>
      <c r="AV36" s="684">
        <f>IF(AV35="","",VLOOKUP(AV35,'【記載例】シフト記号表（勤務時間帯）'!$C$6:$L$47,10,FALSE))</f>
        <v>8</v>
      </c>
      <c r="AW36" s="684">
        <f>IF(AW35="","",VLOOKUP(AW35,'【記載例】シフト記号表（勤務時間帯）'!$C$6:$L$47,10,FALSE))</f>
        <v>7.9999999999999982</v>
      </c>
      <c r="AX36" s="685">
        <f>IF(AX35="","",VLOOKUP(AX35,'【記載例】シフト記号表（勤務時間帯）'!$C$6:$L$47,10,FALSE))</f>
        <v>7.9999999999999982</v>
      </c>
      <c r="AY36" s="683" t="str">
        <f>IF(AY35="","",VLOOKUP(AY35,'【記載例】シフト記号表（勤務時間帯）'!$C$6:$L$47,10,FALSE))</f>
        <v/>
      </c>
      <c r="AZ36" s="684" t="str">
        <f>IF(AZ35="","",VLOOKUP(AZ35,'【記載例】シフト記号表（勤務時間帯）'!$C$6:$L$47,10,FALSE))</f>
        <v/>
      </c>
      <c r="BA36" s="684" t="str">
        <f>IF(BA35="","",VLOOKUP(BA35,'【記載例】シフト記号表（勤務時間帯）'!$C$6:$L$47,10,FALSE))</f>
        <v/>
      </c>
      <c r="BB36" s="1814">
        <f>IF($BE$3="４週",SUM(W36:AX36),IF($BE$3="暦月",SUM(W36:BA36),""))</f>
        <v>160</v>
      </c>
      <c r="BC36" s="1815"/>
      <c r="BD36" s="1816">
        <f>IF($BE$3="４週",BB36/4,IF($BE$3="暦月",(BB36/($BE$8/7)),""))</f>
        <v>40</v>
      </c>
      <c r="BE36" s="1815"/>
      <c r="BF36" s="1811"/>
      <c r="BG36" s="1812"/>
      <c r="BH36" s="1812"/>
      <c r="BI36" s="1812"/>
      <c r="BJ36" s="1813"/>
    </row>
    <row r="37" spans="2:62" ht="20.25" customHeight="1" x14ac:dyDescent="0.2">
      <c r="B37" s="1770">
        <f>B35+1</f>
        <v>11</v>
      </c>
      <c r="C37" s="1772" t="s">
        <v>1204</v>
      </c>
      <c r="D37" s="1773"/>
      <c r="E37" s="678"/>
      <c r="F37" s="679"/>
      <c r="G37" s="678"/>
      <c r="H37" s="679"/>
      <c r="I37" s="1776" t="s">
        <v>1189</v>
      </c>
      <c r="J37" s="1777"/>
      <c r="K37" s="1780" t="s">
        <v>1206</v>
      </c>
      <c r="L37" s="1781"/>
      <c r="M37" s="1781"/>
      <c r="N37" s="1773"/>
      <c r="O37" s="1784" t="s">
        <v>1209</v>
      </c>
      <c r="P37" s="1785"/>
      <c r="Q37" s="1785"/>
      <c r="R37" s="1785"/>
      <c r="S37" s="1786"/>
      <c r="T37" s="698" t="s">
        <v>1079</v>
      </c>
      <c r="V37" s="699"/>
      <c r="W37" s="691"/>
      <c r="X37" s="692" t="s">
        <v>1152</v>
      </c>
      <c r="Y37" s="692" t="s">
        <v>1154</v>
      </c>
      <c r="Z37" s="692" t="s">
        <v>1148</v>
      </c>
      <c r="AA37" s="692" t="s">
        <v>1142</v>
      </c>
      <c r="AB37" s="692"/>
      <c r="AC37" s="693" t="s">
        <v>1148</v>
      </c>
      <c r="AD37" s="691" t="s">
        <v>1148</v>
      </c>
      <c r="AE37" s="692"/>
      <c r="AF37" s="692" t="s">
        <v>1152</v>
      </c>
      <c r="AG37" s="692" t="s">
        <v>1154</v>
      </c>
      <c r="AH37" s="692" t="s">
        <v>1148</v>
      </c>
      <c r="AI37" s="692" t="s">
        <v>1142</v>
      </c>
      <c r="AJ37" s="693"/>
      <c r="AK37" s="691" t="s">
        <v>1148</v>
      </c>
      <c r="AL37" s="692" t="s">
        <v>1142</v>
      </c>
      <c r="AM37" s="692"/>
      <c r="AN37" s="692" t="s">
        <v>1152</v>
      </c>
      <c r="AO37" s="692" t="s">
        <v>1154</v>
      </c>
      <c r="AP37" s="692" t="s">
        <v>1148</v>
      </c>
      <c r="AQ37" s="693"/>
      <c r="AR37" s="691"/>
      <c r="AS37" s="692" t="s">
        <v>1148</v>
      </c>
      <c r="AT37" s="692" t="s">
        <v>1142</v>
      </c>
      <c r="AU37" s="692"/>
      <c r="AV37" s="692" t="s">
        <v>1152</v>
      </c>
      <c r="AW37" s="692" t="s">
        <v>1154</v>
      </c>
      <c r="AX37" s="693" t="s">
        <v>1148</v>
      </c>
      <c r="AY37" s="691"/>
      <c r="AZ37" s="692"/>
      <c r="BA37" s="694"/>
      <c r="BB37" s="1787"/>
      <c r="BC37" s="1788"/>
      <c r="BD37" s="1842"/>
      <c r="BE37" s="1843"/>
      <c r="BF37" s="1844"/>
      <c r="BG37" s="1845"/>
      <c r="BH37" s="1845"/>
      <c r="BI37" s="1845"/>
      <c r="BJ37" s="1846"/>
    </row>
    <row r="38" spans="2:62" ht="20.25" customHeight="1" x14ac:dyDescent="0.2">
      <c r="B38" s="1771"/>
      <c r="C38" s="1774"/>
      <c r="D38" s="1775"/>
      <c r="E38" s="678"/>
      <c r="F38" s="679" t="str">
        <f>C37</f>
        <v>看護職員</v>
      </c>
      <c r="G38" s="678"/>
      <c r="H38" s="679" t="str">
        <f>I37</f>
        <v>A</v>
      </c>
      <c r="I38" s="1778"/>
      <c r="J38" s="1779"/>
      <c r="K38" s="1782"/>
      <c r="L38" s="1783"/>
      <c r="M38" s="1783"/>
      <c r="N38" s="1775"/>
      <c r="O38" s="1784"/>
      <c r="P38" s="1785"/>
      <c r="Q38" s="1785"/>
      <c r="R38" s="1785"/>
      <c r="S38" s="1786"/>
      <c r="T38" s="695" t="s">
        <v>1080</v>
      </c>
      <c r="U38" s="696"/>
      <c r="V38" s="697"/>
      <c r="W38" s="683" t="str">
        <f>IF(W37="","",VLOOKUP(W37,'【記載例】シフト記号表（勤務時間帯）'!$C$6:$L$47,10,FALSE))</f>
        <v/>
      </c>
      <c r="X38" s="684">
        <f>IF(X37="","",VLOOKUP(X37,'【記載例】シフト記号表（勤務時間帯）'!$C$6:$L$47,10,FALSE))</f>
        <v>8</v>
      </c>
      <c r="Y38" s="684">
        <f>IF(Y37="","",VLOOKUP(Y37,'【記載例】シフト記号表（勤務時間帯）'!$C$6:$L$47,10,FALSE))</f>
        <v>8</v>
      </c>
      <c r="Z38" s="684">
        <f>IF(Z37="","",VLOOKUP(Z37,'【記載例】シフト記号表（勤務時間帯）'!$C$6:$L$47,10,FALSE))</f>
        <v>8</v>
      </c>
      <c r="AA38" s="684">
        <f>IF(AA37="","",VLOOKUP(AA37,'【記載例】シフト記号表（勤務時間帯）'!$C$6:$L$47,10,FALSE))</f>
        <v>7.9999999999999982</v>
      </c>
      <c r="AB38" s="684" t="str">
        <f>IF(AB37="","",VLOOKUP(AB37,'【記載例】シフト記号表（勤務時間帯）'!$C$6:$L$47,10,FALSE))</f>
        <v/>
      </c>
      <c r="AC38" s="685">
        <f>IF(AC37="","",VLOOKUP(AC37,'【記載例】シフト記号表（勤務時間帯）'!$C$6:$L$47,10,FALSE))</f>
        <v>8</v>
      </c>
      <c r="AD38" s="683">
        <f>IF(AD37="","",VLOOKUP(AD37,'【記載例】シフト記号表（勤務時間帯）'!$C$6:$L$47,10,FALSE))</f>
        <v>8</v>
      </c>
      <c r="AE38" s="684" t="str">
        <f>IF(AE37="","",VLOOKUP(AE37,'【記載例】シフト記号表（勤務時間帯）'!$C$6:$L$47,10,FALSE))</f>
        <v/>
      </c>
      <c r="AF38" s="684">
        <f>IF(AF37="","",VLOOKUP(AF37,'【記載例】シフト記号表（勤務時間帯）'!$C$6:$L$47,10,FALSE))</f>
        <v>8</v>
      </c>
      <c r="AG38" s="684">
        <f>IF(AG37="","",VLOOKUP(AG37,'【記載例】シフト記号表（勤務時間帯）'!$C$6:$L$47,10,FALSE))</f>
        <v>8</v>
      </c>
      <c r="AH38" s="684">
        <f>IF(AH37="","",VLOOKUP(AH37,'【記載例】シフト記号表（勤務時間帯）'!$C$6:$L$47,10,FALSE))</f>
        <v>8</v>
      </c>
      <c r="AI38" s="684">
        <f>IF(AI37="","",VLOOKUP(AI37,'【記載例】シフト記号表（勤務時間帯）'!$C$6:$L$47,10,FALSE))</f>
        <v>7.9999999999999982</v>
      </c>
      <c r="AJ38" s="685" t="str">
        <f>IF(AJ37="","",VLOOKUP(AJ37,'【記載例】シフト記号表（勤務時間帯）'!$C$6:$L$47,10,FALSE))</f>
        <v/>
      </c>
      <c r="AK38" s="683">
        <f>IF(AK37="","",VLOOKUP(AK37,'【記載例】シフト記号表（勤務時間帯）'!$C$6:$L$47,10,FALSE))</f>
        <v>8</v>
      </c>
      <c r="AL38" s="684">
        <f>IF(AL37="","",VLOOKUP(AL37,'【記載例】シフト記号表（勤務時間帯）'!$C$6:$L$47,10,FALSE))</f>
        <v>7.9999999999999982</v>
      </c>
      <c r="AM38" s="684" t="str">
        <f>IF(AM37="","",VLOOKUP(AM37,'【記載例】シフト記号表（勤務時間帯）'!$C$6:$L$47,10,FALSE))</f>
        <v/>
      </c>
      <c r="AN38" s="684">
        <f>IF(AN37="","",VLOOKUP(AN37,'【記載例】シフト記号表（勤務時間帯）'!$C$6:$L$47,10,FALSE))</f>
        <v>8</v>
      </c>
      <c r="AO38" s="684">
        <f>IF(AO37="","",VLOOKUP(AO37,'【記載例】シフト記号表（勤務時間帯）'!$C$6:$L$47,10,FALSE))</f>
        <v>8</v>
      </c>
      <c r="AP38" s="684">
        <f>IF(AP37="","",VLOOKUP(AP37,'【記載例】シフト記号表（勤務時間帯）'!$C$6:$L$47,10,FALSE))</f>
        <v>8</v>
      </c>
      <c r="AQ38" s="685" t="str">
        <f>IF(AQ37="","",VLOOKUP(AQ37,'【記載例】シフト記号表（勤務時間帯）'!$C$6:$L$47,10,FALSE))</f>
        <v/>
      </c>
      <c r="AR38" s="683" t="str">
        <f>IF(AR37="","",VLOOKUP(AR37,'【記載例】シフト記号表（勤務時間帯）'!$C$6:$L$47,10,FALSE))</f>
        <v/>
      </c>
      <c r="AS38" s="684">
        <f>IF(AS37="","",VLOOKUP(AS37,'【記載例】シフト記号表（勤務時間帯）'!$C$6:$L$47,10,FALSE))</f>
        <v>8</v>
      </c>
      <c r="AT38" s="684">
        <f>IF(AT37="","",VLOOKUP(AT37,'【記載例】シフト記号表（勤務時間帯）'!$C$6:$L$47,10,FALSE))</f>
        <v>7.9999999999999982</v>
      </c>
      <c r="AU38" s="684" t="str">
        <f>IF(AU37="","",VLOOKUP(AU37,'【記載例】シフト記号表（勤務時間帯）'!$C$6:$L$47,10,FALSE))</f>
        <v/>
      </c>
      <c r="AV38" s="684">
        <f>IF(AV37="","",VLOOKUP(AV37,'【記載例】シフト記号表（勤務時間帯）'!$C$6:$L$47,10,FALSE))</f>
        <v>8</v>
      </c>
      <c r="AW38" s="684">
        <f>IF(AW37="","",VLOOKUP(AW37,'【記載例】シフト記号表（勤務時間帯）'!$C$6:$L$47,10,FALSE))</f>
        <v>8</v>
      </c>
      <c r="AX38" s="685">
        <f>IF(AX37="","",VLOOKUP(AX37,'【記載例】シフト記号表（勤務時間帯）'!$C$6:$L$47,10,FALSE))</f>
        <v>8</v>
      </c>
      <c r="AY38" s="683" t="str">
        <f>IF(AY37="","",VLOOKUP(AY37,'【記載例】シフト記号表（勤務時間帯）'!$C$6:$L$47,10,FALSE))</f>
        <v/>
      </c>
      <c r="AZ38" s="684" t="str">
        <f>IF(AZ37="","",VLOOKUP(AZ37,'【記載例】シフト記号表（勤務時間帯）'!$C$6:$L$47,10,FALSE))</f>
        <v/>
      </c>
      <c r="BA38" s="684" t="str">
        <f>IF(BA37="","",VLOOKUP(BA37,'【記載例】シフト記号表（勤務時間帯）'!$C$6:$L$47,10,FALSE))</f>
        <v/>
      </c>
      <c r="BB38" s="1814">
        <f>IF($BE$3="４週",SUM(W38:AX38),IF($BE$3="暦月",SUM(W38:BA38),""))</f>
        <v>160</v>
      </c>
      <c r="BC38" s="1815"/>
      <c r="BD38" s="1816">
        <f>IF($BE$3="４週",BB38/4,IF($BE$3="暦月",(BB38/($BE$8/7)),""))</f>
        <v>40</v>
      </c>
      <c r="BE38" s="1815"/>
      <c r="BF38" s="1811"/>
      <c r="BG38" s="1812"/>
      <c r="BH38" s="1812"/>
      <c r="BI38" s="1812"/>
      <c r="BJ38" s="1813"/>
    </row>
    <row r="39" spans="2:62" ht="20.25" customHeight="1" x14ac:dyDescent="0.2">
      <c r="B39" s="1770">
        <f>B37+1</f>
        <v>12</v>
      </c>
      <c r="C39" s="1772" t="s">
        <v>1204</v>
      </c>
      <c r="D39" s="1773"/>
      <c r="E39" s="678"/>
      <c r="F39" s="679"/>
      <c r="G39" s="678"/>
      <c r="H39" s="679"/>
      <c r="I39" s="1776" t="s">
        <v>1189</v>
      </c>
      <c r="J39" s="1777"/>
      <c r="K39" s="1780" t="s">
        <v>1206</v>
      </c>
      <c r="L39" s="1781"/>
      <c r="M39" s="1781"/>
      <c r="N39" s="1773"/>
      <c r="O39" s="1784" t="s">
        <v>1210</v>
      </c>
      <c r="P39" s="1785"/>
      <c r="Q39" s="1785"/>
      <c r="R39" s="1785"/>
      <c r="S39" s="1786"/>
      <c r="T39" s="698" t="s">
        <v>1079</v>
      </c>
      <c r="V39" s="699"/>
      <c r="W39" s="691" t="s">
        <v>1148</v>
      </c>
      <c r="X39" s="692"/>
      <c r="Y39" s="692" t="s">
        <v>1152</v>
      </c>
      <c r="Z39" s="692" t="s">
        <v>1154</v>
      </c>
      <c r="AA39" s="692" t="s">
        <v>1148</v>
      </c>
      <c r="AB39" s="692" t="s">
        <v>1142</v>
      </c>
      <c r="AC39" s="693"/>
      <c r="AD39" s="691" t="s">
        <v>1142</v>
      </c>
      <c r="AE39" s="692" t="s">
        <v>1148</v>
      </c>
      <c r="AF39" s="692"/>
      <c r="AG39" s="692" t="s">
        <v>1152</v>
      </c>
      <c r="AH39" s="692" t="s">
        <v>1154</v>
      </c>
      <c r="AI39" s="692" t="s">
        <v>1148</v>
      </c>
      <c r="AJ39" s="693"/>
      <c r="AK39" s="691" t="s">
        <v>1142</v>
      </c>
      <c r="AL39" s="692" t="s">
        <v>1148</v>
      </c>
      <c r="AM39" s="692"/>
      <c r="AN39" s="692"/>
      <c r="AO39" s="692" t="s">
        <v>1152</v>
      </c>
      <c r="AP39" s="692" t="s">
        <v>1154</v>
      </c>
      <c r="AQ39" s="693" t="s">
        <v>1142</v>
      </c>
      <c r="AR39" s="691" t="s">
        <v>1142</v>
      </c>
      <c r="AS39" s="692"/>
      <c r="AT39" s="692" t="s">
        <v>1148</v>
      </c>
      <c r="AU39" s="692" t="s">
        <v>1142</v>
      </c>
      <c r="AV39" s="692"/>
      <c r="AW39" s="692" t="s">
        <v>1152</v>
      </c>
      <c r="AX39" s="693" t="s">
        <v>1154</v>
      </c>
      <c r="AY39" s="691"/>
      <c r="AZ39" s="692"/>
      <c r="BA39" s="694"/>
      <c r="BB39" s="1787"/>
      <c r="BC39" s="1788"/>
      <c r="BD39" s="1842"/>
      <c r="BE39" s="1843"/>
      <c r="BF39" s="1844"/>
      <c r="BG39" s="1845"/>
      <c r="BH39" s="1845"/>
      <c r="BI39" s="1845"/>
      <c r="BJ39" s="1846"/>
    </row>
    <row r="40" spans="2:62" ht="20.25" customHeight="1" x14ac:dyDescent="0.2">
      <c r="B40" s="1771"/>
      <c r="C40" s="1774"/>
      <c r="D40" s="1775"/>
      <c r="E40" s="678"/>
      <c r="F40" s="679" t="str">
        <f>C39</f>
        <v>看護職員</v>
      </c>
      <c r="G40" s="678"/>
      <c r="H40" s="679" t="str">
        <f>I39</f>
        <v>A</v>
      </c>
      <c r="I40" s="1778"/>
      <c r="J40" s="1779"/>
      <c r="K40" s="1782"/>
      <c r="L40" s="1783"/>
      <c r="M40" s="1783"/>
      <c r="N40" s="1775"/>
      <c r="O40" s="1784"/>
      <c r="P40" s="1785"/>
      <c r="Q40" s="1785"/>
      <c r="R40" s="1785"/>
      <c r="S40" s="1786"/>
      <c r="T40" s="695" t="s">
        <v>1080</v>
      </c>
      <c r="U40" s="696"/>
      <c r="V40" s="697"/>
      <c r="W40" s="683">
        <f>IF(W39="","",VLOOKUP(W39,'【記載例】シフト記号表（勤務時間帯）'!$C$6:$L$47,10,FALSE))</f>
        <v>8</v>
      </c>
      <c r="X40" s="684" t="str">
        <f>IF(X39="","",VLOOKUP(X39,'【記載例】シフト記号表（勤務時間帯）'!$C$6:$L$47,10,FALSE))</f>
        <v/>
      </c>
      <c r="Y40" s="684">
        <f>IF(Y39="","",VLOOKUP(Y39,'【記載例】シフト記号表（勤務時間帯）'!$C$6:$L$47,10,FALSE))</f>
        <v>8</v>
      </c>
      <c r="Z40" s="684">
        <f>IF(Z39="","",VLOOKUP(Z39,'【記載例】シフト記号表（勤務時間帯）'!$C$6:$L$47,10,FALSE))</f>
        <v>8</v>
      </c>
      <c r="AA40" s="684">
        <f>IF(AA39="","",VLOOKUP(AA39,'【記載例】シフト記号表（勤務時間帯）'!$C$6:$L$47,10,FALSE))</f>
        <v>8</v>
      </c>
      <c r="AB40" s="684">
        <f>IF(AB39="","",VLOOKUP(AB39,'【記載例】シフト記号表（勤務時間帯）'!$C$6:$L$47,10,FALSE))</f>
        <v>7.9999999999999982</v>
      </c>
      <c r="AC40" s="685" t="str">
        <f>IF(AC39="","",VLOOKUP(AC39,'【記載例】シフト記号表（勤務時間帯）'!$C$6:$L$47,10,FALSE))</f>
        <v/>
      </c>
      <c r="AD40" s="683">
        <f>IF(AD39="","",VLOOKUP(AD39,'【記載例】シフト記号表（勤務時間帯）'!$C$6:$L$47,10,FALSE))</f>
        <v>7.9999999999999982</v>
      </c>
      <c r="AE40" s="684">
        <f>IF(AE39="","",VLOOKUP(AE39,'【記載例】シフト記号表（勤務時間帯）'!$C$6:$L$47,10,FALSE))</f>
        <v>8</v>
      </c>
      <c r="AF40" s="684" t="str">
        <f>IF(AF39="","",VLOOKUP(AF39,'【記載例】シフト記号表（勤務時間帯）'!$C$6:$L$47,10,FALSE))</f>
        <v/>
      </c>
      <c r="AG40" s="684">
        <f>IF(AG39="","",VLOOKUP(AG39,'【記載例】シフト記号表（勤務時間帯）'!$C$6:$L$47,10,FALSE))</f>
        <v>8</v>
      </c>
      <c r="AH40" s="684">
        <f>IF(AH39="","",VLOOKUP(AH39,'【記載例】シフト記号表（勤務時間帯）'!$C$6:$L$47,10,FALSE))</f>
        <v>8</v>
      </c>
      <c r="AI40" s="684">
        <f>IF(AI39="","",VLOOKUP(AI39,'【記載例】シフト記号表（勤務時間帯）'!$C$6:$L$47,10,FALSE))</f>
        <v>8</v>
      </c>
      <c r="AJ40" s="685" t="str">
        <f>IF(AJ39="","",VLOOKUP(AJ39,'【記載例】シフト記号表（勤務時間帯）'!$C$6:$L$47,10,FALSE))</f>
        <v/>
      </c>
      <c r="AK40" s="683">
        <f>IF(AK39="","",VLOOKUP(AK39,'【記載例】シフト記号表（勤務時間帯）'!$C$6:$L$47,10,FALSE))</f>
        <v>7.9999999999999982</v>
      </c>
      <c r="AL40" s="684">
        <f>IF(AL39="","",VLOOKUP(AL39,'【記載例】シフト記号表（勤務時間帯）'!$C$6:$L$47,10,FALSE))</f>
        <v>8</v>
      </c>
      <c r="AM40" s="684" t="str">
        <f>IF(AM39="","",VLOOKUP(AM39,'【記載例】シフト記号表（勤務時間帯）'!$C$6:$L$47,10,FALSE))</f>
        <v/>
      </c>
      <c r="AN40" s="684" t="str">
        <f>IF(AN39="","",VLOOKUP(AN39,'【記載例】シフト記号表（勤務時間帯）'!$C$6:$L$47,10,FALSE))</f>
        <v/>
      </c>
      <c r="AO40" s="684">
        <f>IF(AO39="","",VLOOKUP(AO39,'【記載例】シフト記号表（勤務時間帯）'!$C$6:$L$47,10,FALSE))</f>
        <v>8</v>
      </c>
      <c r="AP40" s="684">
        <f>IF(AP39="","",VLOOKUP(AP39,'【記載例】シフト記号表（勤務時間帯）'!$C$6:$L$47,10,FALSE))</f>
        <v>8</v>
      </c>
      <c r="AQ40" s="685">
        <f>IF(AQ39="","",VLOOKUP(AQ39,'【記載例】シフト記号表（勤務時間帯）'!$C$6:$L$47,10,FALSE))</f>
        <v>7.9999999999999982</v>
      </c>
      <c r="AR40" s="683">
        <f>IF(AR39="","",VLOOKUP(AR39,'【記載例】シフト記号表（勤務時間帯）'!$C$6:$L$47,10,FALSE))</f>
        <v>7.9999999999999982</v>
      </c>
      <c r="AS40" s="684" t="str">
        <f>IF(AS39="","",VLOOKUP(AS39,'【記載例】シフト記号表（勤務時間帯）'!$C$6:$L$47,10,FALSE))</f>
        <v/>
      </c>
      <c r="AT40" s="684">
        <f>IF(AT39="","",VLOOKUP(AT39,'【記載例】シフト記号表（勤務時間帯）'!$C$6:$L$47,10,FALSE))</f>
        <v>8</v>
      </c>
      <c r="AU40" s="684">
        <f>IF(AU39="","",VLOOKUP(AU39,'【記載例】シフト記号表（勤務時間帯）'!$C$6:$L$47,10,FALSE))</f>
        <v>7.9999999999999982</v>
      </c>
      <c r="AV40" s="684" t="str">
        <f>IF(AV39="","",VLOOKUP(AV39,'【記載例】シフト記号表（勤務時間帯）'!$C$6:$L$47,10,FALSE))</f>
        <v/>
      </c>
      <c r="AW40" s="684">
        <f>IF(AW39="","",VLOOKUP(AW39,'【記載例】シフト記号表（勤務時間帯）'!$C$6:$L$47,10,FALSE))</f>
        <v>8</v>
      </c>
      <c r="AX40" s="685">
        <f>IF(AX39="","",VLOOKUP(AX39,'【記載例】シフト記号表（勤務時間帯）'!$C$6:$L$47,10,FALSE))</f>
        <v>8</v>
      </c>
      <c r="AY40" s="683" t="str">
        <f>IF(AY39="","",VLOOKUP(AY39,'【記載例】シフト記号表（勤務時間帯）'!$C$6:$L$47,10,FALSE))</f>
        <v/>
      </c>
      <c r="AZ40" s="684" t="str">
        <f>IF(AZ39="","",VLOOKUP(AZ39,'【記載例】シフト記号表（勤務時間帯）'!$C$6:$L$47,10,FALSE))</f>
        <v/>
      </c>
      <c r="BA40" s="684" t="str">
        <f>IF(BA39="","",VLOOKUP(BA39,'【記載例】シフト記号表（勤務時間帯）'!$C$6:$L$47,10,FALSE))</f>
        <v/>
      </c>
      <c r="BB40" s="1814">
        <f>IF($BE$3="４週",SUM(W40:AX40),IF($BE$3="暦月",SUM(W40:BA40),""))</f>
        <v>160</v>
      </c>
      <c r="BC40" s="1815"/>
      <c r="BD40" s="1816">
        <f>IF($BE$3="４週",BB40/4,IF($BE$3="暦月",(BB40/($BE$8/7)),""))</f>
        <v>40</v>
      </c>
      <c r="BE40" s="1815"/>
      <c r="BF40" s="1811"/>
      <c r="BG40" s="1812"/>
      <c r="BH40" s="1812"/>
      <c r="BI40" s="1812"/>
      <c r="BJ40" s="1813"/>
    </row>
    <row r="41" spans="2:62" ht="20.25" customHeight="1" x14ac:dyDescent="0.2">
      <c r="B41" s="1770">
        <f>B39+1</f>
        <v>13</v>
      </c>
      <c r="C41" s="1772" t="s">
        <v>1204</v>
      </c>
      <c r="D41" s="1773"/>
      <c r="E41" s="678"/>
      <c r="F41" s="679"/>
      <c r="G41" s="678"/>
      <c r="H41" s="679"/>
      <c r="I41" s="1776" t="s">
        <v>1189</v>
      </c>
      <c r="J41" s="1777"/>
      <c r="K41" s="1780" t="s">
        <v>1206</v>
      </c>
      <c r="L41" s="1781"/>
      <c r="M41" s="1781"/>
      <c r="N41" s="1773"/>
      <c r="O41" s="1784" t="s">
        <v>1211</v>
      </c>
      <c r="P41" s="1785"/>
      <c r="Q41" s="1785"/>
      <c r="R41" s="1785"/>
      <c r="S41" s="1786"/>
      <c r="T41" s="698" t="s">
        <v>1079</v>
      </c>
      <c r="V41" s="699"/>
      <c r="W41" s="691" t="s">
        <v>1142</v>
      </c>
      <c r="X41" s="692" t="s">
        <v>1148</v>
      </c>
      <c r="Y41" s="692"/>
      <c r="Z41" s="692" t="s">
        <v>1152</v>
      </c>
      <c r="AA41" s="692" t="s">
        <v>1154</v>
      </c>
      <c r="AB41" s="692"/>
      <c r="AC41" s="693" t="s">
        <v>1142</v>
      </c>
      <c r="AD41" s="691" t="s">
        <v>1148</v>
      </c>
      <c r="AE41" s="692" t="s">
        <v>1148</v>
      </c>
      <c r="AF41" s="692" t="s">
        <v>1142</v>
      </c>
      <c r="AG41" s="692"/>
      <c r="AH41" s="692" t="s">
        <v>1152</v>
      </c>
      <c r="AI41" s="692" t="s">
        <v>1154</v>
      </c>
      <c r="AJ41" s="693"/>
      <c r="AK41" s="691" t="s">
        <v>1148</v>
      </c>
      <c r="AL41" s="692"/>
      <c r="AM41" s="692" t="s">
        <v>1148</v>
      </c>
      <c r="AN41" s="692" t="s">
        <v>1148</v>
      </c>
      <c r="AO41" s="692"/>
      <c r="AP41" s="692" t="s">
        <v>1152</v>
      </c>
      <c r="AQ41" s="693" t="s">
        <v>1154</v>
      </c>
      <c r="AR41" s="691" t="s">
        <v>1148</v>
      </c>
      <c r="AS41" s="692" t="s">
        <v>1142</v>
      </c>
      <c r="AT41" s="692"/>
      <c r="AU41" s="692" t="s">
        <v>1148</v>
      </c>
      <c r="AV41" s="692" t="s">
        <v>1212</v>
      </c>
      <c r="AW41" s="692"/>
      <c r="AX41" s="693" t="s">
        <v>1152</v>
      </c>
      <c r="AY41" s="691"/>
      <c r="AZ41" s="692"/>
      <c r="BA41" s="694"/>
      <c r="BB41" s="1787"/>
      <c r="BC41" s="1788"/>
      <c r="BD41" s="1842"/>
      <c r="BE41" s="1843"/>
      <c r="BF41" s="1844"/>
      <c r="BG41" s="1845"/>
      <c r="BH41" s="1845"/>
      <c r="BI41" s="1845"/>
      <c r="BJ41" s="1846"/>
    </row>
    <row r="42" spans="2:62" ht="20.25" customHeight="1" x14ac:dyDescent="0.2">
      <c r="B42" s="1771"/>
      <c r="C42" s="1774"/>
      <c r="D42" s="1775"/>
      <c r="E42" s="678"/>
      <c r="F42" s="679" t="str">
        <f>C41</f>
        <v>看護職員</v>
      </c>
      <c r="G42" s="678"/>
      <c r="H42" s="679" t="str">
        <f>I41</f>
        <v>A</v>
      </c>
      <c r="I42" s="1778"/>
      <c r="J42" s="1779"/>
      <c r="K42" s="1782"/>
      <c r="L42" s="1783"/>
      <c r="M42" s="1783"/>
      <c r="N42" s="1775"/>
      <c r="O42" s="1784"/>
      <c r="P42" s="1785"/>
      <c r="Q42" s="1785"/>
      <c r="R42" s="1785"/>
      <c r="S42" s="1786"/>
      <c r="T42" s="695" t="s">
        <v>1080</v>
      </c>
      <c r="U42" s="696"/>
      <c r="V42" s="697"/>
      <c r="W42" s="683">
        <f>IF(W41="","",VLOOKUP(W41,'【記載例】シフト記号表（勤務時間帯）'!$C$6:$L$47,10,FALSE))</f>
        <v>7.9999999999999982</v>
      </c>
      <c r="X42" s="684">
        <f>IF(X41="","",VLOOKUP(X41,'【記載例】シフト記号表（勤務時間帯）'!$C$6:$L$47,10,FALSE))</f>
        <v>8</v>
      </c>
      <c r="Y42" s="684" t="str">
        <f>IF(Y41="","",VLOOKUP(Y41,'【記載例】シフト記号表（勤務時間帯）'!$C$6:$L$47,10,FALSE))</f>
        <v/>
      </c>
      <c r="Z42" s="684">
        <f>IF(Z41="","",VLOOKUP(Z41,'【記載例】シフト記号表（勤務時間帯）'!$C$6:$L$47,10,FALSE))</f>
        <v>8</v>
      </c>
      <c r="AA42" s="684">
        <f>IF(AA41="","",VLOOKUP(AA41,'【記載例】シフト記号表（勤務時間帯）'!$C$6:$L$47,10,FALSE))</f>
        <v>8</v>
      </c>
      <c r="AB42" s="684" t="str">
        <f>IF(AB41="","",VLOOKUP(AB41,'【記載例】シフト記号表（勤務時間帯）'!$C$6:$L$47,10,FALSE))</f>
        <v/>
      </c>
      <c r="AC42" s="685">
        <f>IF(AC41="","",VLOOKUP(AC41,'【記載例】シフト記号表（勤務時間帯）'!$C$6:$L$47,10,FALSE))</f>
        <v>7.9999999999999982</v>
      </c>
      <c r="AD42" s="683">
        <f>IF(AD41="","",VLOOKUP(AD41,'【記載例】シフト記号表（勤務時間帯）'!$C$6:$L$47,10,FALSE))</f>
        <v>8</v>
      </c>
      <c r="AE42" s="684">
        <f>IF(AE41="","",VLOOKUP(AE41,'【記載例】シフト記号表（勤務時間帯）'!$C$6:$L$47,10,FALSE))</f>
        <v>8</v>
      </c>
      <c r="AF42" s="684">
        <f>IF(AF41="","",VLOOKUP(AF41,'【記載例】シフト記号表（勤務時間帯）'!$C$6:$L$47,10,FALSE))</f>
        <v>7.9999999999999982</v>
      </c>
      <c r="AG42" s="684" t="str">
        <f>IF(AG41="","",VLOOKUP(AG41,'【記載例】シフト記号表（勤務時間帯）'!$C$6:$L$47,10,FALSE))</f>
        <v/>
      </c>
      <c r="AH42" s="684">
        <f>IF(AH41="","",VLOOKUP(AH41,'【記載例】シフト記号表（勤務時間帯）'!$C$6:$L$47,10,FALSE))</f>
        <v>8</v>
      </c>
      <c r="AI42" s="684">
        <f>IF(AI41="","",VLOOKUP(AI41,'【記載例】シフト記号表（勤務時間帯）'!$C$6:$L$47,10,FALSE))</f>
        <v>8</v>
      </c>
      <c r="AJ42" s="685" t="str">
        <f>IF(AJ41="","",VLOOKUP(AJ41,'【記載例】シフト記号表（勤務時間帯）'!$C$6:$L$47,10,FALSE))</f>
        <v/>
      </c>
      <c r="AK42" s="683">
        <f>IF(AK41="","",VLOOKUP(AK41,'【記載例】シフト記号表（勤務時間帯）'!$C$6:$L$47,10,FALSE))</f>
        <v>8</v>
      </c>
      <c r="AL42" s="684" t="str">
        <f>IF(AL41="","",VLOOKUP(AL41,'【記載例】シフト記号表（勤務時間帯）'!$C$6:$L$47,10,FALSE))</f>
        <v/>
      </c>
      <c r="AM42" s="684">
        <f>IF(AM41="","",VLOOKUP(AM41,'【記載例】シフト記号表（勤務時間帯）'!$C$6:$L$47,10,FALSE))</f>
        <v>8</v>
      </c>
      <c r="AN42" s="684">
        <f>IF(AN41="","",VLOOKUP(AN41,'【記載例】シフト記号表（勤務時間帯）'!$C$6:$L$47,10,FALSE))</f>
        <v>8</v>
      </c>
      <c r="AO42" s="684" t="str">
        <f>IF(AO41="","",VLOOKUP(AO41,'【記載例】シフト記号表（勤務時間帯）'!$C$6:$L$47,10,FALSE))</f>
        <v/>
      </c>
      <c r="AP42" s="684">
        <f>IF(AP41="","",VLOOKUP(AP41,'【記載例】シフト記号表（勤務時間帯）'!$C$6:$L$47,10,FALSE))</f>
        <v>8</v>
      </c>
      <c r="AQ42" s="685">
        <f>IF(AQ41="","",VLOOKUP(AQ41,'【記載例】シフト記号表（勤務時間帯）'!$C$6:$L$47,10,FALSE))</f>
        <v>8</v>
      </c>
      <c r="AR42" s="683">
        <f>IF(AR41="","",VLOOKUP(AR41,'【記載例】シフト記号表（勤務時間帯）'!$C$6:$L$47,10,FALSE))</f>
        <v>8</v>
      </c>
      <c r="AS42" s="684">
        <f>IF(AS41="","",VLOOKUP(AS41,'【記載例】シフト記号表（勤務時間帯）'!$C$6:$L$47,10,FALSE))</f>
        <v>7.9999999999999982</v>
      </c>
      <c r="AT42" s="684" t="str">
        <f>IF(AT41="","",VLOOKUP(AT41,'【記載例】シフト記号表（勤務時間帯）'!$C$6:$L$47,10,FALSE))</f>
        <v/>
      </c>
      <c r="AU42" s="684">
        <f>IF(AU41="","",VLOOKUP(AU41,'【記載例】シフト記号表（勤務時間帯）'!$C$6:$L$47,10,FALSE))</f>
        <v>8</v>
      </c>
      <c r="AV42" s="684">
        <f>IF(AV41="","",VLOOKUP(AV41,'【記載例】シフト記号表（勤務時間帯）'!$C$6:$L$47,10,FALSE))</f>
        <v>8</v>
      </c>
      <c r="AW42" s="684" t="str">
        <f>IF(AW41="","",VLOOKUP(AW41,'【記載例】シフト記号表（勤務時間帯）'!$C$6:$L$47,10,FALSE))</f>
        <v/>
      </c>
      <c r="AX42" s="685">
        <f>IF(AX41="","",VLOOKUP(AX41,'【記載例】シフト記号表（勤務時間帯）'!$C$6:$L$47,10,FALSE))</f>
        <v>8</v>
      </c>
      <c r="AY42" s="683" t="str">
        <f>IF(AY41="","",VLOOKUP(AY41,'【記載例】シフト記号表（勤務時間帯）'!$C$6:$L$47,10,FALSE))</f>
        <v/>
      </c>
      <c r="AZ42" s="684" t="str">
        <f>IF(AZ41="","",VLOOKUP(AZ41,'【記載例】シフト記号表（勤務時間帯）'!$C$6:$L$47,10,FALSE))</f>
        <v/>
      </c>
      <c r="BA42" s="684" t="str">
        <f>IF(BA41="","",VLOOKUP(BA41,'【記載例】シフト記号表（勤務時間帯）'!$C$6:$L$47,10,FALSE))</f>
        <v/>
      </c>
      <c r="BB42" s="1814">
        <f>IF($BE$3="４週",SUM(W42:AX42),IF($BE$3="暦月",SUM(W42:BA42),""))</f>
        <v>160</v>
      </c>
      <c r="BC42" s="1815"/>
      <c r="BD42" s="1816">
        <f>IF($BE$3="４週",BB42/4,IF($BE$3="暦月",(BB42/($BE$8/7)),""))</f>
        <v>40</v>
      </c>
      <c r="BE42" s="1815"/>
      <c r="BF42" s="1811"/>
      <c r="BG42" s="1812"/>
      <c r="BH42" s="1812"/>
      <c r="BI42" s="1812"/>
      <c r="BJ42" s="1813"/>
    </row>
    <row r="43" spans="2:62" ht="20.25" customHeight="1" x14ac:dyDescent="0.2">
      <c r="B43" s="1770">
        <f>B41+1</f>
        <v>14</v>
      </c>
      <c r="C43" s="1772" t="s">
        <v>1204</v>
      </c>
      <c r="D43" s="1773"/>
      <c r="E43" s="678"/>
      <c r="F43" s="679"/>
      <c r="G43" s="678"/>
      <c r="H43" s="679"/>
      <c r="I43" s="1776" t="s">
        <v>1205</v>
      </c>
      <c r="J43" s="1777"/>
      <c r="K43" s="1780" t="s">
        <v>1206</v>
      </c>
      <c r="L43" s="1781"/>
      <c r="M43" s="1781"/>
      <c r="N43" s="1773"/>
      <c r="O43" s="1784" t="s">
        <v>1213</v>
      </c>
      <c r="P43" s="1785"/>
      <c r="Q43" s="1785"/>
      <c r="R43" s="1785"/>
      <c r="S43" s="1786"/>
      <c r="T43" s="698" t="s">
        <v>1079</v>
      </c>
      <c r="V43" s="699"/>
      <c r="W43" s="691"/>
      <c r="X43" s="692" t="s">
        <v>1142</v>
      </c>
      <c r="Y43" s="692" t="s">
        <v>1148</v>
      </c>
      <c r="Z43" s="692"/>
      <c r="AA43" s="692" t="s">
        <v>1148</v>
      </c>
      <c r="AB43" s="692" t="s">
        <v>1148</v>
      </c>
      <c r="AC43" s="693"/>
      <c r="AD43" s="691"/>
      <c r="AE43" s="692" t="s">
        <v>1142</v>
      </c>
      <c r="AF43" s="692" t="s">
        <v>1148</v>
      </c>
      <c r="AG43" s="692" t="s">
        <v>1148</v>
      </c>
      <c r="AH43" s="692"/>
      <c r="AI43" s="692"/>
      <c r="AJ43" s="693" t="s">
        <v>1142</v>
      </c>
      <c r="AK43" s="691"/>
      <c r="AL43" s="692"/>
      <c r="AM43" s="692" t="s">
        <v>1142</v>
      </c>
      <c r="AN43" s="692" t="s">
        <v>1142</v>
      </c>
      <c r="AO43" s="692" t="s">
        <v>1148</v>
      </c>
      <c r="AP43" s="692"/>
      <c r="AQ43" s="693" t="s">
        <v>1148</v>
      </c>
      <c r="AR43" s="691"/>
      <c r="AS43" s="692" t="s">
        <v>1148</v>
      </c>
      <c r="AT43" s="692" t="s">
        <v>1148</v>
      </c>
      <c r="AU43" s="692"/>
      <c r="AV43" s="692" t="s">
        <v>1148</v>
      </c>
      <c r="AW43" s="692" t="s">
        <v>1142</v>
      </c>
      <c r="AX43" s="693"/>
      <c r="AY43" s="691"/>
      <c r="AZ43" s="692"/>
      <c r="BA43" s="694"/>
      <c r="BB43" s="1787"/>
      <c r="BC43" s="1788"/>
      <c r="BD43" s="1842"/>
      <c r="BE43" s="1843"/>
      <c r="BF43" s="1844"/>
      <c r="BG43" s="1845"/>
      <c r="BH43" s="1845"/>
      <c r="BI43" s="1845"/>
      <c r="BJ43" s="1846"/>
    </row>
    <row r="44" spans="2:62" ht="20.25" customHeight="1" x14ac:dyDescent="0.2">
      <c r="B44" s="1771"/>
      <c r="C44" s="1774"/>
      <c r="D44" s="1775"/>
      <c r="E44" s="678"/>
      <c r="F44" s="679" t="str">
        <f>C43</f>
        <v>看護職員</v>
      </c>
      <c r="G44" s="678"/>
      <c r="H44" s="679" t="str">
        <f>I43</f>
        <v>C</v>
      </c>
      <c r="I44" s="1778"/>
      <c r="J44" s="1779"/>
      <c r="K44" s="1782"/>
      <c r="L44" s="1783"/>
      <c r="M44" s="1783"/>
      <c r="N44" s="1775"/>
      <c r="O44" s="1784"/>
      <c r="P44" s="1785"/>
      <c r="Q44" s="1785"/>
      <c r="R44" s="1785"/>
      <c r="S44" s="1786"/>
      <c r="T44" s="695" t="s">
        <v>1080</v>
      </c>
      <c r="U44" s="696"/>
      <c r="V44" s="697"/>
      <c r="W44" s="683" t="str">
        <f>IF(W43="","",VLOOKUP(W43,'【記載例】シフト記号表（勤務時間帯）'!$C$6:$L$47,10,FALSE))</f>
        <v/>
      </c>
      <c r="X44" s="684">
        <f>IF(X43="","",VLOOKUP(X43,'【記載例】シフト記号表（勤務時間帯）'!$C$6:$L$47,10,FALSE))</f>
        <v>7.9999999999999982</v>
      </c>
      <c r="Y44" s="684">
        <f>IF(Y43="","",VLOOKUP(Y43,'【記載例】シフト記号表（勤務時間帯）'!$C$6:$L$47,10,FALSE))</f>
        <v>8</v>
      </c>
      <c r="Z44" s="684" t="str">
        <f>IF(Z43="","",VLOOKUP(Z43,'【記載例】シフト記号表（勤務時間帯）'!$C$6:$L$47,10,FALSE))</f>
        <v/>
      </c>
      <c r="AA44" s="684">
        <f>IF(AA43="","",VLOOKUP(AA43,'【記載例】シフト記号表（勤務時間帯）'!$C$6:$L$47,10,FALSE))</f>
        <v>8</v>
      </c>
      <c r="AB44" s="684">
        <f>IF(AB43="","",VLOOKUP(AB43,'【記載例】シフト記号表（勤務時間帯）'!$C$6:$L$47,10,FALSE))</f>
        <v>8</v>
      </c>
      <c r="AC44" s="685" t="str">
        <f>IF(AC43="","",VLOOKUP(AC43,'【記載例】シフト記号表（勤務時間帯）'!$C$6:$L$47,10,FALSE))</f>
        <v/>
      </c>
      <c r="AD44" s="683" t="str">
        <f>IF(AD43="","",VLOOKUP(AD43,'【記載例】シフト記号表（勤務時間帯）'!$C$6:$L$47,10,FALSE))</f>
        <v/>
      </c>
      <c r="AE44" s="684">
        <f>IF(AE43="","",VLOOKUP(AE43,'【記載例】シフト記号表（勤務時間帯）'!$C$6:$L$47,10,FALSE))</f>
        <v>7.9999999999999982</v>
      </c>
      <c r="AF44" s="684">
        <f>IF(AF43="","",VLOOKUP(AF43,'【記載例】シフト記号表（勤務時間帯）'!$C$6:$L$47,10,FALSE))</f>
        <v>8</v>
      </c>
      <c r="AG44" s="684">
        <f>IF(AG43="","",VLOOKUP(AG43,'【記載例】シフト記号表（勤務時間帯）'!$C$6:$L$47,10,FALSE))</f>
        <v>8</v>
      </c>
      <c r="AH44" s="684" t="str">
        <f>IF(AH43="","",VLOOKUP(AH43,'【記載例】シフト記号表（勤務時間帯）'!$C$6:$L$47,10,FALSE))</f>
        <v/>
      </c>
      <c r="AI44" s="684" t="str">
        <f>IF(AI43="","",VLOOKUP(AI43,'【記載例】シフト記号表（勤務時間帯）'!$C$6:$L$47,10,FALSE))</f>
        <v/>
      </c>
      <c r="AJ44" s="685">
        <f>IF(AJ43="","",VLOOKUP(AJ43,'【記載例】シフト記号表（勤務時間帯）'!$C$6:$L$47,10,FALSE))</f>
        <v>7.9999999999999982</v>
      </c>
      <c r="AK44" s="683" t="str">
        <f>IF(AK43="","",VLOOKUP(AK43,'【記載例】シフト記号表（勤務時間帯）'!$C$6:$L$47,10,FALSE))</f>
        <v/>
      </c>
      <c r="AL44" s="684" t="str">
        <f>IF(AL43="","",VLOOKUP(AL43,'【記載例】シフト記号表（勤務時間帯）'!$C$6:$L$47,10,FALSE))</f>
        <v/>
      </c>
      <c r="AM44" s="684">
        <f>IF(AM43="","",VLOOKUP(AM43,'【記載例】シフト記号表（勤務時間帯）'!$C$6:$L$47,10,FALSE))</f>
        <v>7.9999999999999982</v>
      </c>
      <c r="AN44" s="684">
        <f>IF(AN43="","",VLOOKUP(AN43,'【記載例】シフト記号表（勤務時間帯）'!$C$6:$L$47,10,FALSE))</f>
        <v>7.9999999999999982</v>
      </c>
      <c r="AO44" s="684">
        <f>IF(AO43="","",VLOOKUP(AO43,'【記載例】シフト記号表（勤務時間帯）'!$C$6:$L$47,10,FALSE))</f>
        <v>8</v>
      </c>
      <c r="AP44" s="684" t="str">
        <f>IF(AP43="","",VLOOKUP(AP43,'【記載例】シフト記号表（勤務時間帯）'!$C$6:$L$47,10,FALSE))</f>
        <v/>
      </c>
      <c r="AQ44" s="685">
        <f>IF(AQ43="","",VLOOKUP(AQ43,'【記載例】シフト記号表（勤務時間帯）'!$C$6:$L$47,10,FALSE))</f>
        <v>8</v>
      </c>
      <c r="AR44" s="683" t="str">
        <f>IF(AR43="","",VLOOKUP(AR43,'【記載例】シフト記号表（勤務時間帯）'!$C$6:$L$47,10,FALSE))</f>
        <v/>
      </c>
      <c r="AS44" s="684">
        <f>IF(AS43="","",VLOOKUP(AS43,'【記載例】シフト記号表（勤務時間帯）'!$C$6:$L$47,10,FALSE))</f>
        <v>8</v>
      </c>
      <c r="AT44" s="684">
        <f>IF(AT43="","",VLOOKUP(AT43,'【記載例】シフト記号表（勤務時間帯）'!$C$6:$L$47,10,FALSE))</f>
        <v>8</v>
      </c>
      <c r="AU44" s="684" t="str">
        <f>IF(AU43="","",VLOOKUP(AU43,'【記載例】シフト記号表（勤務時間帯）'!$C$6:$L$47,10,FALSE))</f>
        <v/>
      </c>
      <c r="AV44" s="684">
        <f>IF(AV43="","",VLOOKUP(AV43,'【記載例】シフト記号表（勤務時間帯）'!$C$6:$L$47,10,FALSE))</f>
        <v>8</v>
      </c>
      <c r="AW44" s="684">
        <f>IF(AW43="","",VLOOKUP(AW43,'【記載例】シフト記号表（勤務時間帯）'!$C$6:$L$47,10,FALSE))</f>
        <v>7.9999999999999982</v>
      </c>
      <c r="AX44" s="685" t="str">
        <f>IF(AX43="","",VLOOKUP(AX43,'【記載例】シフト記号表（勤務時間帯）'!$C$6:$L$47,10,FALSE))</f>
        <v/>
      </c>
      <c r="AY44" s="683" t="str">
        <f>IF(AY43="","",VLOOKUP(AY43,'【記載例】シフト記号表（勤務時間帯）'!$C$6:$L$47,10,FALSE))</f>
        <v/>
      </c>
      <c r="AZ44" s="684" t="str">
        <f>IF(AZ43="","",VLOOKUP(AZ43,'【記載例】シフト記号表（勤務時間帯）'!$C$6:$L$47,10,FALSE))</f>
        <v/>
      </c>
      <c r="BA44" s="684" t="str">
        <f>IF(BA43="","",VLOOKUP(BA43,'【記載例】シフト記号表（勤務時間帯）'!$C$6:$L$47,10,FALSE))</f>
        <v/>
      </c>
      <c r="BB44" s="1814">
        <f>IF($BE$3="４週",SUM(W44:AX44),IF($BE$3="暦月",SUM(W44:BA44),""))</f>
        <v>128</v>
      </c>
      <c r="BC44" s="1815"/>
      <c r="BD44" s="1816">
        <f>IF($BE$3="４週",BB44/4,IF($BE$3="暦月",(BB44/($BE$8/7)),""))</f>
        <v>32</v>
      </c>
      <c r="BE44" s="1815"/>
      <c r="BF44" s="1811"/>
      <c r="BG44" s="1812"/>
      <c r="BH44" s="1812"/>
      <c r="BI44" s="1812"/>
      <c r="BJ44" s="1813"/>
    </row>
    <row r="45" spans="2:62" ht="20.25" customHeight="1" x14ac:dyDescent="0.2">
      <c r="B45" s="1770">
        <f>B43+1</f>
        <v>15</v>
      </c>
      <c r="C45" s="1772" t="s">
        <v>1204</v>
      </c>
      <c r="D45" s="1773"/>
      <c r="E45" s="678"/>
      <c r="F45" s="679"/>
      <c r="G45" s="678"/>
      <c r="H45" s="679"/>
      <c r="I45" s="1776" t="s">
        <v>1189</v>
      </c>
      <c r="J45" s="1777"/>
      <c r="K45" s="1780" t="s">
        <v>1206</v>
      </c>
      <c r="L45" s="1781"/>
      <c r="M45" s="1781"/>
      <c r="N45" s="1773"/>
      <c r="O45" s="1784" t="s">
        <v>1214</v>
      </c>
      <c r="P45" s="1785"/>
      <c r="Q45" s="1785"/>
      <c r="R45" s="1785"/>
      <c r="S45" s="1786"/>
      <c r="T45" s="698" t="s">
        <v>1079</v>
      </c>
      <c r="V45" s="699"/>
      <c r="W45" s="691" t="s">
        <v>1148</v>
      </c>
      <c r="X45" s="692" t="s">
        <v>1148</v>
      </c>
      <c r="Y45" s="692"/>
      <c r="Z45" s="692"/>
      <c r="AA45" s="692" t="s">
        <v>1152</v>
      </c>
      <c r="AB45" s="692" t="s">
        <v>1154</v>
      </c>
      <c r="AC45" s="693" t="s">
        <v>1142</v>
      </c>
      <c r="AD45" s="691" t="s">
        <v>1142</v>
      </c>
      <c r="AE45" s="692"/>
      <c r="AF45" s="692" t="s">
        <v>1148</v>
      </c>
      <c r="AG45" s="692" t="s">
        <v>1148</v>
      </c>
      <c r="AH45" s="692"/>
      <c r="AI45" s="692" t="s">
        <v>1152</v>
      </c>
      <c r="AJ45" s="693" t="s">
        <v>1154</v>
      </c>
      <c r="AK45" s="691" t="s">
        <v>1142</v>
      </c>
      <c r="AL45" s="692" t="s">
        <v>1142</v>
      </c>
      <c r="AM45" s="692"/>
      <c r="AN45" s="692" t="s">
        <v>1148</v>
      </c>
      <c r="AO45" s="692"/>
      <c r="AP45" s="692"/>
      <c r="AQ45" s="693" t="s">
        <v>1152</v>
      </c>
      <c r="AR45" s="691" t="s">
        <v>1154</v>
      </c>
      <c r="AS45" s="692" t="s">
        <v>1142</v>
      </c>
      <c r="AT45" s="692" t="s">
        <v>1142</v>
      </c>
      <c r="AU45" s="692"/>
      <c r="AV45" s="692" t="s">
        <v>1142</v>
      </c>
      <c r="AW45" s="692" t="s">
        <v>1148</v>
      </c>
      <c r="AX45" s="693" t="s">
        <v>1148</v>
      </c>
      <c r="AY45" s="691"/>
      <c r="AZ45" s="692"/>
      <c r="BA45" s="694"/>
      <c r="BB45" s="1787"/>
      <c r="BC45" s="1788"/>
      <c r="BD45" s="1842"/>
      <c r="BE45" s="1843"/>
      <c r="BF45" s="1844"/>
      <c r="BG45" s="1845"/>
      <c r="BH45" s="1845"/>
      <c r="BI45" s="1845"/>
      <c r="BJ45" s="1846"/>
    </row>
    <row r="46" spans="2:62" ht="20.25" customHeight="1" x14ac:dyDescent="0.2">
      <c r="B46" s="1771"/>
      <c r="C46" s="1774"/>
      <c r="D46" s="1775"/>
      <c r="E46" s="678"/>
      <c r="F46" s="679" t="str">
        <f>C45</f>
        <v>看護職員</v>
      </c>
      <c r="G46" s="678"/>
      <c r="H46" s="679" t="str">
        <f>I45</f>
        <v>A</v>
      </c>
      <c r="I46" s="1778"/>
      <c r="J46" s="1779"/>
      <c r="K46" s="1782"/>
      <c r="L46" s="1783"/>
      <c r="M46" s="1783"/>
      <c r="N46" s="1775"/>
      <c r="O46" s="1784"/>
      <c r="P46" s="1785"/>
      <c r="Q46" s="1785"/>
      <c r="R46" s="1785"/>
      <c r="S46" s="1786"/>
      <c r="T46" s="695" t="s">
        <v>1080</v>
      </c>
      <c r="U46" s="696"/>
      <c r="V46" s="697"/>
      <c r="W46" s="683">
        <f>IF(W45="","",VLOOKUP(W45,'【記載例】シフト記号表（勤務時間帯）'!$C$6:$L$47,10,FALSE))</f>
        <v>8</v>
      </c>
      <c r="X46" s="684">
        <f>IF(X45="","",VLOOKUP(X45,'【記載例】シフト記号表（勤務時間帯）'!$C$6:$L$47,10,FALSE))</f>
        <v>8</v>
      </c>
      <c r="Y46" s="684" t="str">
        <f>IF(Y45="","",VLOOKUP(Y45,'【記載例】シフト記号表（勤務時間帯）'!$C$6:$L$47,10,FALSE))</f>
        <v/>
      </c>
      <c r="Z46" s="684" t="str">
        <f>IF(Z45="","",VLOOKUP(Z45,'【記載例】シフト記号表（勤務時間帯）'!$C$6:$L$47,10,FALSE))</f>
        <v/>
      </c>
      <c r="AA46" s="684">
        <f>IF(AA45="","",VLOOKUP(AA45,'【記載例】シフト記号表（勤務時間帯）'!$C$6:$L$47,10,FALSE))</f>
        <v>8</v>
      </c>
      <c r="AB46" s="684">
        <f>IF(AB45="","",VLOOKUP(AB45,'【記載例】シフト記号表（勤務時間帯）'!$C$6:$L$47,10,FALSE))</f>
        <v>8</v>
      </c>
      <c r="AC46" s="685">
        <f>IF(AC45="","",VLOOKUP(AC45,'【記載例】シフト記号表（勤務時間帯）'!$C$6:$L$47,10,FALSE))</f>
        <v>7.9999999999999982</v>
      </c>
      <c r="AD46" s="683">
        <f>IF(AD45="","",VLOOKUP(AD45,'【記載例】シフト記号表（勤務時間帯）'!$C$6:$L$47,10,FALSE))</f>
        <v>7.9999999999999982</v>
      </c>
      <c r="AE46" s="684" t="str">
        <f>IF(AE45="","",VLOOKUP(AE45,'【記載例】シフト記号表（勤務時間帯）'!$C$6:$L$47,10,FALSE))</f>
        <v/>
      </c>
      <c r="AF46" s="684">
        <f>IF(AF45="","",VLOOKUP(AF45,'【記載例】シフト記号表（勤務時間帯）'!$C$6:$L$47,10,FALSE))</f>
        <v>8</v>
      </c>
      <c r="AG46" s="684">
        <f>IF(AG45="","",VLOOKUP(AG45,'【記載例】シフト記号表（勤務時間帯）'!$C$6:$L$47,10,FALSE))</f>
        <v>8</v>
      </c>
      <c r="AH46" s="684" t="str">
        <f>IF(AH45="","",VLOOKUP(AH45,'【記載例】シフト記号表（勤務時間帯）'!$C$6:$L$47,10,FALSE))</f>
        <v/>
      </c>
      <c r="AI46" s="684">
        <f>IF(AI45="","",VLOOKUP(AI45,'【記載例】シフト記号表（勤務時間帯）'!$C$6:$L$47,10,FALSE))</f>
        <v>8</v>
      </c>
      <c r="AJ46" s="685">
        <f>IF(AJ45="","",VLOOKUP(AJ45,'【記載例】シフト記号表（勤務時間帯）'!$C$6:$L$47,10,FALSE))</f>
        <v>8</v>
      </c>
      <c r="AK46" s="683">
        <f>IF(AK45="","",VLOOKUP(AK45,'【記載例】シフト記号表（勤務時間帯）'!$C$6:$L$47,10,FALSE))</f>
        <v>7.9999999999999982</v>
      </c>
      <c r="AL46" s="684">
        <f>IF(AL45="","",VLOOKUP(AL45,'【記載例】シフト記号表（勤務時間帯）'!$C$6:$L$47,10,FALSE))</f>
        <v>7.9999999999999982</v>
      </c>
      <c r="AM46" s="684" t="str">
        <f>IF(AM45="","",VLOOKUP(AM45,'【記載例】シフト記号表（勤務時間帯）'!$C$6:$L$47,10,FALSE))</f>
        <v/>
      </c>
      <c r="AN46" s="684">
        <f>IF(AN45="","",VLOOKUP(AN45,'【記載例】シフト記号表（勤務時間帯）'!$C$6:$L$47,10,FALSE))</f>
        <v>8</v>
      </c>
      <c r="AO46" s="684" t="str">
        <f>IF(AO45="","",VLOOKUP(AO45,'【記載例】シフト記号表（勤務時間帯）'!$C$6:$L$47,10,FALSE))</f>
        <v/>
      </c>
      <c r="AP46" s="684" t="str">
        <f>IF(AP45="","",VLOOKUP(AP45,'【記載例】シフト記号表（勤務時間帯）'!$C$6:$L$47,10,FALSE))</f>
        <v/>
      </c>
      <c r="AQ46" s="685">
        <f>IF(AQ45="","",VLOOKUP(AQ45,'【記載例】シフト記号表（勤務時間帯）'!$C$6:$L$47,10,FALSE))</f>
        <v>8</v>
      </c>
      <c r="AR46" s="683">
        <f>IF(AR45="","",VLOOKUP(AR45,'【記載例】シフト記号表（勤務時間帯）'!$C$6:$L$47,10,FALSE))</f>
        <v>8</v>
      </c>
      <c r="AS46" s="684">
        <f>IF(AS45="","",VLOOKUP(AS45,'【記載例】シフト記号表（勤務時間帯）'!$C$6:$L$47,10,FALSE))</f>
        <v>7.9999999999999982</v>
      </c>
      <c r="AT46" s="684">
        <f>IF(AT45="","",VLOOKUP(AT45,'【記載例】シフト記号表（勤務時間帯）'!$C$6:$L$47,10,FALSE))</f>
        <v>7.9999999999999982</v>
      </c>
      <c r="AU46" s="684" t="str">
        <f>IF(AU45="","",VLOOKUP(AU45,'【記載例】シフト記号表（勤務時間帯）'!$C$6:$L$47,10,FALSE))</f>
        <v/>
      </c>
      <c r="AV46" s="684">
        <f>IF(AV45="","",VLOOKUP(AV45,'【記載例】シフト記号表（勤務時間帯）'!$C$6:$L$47,10,FALSE))</f>
        <v>7.9999999999999982</v>
      </c>
      <c r="AW46" s="684">
        <f>IF(AW45="","",VLOOKUP(AW45,'【記載例】シフト記号表（勤務時間帯）'!$C$6:$L$47,10,FALSE))</f>
        <v>8</v>
      </c>
      <c r="AX46" s="685">
        <f>IF(AX45="","",VLOOKUP(AX45,'【記載例】シフト記号表（勤務時間帯）'!$C$6:$L$47,10,FALSE))</f>
        <v>8</v>
      </c>
      <c r="AY46" s="683" t="str">
        <f>IF(AY45="","",VLOOKUP(AY45,'【記載例】シフト記号表（勤務時間帯）'!$C$6:$L$47,10,FALSE))</f>
        <v/>
      </c>
      <c r="AZ46" s="684" t="str">
        <f>IF(AZ45="","",VLOOKUP(AZ45,'【記載例】シフト記号表（勤務時間帯）'!$C$6:$L$47,10,FALSE))</f>
        <v/>
      </c>
      <c r="BA46" s="684" t="str">
        <f>IF(BA45="","",VLOOKUP(BA45,'【記載例】シフト記号表（勤務時間帯）'!$C$6:$L$47,10,FALSE))</f>
        <v/>
      </c>
      <c r="BB46" s="1814">
        <f>IF($BE$3="４週",SUM(W46:AX46),IF($BE$3="暦月",SUM(W46:BA46),""))</f>
        <v>160</v>
      </c>
      <c r="BC46" s="1815"/>
      <c r="BD46" s="1816">
        <f>IF($BE$3="４週",BB46/4,IF($BE$3="暦月",(BB46/($BE$8/7)),""))</f>
        <v>40</v>
      </c>
      <c r="BE46" s="1815"/>
      <c r="BF46" s="1811"/>
      <c r="BG46" s="1812"/>
      <c r="BH46" s="1812"/>
      <c r="BI46" s="1812"/>
      <c r="BJ46" s="1813"/>
    </row>
    <row r="47" spans="2:62" ht="20.25" customHeight="1" x14ac:dyDescent="0.2">
      <c r="B47" s="1770">
        <f>B45+1</f>
        <v>16</v>
      </c>
      <c r="C47" s="1772" t="s">
        <v>1204</v>
      </c>
      <c r="D47" s="1773"/>
      <c r="E47" s="678"/>
      <c r="F47" s="679"/>
      <c r="G47" s="678"/>
      <c r="H47" s="679"/>
      <c r="I47" s="1776" t="s">
        <v>1189</v>
      </c>
      <c r="J47" s="1777"/>
      <c r="K47" s="1780" t="s">
        <v>1215</v>
      </c>
      <c r="L47" s="1781"/>
      <c r="M47" s="1781"/>
      <c r="N47" s="1773"/>
      <c r="O47" s="1784" t="s">
        <v>1216</v>
      </c>
      <c r="P47" s="1785"/>
      <c r="Q47" s="1785"/>
      <c r="R47" s="1785"/>
      <c r="S47" s="1786"/>
      <c r="T47" s="698" t="s">
        <v>1079</v>
      </c>
      <c r="V47" s="699"/>
      <c r="W47" s="691"/>
      <c r="X47" s="692" t="s">
        <v>1142</v>
      </c>
      <c r="Y47" s="692" t="s">
        <v>1148</v>
      </c>
      <c r="Z47" s="692" t="s">
        <v>1148</v>
      </c>
      <c r="AA47" s="692"/>
      <c r="AB47" s="692" t="s">
        <v>1152</v>
      </c>
      <c r="AC47" s="693" t="s">
        <v>1154</v>
      </c>
      <c r="AD47" s="691" t="s">
        <v>1148</v>
      </c>
      <c r="AE47" s="692"/>
      <c r="AF47" s="692" t="s">
        <v>1148</v>
      </c>
      <c r="AG47" s="692" t="s">
        <v>1148</v>
      </c>
      <c r="AH47" s="692"/>
      <c r="AI47" s="692"/>
      <c r="AJ47" s="693" t="s">
        <v>1152</v>
      </c>
      <c r="AK47" s="691" t="s">
        <v>1154</v>
      </c>
      <c r="AL47" s="692" t="s">
        <v>1148</v>
      </c>
      <c r="AM47" s="692" t="s">
        <v>1148</v>
      </c>
      <c r="AN47" s="692" t="s">
        <v>1148</v>
      </c>
      <c r="AO47" s="692" t="s">
        <v>1142</v>
      </c>
      <c r="AP47" s="692" t="s">
        <v>1142</v>
      </c>
      <c r="AQ47" s="693"/>
      <c r="AR47" s="691" t="s">
        <v>1152</v>
      </c>
      <c r="AS47" s="692" t="s">
        <v>1154</v>
      </c>
      <c r="AT47" s="692" t="s">
        <v>1142</v>
      </c>
      <c r="AU47" s="692" t="s">
        <v>1148</v>
      </c>
      <c r="AV47" s="692"/>
      <c r="AW47" s="692"/>
      <c r="AX47" s="693" t="s">
        <v>1142</v>
      </c>
      <c r="AY47" s="691"/>
      <c r="AZ47" s="692"/>
      <c r="BA47" s="694"/>
      <c r="BB47" s="1787"/>
      <c r="BC47" s="1788"/>
      <c r="BD47" s="1842"/>
      <c r="BE47" s="1843"/>
      <c r="BF47" s="1844"/>
      <c r="BG47" s="1845"/>
      <c r="BH47" s="1845"/>
      <c r="BI47" s="1845"/>
      <c r="BJ47" s="1846"/>
    </row>
    <row r="48" spans="2:62" ht="20.25" customHeight="1" x14ac:dyDescent="0.2">
      <c r="B48" s="1771"/>
      <c r="C48" s="1774"/>
      <c r="D48" s="1775"/>
      <c r="E48" s="678"/>
      <c r="F48" s="679" t="str">
        <f>C47</f>
        <v>看護職員</v>
      </c>
      <c r="G48" s="678"/>
      <c r="H48" s="679" t="str">
        <f>I47</f>
        <v>A</v>
      </c>
      <c r="I48" s="1778"/>
      <c r="J48" s="1779"/>
      <c r="K48" s="1782"/>
      <c r="L48" s="1783"/>
      <c r="M48" s="1783"/>
      <c r="N48" s="1775"/>
      <c r="O48" s="1784"/>
      <c r="P48" s="1785"/>
      <c r="Q48" s="1785"/>
      <c r="R48" s="1785"/>
      <c r="S48" s="1786"/>
      <c r="T48" s="695" t="s">
        <v>1080</v>
      </c>
      <c r="U48" s="696"/>
      <c r="V48" s="697"/>
      <c r="W48" s="683" t="str">
        <f>IF(W47="","",VLOOKUP(W47,'【記載例】シフト記号表（勤務時間帯）'!$C$6:$L$47,10,FALSE))</f>
        <v/>
      </c>
      <c r="X48" s="684">
        <f>IF(X47="","",VLOOKUP(X47,'【記載例】シフト記号表（勤務時間帯）'!$C$6:$L$47,10,FALSE))</f>
        <v>7.9999999999999982</v>
      </c>
      <c r="Y48" s="684">
        <f>IF(Y47="","",VLOOKUP(Y47,'【記載例】シフト記号表（勤務時間帯）'!$C$6:$L$47,10,FALSE))</f>
        <v>8</v>
      </c>
      <c r="Z48" s="684">
        <f>IF(Z47="","",VLOOKUP(Z47,'【記載例】シフト記号表（勤務時間帯）'!$C$6:$L$47,10,FALSE))</f>
        <v>8</v>
      </c>
      <c r="AA48" s="684" t="str">
        <f>IF(AA47="","",VLOOKUP(AA47,'【記載例】シフト記号表（勤務時間帯）'!$C$6:$L$47,10,FALSE))</f>
        <v/>
      </c>
      <c r="AB48" s="684">
        <f>IF(AB47="","",VLOOKUP(AB47,'【記載例】シフト記号表（勤務時間帯）'!$C$6:$L$47,10,FALSE))</f>
        <v>8</v>
      </c>
      <c r="AC48" s="685">
        <f>IF(AC47="","",VLOOKUP(AC47,'【記載例】シフト記号表（勤務時間帯）'!$C$6:$L$47,10,FALSE))</f>
        <v>8</v>
      </c>
      <c r="AD48" s="683">
        <f>IF(AD47="","",VLOOKUP(AD47,'【記載例】シフト記号表（勤務時間帯）'!$C$6:$L$47,10,FALSE))</f>
        <v>8</v>
      </c>
      <c r="AE48" s="684" t="str">
        <f>IF(AE47="","",VLOOKUP(AE47,'【記載例】シフト記号表（勤務時間帯）'!$C$6:$L$47,10,FALSE))</f>
        <v/>
      </c>
      <c r="AF48" s="684">
        <f>IF(AF47="","",VLOOKUP(AF47,'【記載例】シフト記号表（勤務時間帯）'!$C$6:$L$47,10,FALSE))</f>
        <v>8</v>
      </c>
      <c r="AG48" s="684">
        <f>IF(AG47="","",VLOOKUP(AG47,'【記載例】シフト記号表（勤務時間帯）'!$C$6:$L$47,10,FALSE))</f>
        <v>8</v>
      </c>
      <c r="AH48" s="684" t="str">
        <f>IF(AH47="","",VLOOKUP(AH47,'【記載例】シフト記号表（勤務時間帯）'!$C$6:$L$47,10,FALSE))</f>
        <v/>
      </c>
      <c r="AI48" s="684" t="str">
        <f>IF(AI47="","",VLOOKUP(AI47,'【記載例】シフト記号表（勤務時間帯）'!$C$6:$L$47,10,FALSE))</f>
        <v/>
      </c>
      <c r="AJ48" s="685">
        <f>IF(AJ47="","",VLOOKUP(AJ47,'【記載例】シフト記号表（勤務時間帯）'!$C$6:$L$47,10,FALSE))</f>
        <v>8</v>
      </c>
      <c r="AK48" s="683">
        <f>IF(AK47="","",VLOOKUP(AK47,'【記載例】シフト記号表（勤務時間帯）'!$C$6:$L$47,10,FALSE))</f>
        <v>8</v>
      </c>
      <c r="AL48" s="684">
        <f>IF(AL47="","",VLOOKUP(AL47,'【記載例】シフト記号表（勤務時間帯）'!$C$6:$L$47,10,FALSE))</f>
        <v>8</v>
      </c>
      <c r="AM48" s="684">
        <f>IF(AM47="","",VLOOKUP(AM47,'【記載例】シフト記号表（勤務時間帯）'!$C$6:$L$47,10,FALSE))</f>
        <v>8</v>
      </c>
      <c r="AN48" s="684">
        <f>IF(AN47="","",VLOOKUP(AN47,'【記載例】シフト記号表（勤務時間帯）'!$C$6:$L$47,10,FALSE))</f>
        <v>8</v>
      </c>
      <c r="AO48" s="684">
        <f>IF(AO47="","",VLOOKUP(AO47,'【記載例】シフト記号表（勤務時間帯）'!$C$6:$L$47,10,FALSE))</f>
        <v>7.9999999999999982</v>
      </c>
      <c r="AP48" s="684">
        <f>IF(AP47="","",VLOOKUP(AP47,'【記載例】シフト記号表（勤務時間帯）'!$C$6:$L$47,10,FALSE))</f>
        <v>7.9999999999999982</v>
      </c>
      <c r="AQ48" s="685" t="str">
        <f>IF(AQ47="","",VLOOKUP(AQ47,'【記載例】シフト記号表（勤務時間帯）'!$C$6:$L$47,10,FALSE))</f>
        <v/>
      </c>
      <c r="AR48" s="683">
        <f>IF(AR47="","",VLOOKUP(AR47,'【記載例】シフト記号表（勤務時間帯）'!$C$6:$L$47,10,FALSE))</f>
        <v>8</v>
      </c>
      <c r="AS48" s="684">
        <f>IF(AS47="","",VLOOKUP(AS47,'【記載例】シフト記号表（勤務時間帯）'!$C$6:$L$47,10,FALSE))</f>
        <v>8</v>
      </c>
      <c r="AT48" s="684">
        <f>IF(AT47="","",VLOOKUP(AT47,'【記載例】シフト記号表（勤務時間帯）'!$C$6:$L$47,10,FALSE))</f>
        <v>7.9999999999999982</v>
      </c>
      <c r="AU48" s="684">
        <f>IF(AU47="","",VLOOKUP(AU47,'【記載例】シフト記号表（勤務時間帯）'!$C$6:$L$47,10,FALSE))</f>
        <v>8</v>
      </c>
      <c r="AV48" s="684" t="str">
        <f>IF(AV47="","",VLOOKUP(AV47,'【記載例】シフト記号表（勤務時間帯）'!$C$6:$L$47,10,FALSE))</f>
        <v/>
      </c>
      <c r="AW48" s="684" t="str">
        <f>IF(AW47="","",VLOOKUP(AW47,'【記載例】シフト記号表（勤務時間帯）'!$C$6:$L$47,10,FALSE))</f>
        <v/>
      </c>
      <c r="AX48" s="685">
        <f>IF(AX47="","",VLOOKUP(AX47,'【記載例】シフト記号表（勤務時間帯）'!$C$6:$L$47,10,FALSE))</f>
        <v>7.9999999999999982</v>
      </c>
      <c r="AY48" s="683" t="str">
        <f>IF(AY47="","",VLOOKUP(AY47,'【記載例】シフト記号表（勤務時間帯）'!$C$6:$L$47,10,FALSE))</f>
        <v/>
      </c>
      <c r="AZ48" s="684" t="str">
        <f>IF(AZ47="","",VLOOKUP(AZ47,'【記載例】シフト記号表（勤務時間帯）'!$C$6:$L$47,10,FALSE))</f>
        <v/>
      </c>
      <c r="BA48" s="684" t="str">
        <f>IF(BA47="","",VLOOKUP(BA47,'【記載例】シフト記号表（勤務時間帯）'!$C$6:$L$47,10,FALSE))</f>
        <v/>
      </c>
      <c r="BB48" s="1814">
        <f>IF($BE$3="４週",SUM(W48:AX48),IF($BE$3="暦月",SUM(W48:BA48),""))</f>
        <v>160</v>
      </c>
      <c r="BC48" s="1815"/>
      <c r="BD48" s="1816">
        <f>IF($BE$3="４週",BB48/4,IF($BE$3="暦月",(BB48/($BE$8/7)),""))</f>
        <v>40</v>
      </c>
      <c r="BE48" s="1815"/>
      <c r="BF48" s="1811"/>
      <c r="BG48" s="1812"/>
      <c r="BH48" s="1812"/>
      <c r="BI48" s="1812"/>
      <c r="BJ48" s="1813"/>
    </row>
    <row r="49" spans="2:62" ht="20.25" customHeight="1" x14ac:dyDescent="0.2">
      <c r="B49" s="1770">
        <f>B47+1</f>
        <v>17</v>
      </c>
      <c r="C49" s="1772" t="s">
        <v>1204</v>
      </c>
      <c r="D49" s="1773"/>
      <c r="E49" s="678"/>
      <c r="F49" s="679"/>
      <c r="G49" s="678"/>
      <c r="H49" s="679"/>
      <c r="I49" s="1776" t="s">
        <v>1189</v>
      </c>
      <c r="J49" s="1777"/>
      <c r="K49" s="1780" t="s">
        <v>1215</v>
      </c>
      <c r="L49" s="1781"/>
      <c r="M49" s="1781"/>
      <c r="N49" s="1773"/>
      <c r="O49" s="1784" t="s">
        <v>1217</v>
      </c>
      <c r="P49" s="1785"/>
      <c r="Q49" s="1785"/>
      <c r="R49" s="1785"/>
      <c r="S49" s="1786"/>
      <c r="T49" s="698" t="s">
        <v>1079</v>
      </c>
      <c r="V49" s="699"/>
      <c r="W49" s="691" t="s">
        <v>1142</v>
      </c>
      <c r="X49" s="692"/>
      <c r="Y49" s="692" t="s">
        <v>1142</v>
      </c>
      <c r="Z49" s="692"/>
      <c r="AA49" s="692" t="s">
        <v>1148</v>
      </c>
      <c r="AB49" s="692"/>
      <c r="AC49" s="693" t="s">
        <v>1152</v>
      </c>
      <c r="AD49" s="691" t="s">
        <v>1154</v>
      </c>
      <c r="AE49" s="692" t="s">
        <v>1148</v>
      </c>
      <c r="AF49" s="692" t="s">
        <v>1148</v>
      </c>
      <c r="AG49" s="692" t="s">
        <v>1142</v>
      </c>
      <c r="AH49" s="692" t="s">
        <v>1142</v>
      </c>
      <c r="AI49" s="692"/>
      <c r="AJ49" s="693" t="s">
        <v>1148</v>
      </c>
      <c r="AK49" s="691" t="s">
        <v>1152</v>
      </c>
      <c r="AL49" s="692" t="s">
        <v>1154</v>
      </c>
      <c r="AM49" s="692" t="s">
        <v>1142</v>
      </c>
      <c r="AN49" s="692"/>
      <c r="AO49" s="692" t="s">
        <v>1148</v>
      </c>
      <c r="AP49" s="692" t="s">
        <v>1148</v>
      </c>
      <c r="AQ49" s="693"/>
      <c r="AR49" s="691"/>
      <c r="AS49" s="692" t="s">
        <v>1152</v>
      </c>
      <c r="AT49" s="692" t="s">
        <v>1154</v>
      </c>
      <c r="AU49" s="692" t="s">
        <v>1142</v>
      </c>
      <c r="AV49" s="692" t="s">
        <v>1148</v>
      </c>
      <c r="AW49" s="692" t="s">
        <v>1148</v>
      </c>
      <c r="AX49" s="693"/>
      <c r="AY49" s="691"/>
      <c r="AZ49" s="692"/>
      <c r="BA49" s="694"/>
      <c r="BB49" s="1787"/>
      <c r="BC49" s="1788"/>
      <c r="BD49" s="1842"/>
      <c r="BE49" s="1843"/>
      <c r="BF49" s="1844"/>
      <c r="BG49" s="1845"/>
      <c r="BH49" s="1845"/>
      <c r="BI49" s="1845"/>
      <c r="BJ49" s="1846"/>
    </row>
    <row r="50" spans="2:62" ht="20.25" customHeight="1" x14ac:dyDescent="0.2">
      <c r="B50" s="1771"/>
      <c r="C50" s="1774"/>
      <c r="D50" s="1775"/>
      <c r="E50" s="678"/>
      <c r="F50" s="679" t="str">
        <f>C49</f>
        <v>看護職員</v>
      </c>
      <c r="G50" s="678"/>
      <c r="H50" s="679" t="str">
        <f>I49</f>
        <v>A</v>
      </c>
      <c r="I50" s="1778"/>
      <c r="J50" s="1779"/>
      <c r="K50" s="1782"/>
      <c r="L50" s="1783"/>
      <c r="M50" s="1783"/>
      <c r="N50" s="1775"/>
      <c r="O50" s="1784"/>
      <c r="P50" s="1785"/>
      <c r="Q50" s="1785"/>
      <c r="R50" s="1785"/>
      <c r="S50" s="1786"/>
      <c r="T50" s="695" t="s">
        <v>1080</v>
      </c>
      <c r="U50" s="696"/>
      <c r="V50" s="697"/>
      <c r="W50" s="683">
        <f>IF(W49="","",VLOOKUP(W49,'【記載例】シフト記号表（勤務時間帯）'!$C$6:$L$47,10,FALSE))</f>
        <v>7.9999999999999982</v>
      </c>
      <c r="X50" s="684" t="str">
        <f>IF(X49="","",VLOOKUP(X49,'【記載例】シフト記号表（勤務時間帯）'!$C$6:$L$47,10,FALSE))</f>
        <v/>
      </c>
      <c r="Y50" s="684">
        <f>IF(Y49="","",VLOOKUP(Y49,'【記載例】シフト記号表（勤務時間帯）'!$C$6:$L$47,10,FALSE))</f>
        <v>7.9999999999999982</v>
      </c>
      <c r="Z50" s="684" t="str">
        <f>IF(Z49="","",VLOOKUP(Z49,'【記載例】シフト記号表（勤務時間帯）'!$C$6:$L$47,10,FALSE))</f>
        <v/>
      </c>
      <c r="AA50" s="684">
        <f>IF(AA49="","",VLOOKUP(AA49,'【記載例】シフト記号表（勤務時間帯）'!$C$6:$L$47,10,FALSE))</f>
        <v>8</v>
      </c>
      <c r="AB50" s="684" t="str">
        <f>IF(AB49="","",VLOOKUP(AB49,'【記載例】シフト記号表（勤務時間帯）'!$C$6:$L$47,10,FALSE))</f>
        <v/>
      </c>
      <c r="AC50" s="685">
        <f>IF(AC49="","",VLOOKUP(AC49,'【記載例】シフト記号表（勤務時間帯）'!$C$6:$L$47,10,FALSE))</f>
        <v>8</v>
      </c>
      <c r="AD50" s="683">
        <f>IF(AD49="","",VLOOKUP(AD49,'【記載例】シフト記号表（勤務時間帯）'!$C$6:$L$47,10,FALSE))</f>
        <v>8</v>
      </c>
      <c r="AE50" s="684">
        <f>IF(AE49="","",VLOOKUP(AE49,'【記載例】シフト記号表（勤務時間帯）'!$C$6:$L$47,10,FALSE))</f>
        <v>8</v>
      </c>
      <c r="AF50" s="684">
        <f>IF(AF49="","",VLOOKUP(AF49,'【記載例】シフト記号表（勤務時間帯）'!$C$6:$L$47,10,FALSE))</f>
        <v>8</v>
      </c>
      <c r="AG50" s="684">
        <f>IF(AG49="","",VLOOKUP(AG49,'【記載例】シフト記号表（勤務時間帯）'!$C$6:$L$47,10,FALSE))</f>
        <v>7.9999999999999982</v>
      </c>
      <c r="AH50" s="684">
        <f>IF(AH49="","",VLOOKUP(AH49,'【記載例】シフト記号表（勤務時間帯）'!$C$6:$L$47,10,FALSE))</f>
        <v>7.9999999999999982</v>
      </c>
      <c r="AI50" s="684" t="str">
        <f>IF(AI49="","",VLOOKUP(AI49,'【記載例】シフト記号表（勤務時間帯）'!$C$6:$L$47,10,FALSE))</f>
        <v/>
      </c>
      <c r="AJ50" s="685">
        <f>IF(AJ49="","",VLOOKUP(AJ49,'【記載例】シフト記号表（勤務時間帯）'!$C$6:$L$47,10,FALSE))</f>
        <v>8</v>
      </c>
      <c r="AK50" s="683">
        <f>IF(AK49="","",VLOOKUP(AK49,'【記載例】シフト記号表（勤務時間帯）'!$C$6:$L$47,10,FALSE))</f>
        <v>8</v>
      </c>
      <c r="AL50" s="684">
        <f>IF(AL49="","",VLOOKUP(AL49,'【記載例】シフト記号表（勤務時間帯）'!$C$6:$L$47,10,FALSE))</f>
        <v>8</v>
      </c>
      <c r="AM50" s="684">
        <f>IF(AM49="","",VLOOKUP(AM49,'【記載例】シフト記号表（勤務時間帯）'!$C$6:$L$47,10,FALSE))</f>
        <v>7.9999999999999982</v>
      </c>
      <c r="AN50" s="684" t="str">
        <f>IF(AN49="","",VLOOKUP(AN49,'【記載例】シフト記号表（勤務時間帯）'!$C$6:$L$47,10,FALSE))</f>
        <v/>
      </c>
      <c r="AO50" s="684">
        <f>IF(AO49="","",VLOOKUP(AO49,'【記載例】シフト記号表（勤務時間帯）'!$C$6:$L$47,10,FALSE))</f>
        <v>8</v>
      </c>
      <c r="AP50" s="684">
        <f>IF(AP49="","",VLOOKUP(AP49,'【記載例】シフト記号表（勤務時間帯）'!$C$6:$L$47,10,FALSE))</f>
        <v>8</v>
      </c>
      <c r="AQ50" s="685" t="str">
        <f>IF(AQ49="","",VLOOKUP(AQ49,'【記載例】シフト記号表（勤務時間帯）'!$C$6:$L$47,10,FALSE))</f>
        <v/>
      </c>
      <c r="AR50" s="683" t="str">
        <f>IF(AR49="","",VLOOKUP(AR49,'【記載例】シフト記号表（勤務時間帯）'!$C$6:$L$47,10,FALSE))</f>
        <v/>
      </c>
      <c r="AS50" s="684">
        <f>IF(AS49="","",VLOOKUP(AS49,'【記載例】シフト記号表（勤務時間帯）'!$C$6:$L$47,10,FALSE))</f>
        <v>8</v>
      </c>
      <c r="AT50" s="684">
        <f>IF(AT49="","",VLOOKUP(AT49,'【記載例】シフト記号表（勤務時間帯）'!$C$6:$L$47,10,FALSE))</f>
        <v>8</v>
      </c>
      <c r="AU50" s="684">
        <f>IF(AU49="","",VLOOKUP(AU49,'【記載例】シフト記号表（勤務時間帯）'!$C$6:$L$47,10,FALSE))</f>
        <v>7.9999999999999982</v>
      </c>
      <c r="AV50" s="684">
        <f>IF(AV49="","",VLOOKUP(AV49,'【記載例】シフト記号表（勤務時間帯）'!$C$6:$L$47,10,FALSE))</f>
        <v>8</v>
      </c>
      <c r="AW50" s="684">
        <f>IF(AW49="","",VLOOKUP(AW49,'【記載例】シフト記号表（勤務時間帯）'!$C$6:$L$47,10,FALSE))</f>
        <v>8</v>
      </c>
      <c r="AX50" s="685" t="str">
        <f>IF(AX49="","",VLOOKUP(AX49,'【記載例】シフト記号表（勤務時間帯）'!$C$6:$L$47,10,FALSE))</f>
        <v/>
      </c>
      <c r="AY50" s="683" t="str">
        <f>IF(AY49="","",VLOOKUP(AY49,'【記載例】シフト記号表（勤務時間帯）'!$C$6:$L$47,10,FALSE))</f>
        <v/>
      </c>
      <c r="AZ50" s="684" t="str">
        <f>IF(AZ49="","",VLOOKUP(AZ49,'【記載例】シフト記号表（勤務時間帯）'!$C$6:$L$47,10,FALSE))</f>
        <v/>
      </c>
      <c r="BA50" s="684" t="str">
        <f>IF(BA49="","",VLOOKUP(BA49,'【記載例】シフト記号表（勤務時間帯）'!$C$6:$L$47,10,FALSE))</f>
        <v/>
      </c>
      <c r="BB50" s="1814">
        <f>IF($BE$3="４週",SUM(W50:AX50),IF($BE$3="暦月",SUM(W50:BA50),""))</f>
        <v>160</v>
      </c>
      <c r="BC50" s="1815"/>
      <c r="BD50" s="1816">
        <f>IF($BE$3="４週",BB50/4,IF($BE$3="暦月",(BB50/($BE$8/7)),""))</f>
        <v>40</v>
      </c>
      <c r="BE50" s="1815"/>
      <c r="BF50" s="1811"/>
      <c r="BG50" s="1812"/>
      <c r="BH50" s="1812"/>
      <c r="BI50" s="1812"/>
      <c r="BJ50" s="1813"/>
    </row>
    <row r="51" spans="2:62" ht="20.25" customHeight="1" x14ac:dyDescent="0.2">
      <c r="B51" s="1770">
        <f>B49+1</f>
        <v>18</v>
      </c>
      <c r="C51" s="1772" t="s">
        <v>1204</v>
      </c>
      <c r="D51" s="1773"/>
      <c r="E51" s="678"/>
      <c r="F51" s="679"/>
      <c r="G51" s="678"/>
      <c r="H51" s="679"/>
      <c r="I51" s="1776" t="s">
        <v>1189</v>
      </c>
      <c r="J51" s="1777"/>
      <c r="K51" s="1780" t="s">
        <v>1215</v>
      </c>
      <c r="L51" s="1781"/>
      <c r="M51" s="1781"/>
      <c r="N51" s="1773"/>
      <c r="O51" s="1784" t="s">
        <v>1218</v>
      </c>
      <c r="P51" s="1785"/>
      <c r="Q51" s="1785"/>
      <c r="R51" s="1785"/>
      <c r="S51" s="1786"/>
      <c r="T51" s="698" t="s">
        <v>1079</v>
      </c>
      <c r="V51" s="699"/>
      <c r="W51" s="691" t="s">
        <v>1219</v>
      </c>
      <c r="X51" s="692"/>
      <c r="Y51" s="692" t="s">
        <v>1148</v>
      </c>
      <c r="Z51" s="692" t="s">
        <v>1142</v>
      </c>
      <c r="AA51" s="692" t="s">
        <v>1142</v>
      </c>
      <c r="AB51" s="692" t="s">
        <v>1142</v>
      </c>
      <c r="AC51" s="693"/>
      <c r="AD51" s="691" t="s">
        <v>1152</v>
      </c>
      <c r="AE51" s="692" t="s">
        <v>1154</v>
      </c>
      <c r="AF51" s="692" t="s">
        <v>1142</v>
      </c>
      <c r="AG51" s="692"/>
      <c r="AH51" s="692" t="s">
        <v>1148</v>
      </c>
      <c r="AI51" s="692" t="s">
        <v>1148</v>
      </c>
      <c r="AJ51" s="693"/>
      <c r="AK51" s="691"/>
      <c r="AL51" s="692" t="s">
        <v>1152</v>
      </c>
      <c r="AM51" s="692" t="s">
        <v>1154</v>
      </c>
      <c r="AN51" s="692" t="s">
        <v>1142</v>
      </c>
      <c r="AO51" s="692"/>
      <c r="AP51" s="692" t="s">
        <v>1148</v>
      </c>
      <c r="AQ51" s="693" t="s">
        <v>1148</v>
      </c>
      <c r="AR51" s="691" t="s">
        <v>1148</v>
      </c>
      <c r="AS51" s="692"/>
      <c r="AT51" s="692" t="s">
        <v>1152</v>
      </c>
      <c r="AU51" s="692" t="s">
        <v>1154</v>
      </c>
      <c r="AV51" s="692" t="s">
        <v>1142</v>
      </c>
      <c r="AW51" s="692"/>
      <c r="AX51" s="693" t="s">
        <v>1148</v>
      </c>
      <c r="AY51" s="691"/>
      <c r="AZ51" s="692"/>
      <c r="BA51" s="694"/>
      <c r="BB51" s="1787"/>
      <c r="BC51" s="1788"/>
      <c r="BD51" s="1842"/>
      <c r="BE51" s="1843"/>
      <c r="BF51" s="1844"/>
      <c r="BG51" s="1845"/>
      <c r="BH51" s="1845"/>
      <c r="BI51" s="1845"/>
      <c r="BJ51" s="1846"/>
    </row>
    <row r="52" spans="2:62" ht="20.25" customHeight="1" x14ac:dyDescent="0.2">
      <c r="B52" s="1771"/>
      <c r="C52" s="1774"/>
      <c r="D52" s="1775"/>
      <c r="E52" s="678"/>
      <c r="F52" s="679" t="str">
        <f>C51</f>
        <v>看護職員</v>
      </c>
      <c r="G52" s="678"/>
      <c r="H52" s="679" t="str">
        <f>I51</f>
        <v>A</v>
      </c>
      <c r="I52" s="1778"/>
      <c r="J52" s="1779"/>
      <c r="K52" s="1782"/>
      <c r="L52" s="1783"/>
      <c r="M52" s="1783"/>
      <c r="N52" s="1775"/>
      <c r="O52" s="1784"/>
      <c r="P52" s="1785"/>
      <c r="Q52" s="1785"/>
      <c r="R52" s="1785"/>
      <c r="S52" s="1786"/>
      <c r="T52" s="695" t="s">
        <v>1080</v>
      </c>
      <c r="U52" s="696"/>
      <c r="V52" s="697"/>
      <c r="W52" s="683">
        <f>IF(W51="","",VLOOKUP(W51,'【記載例】シフト記号表（勤務時間帯）'!$C$6:$L$47,10,FALSE))</f>
        <v>8</v>
      </c>
      <c r="X52" s="684" t="str">
        <f>IF(X51="","",VLOOKUP(X51,'【記載例】シフト記号表（勤務時間帯）'!$C$6:$L$47,10,FALSE))</f>
        <v/>
      </c>
      <c r="Y52" s="684">
        <f>IF(Y51="","",VLOOKUP(Y51,'【記載例】シフト記号表（勤務時間帯）'!$C$6:$L$47,10,FALSE))</f>
        <v>8</v>
      </c>
      <c r="Z52" s="684">
        <f>IF(Z51="","",VLOOKUP(Z51,'【記載例】シフト記号表（勤務時間帯）'!$C$6:$L$47,10,FALSE))</f>
        <v>7.9999999999999982</v>
      </c>
      <c r="AA52" s="684">
        <f>IF(AA51="","",VLOOKUP(AA51,'【記載例】シフト記号表（勤務時間帯）'!$C$6:$L$47,10,FALSE))</f>
        <v>7.9999999999999982</v>
      </c>
      <c r="AB52" s="684">
        <f>IF(AB51="","",VLOOKUP(AB51,'【記載例】シフト記号表（勤務時間帯）'!$C$6:$L$47,10,FALSE))</f>
        <v>7.9999999999999982</v>
      </c>
      <c r="AC52" s="685" t="str">
        <f>IF(AC51="","",VLOOKUP(AC51,'【記載例】シフト記号表（勤務時間帯）'!$C$6:$L$47,10,FALSE))</f>
        <v/>
      </c>
      <c r="AD52" s="683">
        <f>IF(AD51="","",VLOOKUP(AD51,'【記載例】シフト記号表（勤務時間帯）'!$C$6:$L$47,10,FALSE))</f>
        <v>8</v>
      </c>
      <c r="AE52" s="684">
        <f>IF(AE51="","",VLOOKUP(AE51,'【記載例】シフト記号表（勤務時間帯）'!$C$6:$L$47,10,FALSE))</f>
        <v>8</v>
      </c>
      <c r="AF52" s="684">
        <f>IF(AF51="","",VLOOKUP(AF51,'【記載例】シフト記号表（勤務時間帯）'!$C$6:$L$47,10,FALSE))</f>
        <v>7.9999999999999982</v>
      </c>
      <c r="AG52" s="684" t="str">
        <f>IF(AG51="","",VLOOKUP(AG51,'【記載例】シフト記号表（勤務時間帯）'!$C$6:$L$47,10,FALSE))</f>
        <v/>
      </c>
      <c r="AH52" s="684">
        <f>IF(AH51="","",VLOOKUP(AH51,'【記載例】シフト記号表（勤務時間帯）'!$C$6:$L$47,10,FALSE))</f>
        <v>8</v>
      </c>
      <c r="AI52" s="684">
        <f>IF(AI51="","",VLOOKUP(AI51,'【記載例】シフト記号表（勤務時間帯）'!$C$6:$L$47,10,FALSE))</f>
        <v>8</v>
      </c>
      <c r="AJ52" s="685" t="str">
        <f>IF(AJ51="","",VLOOKUP(AJ51,'【記載例】シフト記号表（勤務時間帯）'!$C$6:$L$47,10,FALSE))</f>
        <v/>
      </c>
      <c r="AK52" s="683" t="str">
        <f>IF(AK51="","",VLOOKUP(AK51,'【記載例】シフト記号表（勤務時間帯）'!$C$6:$L$47,10,FALSE))</f>
        <v/>
      </c>
      <c r="AL52" s="684">
        <f>IF(AL51="","",VLOOKUP(AL51,'【記載例】シフト記号表（勤務時間帯）'!$C$6:$L$47,10,FALSE))</f>
        <v>8</v>
      </c>
      <c r="AM52" s="684">
        <f>IF(AM51="","",VLOOKUP(AM51,'【記載例】シフト記号表（勤務時間帯）'!$C$6:$L$47,10,FALSE))</f>
        <v>8</v>
      </c>
      <c r="AN52" s="684">
        <f>IF(AN51="","",VLOOKUP(AN51,'【記載例】シフト記号表（勤務時間帯）'!$C$6:$L$47,10,FALSE))</f>
        <v>7.9999999999999982</v>
      </c>
      <c r="AO52" s="684" t="str">
        <f>IF(AO51="","",VLOOKUP(AO51,'【記載例】シフト記号表（勤務時間帯）'!$C$6:$L$47,10,FALSE))</f>
        <v/>
      </c>
      <c r="AP52" s="684">
        <f>IF(AP51="","",VLOOKUP(AP51,'【記載例】シフト記号表（勤務時間帯）'!$C$6:$L$47,10,FALSE))</f>
        <v>8</v>
      </c>
      <c r="AQ52" s="685">
        <f>IF(AQ51="","",VLOOKUP(AQ51,'【記載例】シフト記号表（勤務時間帯）'!$C$6:$L$47,10,FALSE))</f>
        <v>8</v>
      </c>
      <c r="AR52" s="683">
        <f>IF(AR51="","",VLOOKUP(AR51,'【記載例】シフト記号表（勤務時間帯）'!$C$6:$L$47,10,FALSE))</f>
        <v>8</v>
      </c>
      <c r="AS52" s="684" t="str">
        <f>IF(AS51="","",VLOOKUP(AS51,'【記載例】シフト記号表（勤務時間帯）'!$C$6:$L$47,10,FALSE))</f>
        <v/>
      </c>
      <c r="AT52" s="684">
        <f>IF(AT51="","",VLOOKUP(AT51,'【記載例】シフト記号表（勤務時間帯）'!$C$6:$L$47,10,FALSE))</f>
        <v>8</v>
      </c>
      <c r="AU52" s="684">
        <f>IF(AU51="","",VLOOKUP(AU51,'【記載例】シフト記号表（勤務時間帯）'!$C$6:$L$47,10,FALSE))</f>
        <v>8</v>
      </c>
      <c r="AV52" s="684">
        <f>IF(AV51="","",VLOOKUP(AV51,'【記載例】シフト記号表（勤務時間帯）'!$C$6:$L$47,10,FALSE))</f>
        <v>7.9999999999999982</v>
      </c>
      <c r="AW52" s="684" t="str">
        <f>IF(AW51="","",VLOOKUP(AW51,'【記載例】シフト記号表（勤務時間帯）'!$C$6:$L$47,10,FALSE))</f>
        <v/>
      </c>
      <c r="AX52" s="685">
        <f>IF(AX51="","",VLOOKUP(AX51,'【記載例】シフト記号表（勤務時間帯）'!$C$6:$L$47,10,FALSE))</f>
        <v>8</v>
      </c>
      <c r="AY52" s="683" t="str">
        <f>IF(AY51="","",VLOOKUP(AY51,'【記載例】シフト記号表（勤務時間帯）'!$C$6:$L$47,10,FALSE))</f>
        <v/>
      </c>
      <c r="AZ52" s="684" t="str">
        <f>IF(AZ51="","",VLOOKUP(AZ51,'【記載例】シフト記号表（勤務時間帯）'!$C$6:$L$47,10,FALSE))</f>
        <v/>
      </c>
      <c r="BA52" s="684" t="str">
        <f>IF(BA51="","",VLOOKUP(BA51,'【記載例】シフト記号表（勤務時間帯）'!$C$6:$L$47,10,FALSE))</f>
        <v/>
      </c>
      <c r="BB52" s="1814">
        <f>IF($BE$3="４週",SUM(W52:AX52),IF($BE$3="暦月",SUM(W52:BA52),""))</f>
        <v>160</v>
      </c>
      <c r="BC52" s="1815"/>
      <c r="BD52" s="1816">
        <f>IF($BE$3="４週",BB52/4,IF($BE$3="暦月",(BB52/($BE$8/7)),""))</f>
        <v>40</v>
      </c>
      <c r="BE52" s="1815"/>
      <c r="BF52" s="1811"/>
      <c r="BG52" s="1812"/>
      <c r="BH52" s="1812"/>
      <c r="BI52" s="1812"/>
      <c r="BJ52" s="1813"/>
    </row>
    <row r="53" spans="2:62" ht="20.25" customHeight="1" x14ac:dyDescent="0.2">
      <c r="B53" s="1770">
        <f>B51+1</f>
        <v>19</v>
      </c>
      <c r="C53" s="1772" t="s">
        <v>1220</v>
      </c>
      <c r="D53" s="1773"/>
      <c r="E53" s="686"/>
      <c r="F53" s="687"/>
      <c r="G53" s="686"/>
      <c r="H53" s="687"/>
      <c r="I53" s="1776" t="s">
        <v>1205</v>
      </c>
      <c r="J53" s="1777"/>
      <c r="K53" s="1780" t="s">
        <v>1190</v>
      </c>
      <c r="L53" s="1781"/>
      <c r="M53" s="1781"/>
      <c r="N53" s="1773"/>
      <c r="O53" s="1784" t="s">
        <v>1221</v>
      </c>
      <c r="P53" s="1785"/>
      <c r="Q53" s="1785"/>
      <c r="R53" s="1785"/>
      <c r="S53" s="1786"/>
      <c r="T53" s="688" t="s">
        <v>1079</v>
      </c>
      <c r="U53" s="689"/>
      <c r="V53" s="690"/>
      <c r="W53" s="691" t="s">
        <v>1148</v>
      </c>
      <c r="X53" s="692"/>
      <c r="Y53" s="692"/>
      <c r="Z53" s="692" t="s">
        <v>1148</v>
      </c>
      <c r="AA53" s="692"/>
      <c r="AB53" s="692" t="s">
        <v>1148</v>
      </c>
      <c r="AC53" s="693" t="s">
        <v>1148</v>
      </c>
      <c r="AD53" s="691"/>
      <c r="AE53" s="692" t="s">
        <v>1148</v>
      </c>
      <c r="AF53" s="692"/>
      <c r="AG53" s="692"/>
      <c r="AH53" s="692" t="s">
        <v>1148</v>
      </c>
      <c r="AI53" s="692" t="s">
        <v>1142</v>
      </c>
      <c r="AJ53" s="693" t="s">
        <v>1142</v>
      </c>
      <c r="AK53" s="691" t="s">
        <v>1148</v>
      </c>
      <c r="AL53" s="692"/>
      <c r="AM53" s="692" t="s">
        <v>1148</v>
      </c>
      <c r="AN53" s="692"/>
      <c r="AO53" s="692" t="s">
        <v>1148</v>
      </c>
      <c r="AP53" s="692"/>
      <c r="AQ53" s="693" t="s">
        <v>1142</v>
      </c>
      <c r="AR53" s="691" t="s">
        <v>1142</v>
      </c>
      <c r="AS53" s="692" t="s">
        <v>1148</v>
      </c>
      <c r="AT53" s="692"/>
      <c r="AU53" s="692" t="s">
        <v>1148</v>
      </c>
      <c r="AV53" s="692"/>
      <c r="AW53" s="692" t="s">
        <v>1142</v>
      </c>
      <c r="AX53" s="693"/>
      <c r="AY53" s="691"/>
      <c r="AZ53" s="692"/>
      <c r="BA53" s="694"/>
      <c r="BB53" s="1787"/>
      <c r="BC53" s="1788"/>
      <c r="BD53" s="1842"/>
      <c r="BE53" s="1843"/>
      <c r="BF53" s="1844"/>
      <c r="BG53" s="1845"/>
      <c r="BH53" s="1845"/>
      <c r="BI53" s="1845"/>
      <c r="BJ53" s="1846"/>
    </row>
    <row r="54" spans="2:62" ht="20.25" customHeight="1" x14ac:dyDescent="0.2">
      <c r="B54" s="1771"/>
      <c r="C54" s="1774"/>
      <c r="D54" s="1775"/>
      <c r="E54" s="678"/>
      <c r="F54" s="679" t="str">
        <f>C53</f>
        <v>介護職員</v>
      </c>
      <c r="G54" s="678"/>
      <c r="H54" s="679" t="str">
        <f>I53</f>
        <v>C</v>
      </c>
      <c r="I54" s="1778"/>
      <c r="J54" s="1779"/>
      <c r="K54" s="1782"/>
      <c r="L54" s="1783"/>
      <c r="M54" s="1783"/>
      <c r="N54" s="1775"/>
      <c r="O54" s="1784"/>
      <c r="P54" s="1785"/>
      <c r="Q54" s="1785"/>
      <c r="R54" s="1785"/>
      <c r="S54" s="1786"/>
      <c r="T54" s="695" t="s">
        <v>1080</v>
      </c>
      <c r="U54" s="681"/>
      <c r="V54" s="682"/>
      <c r="W54" s="683">
        <f>IF(W53="","",VLOOKUP(W53,'【記載例】シフト記号表（勤務時間帯）'!$C$6:$L$47,10,FALSE))</f>
        <v>8</v>
      </c>
      <c r="X54" s="684" t="str">
        <f>IF(X53="","",VLOOKUP(X53,'【記載例】シフト記号表（勤務時間帯）'!$C$6:$L$47,10,FALSE))</f>
        <v/>
      </c>
      <c r="Y54" s="684" t="str">
        <f>IF(Y53="","",VLOOKUP(Y53,'【記載例】シフト記号表（勤務時間帯）'!$C$6:$L$47,10,FALSE))</f>
        <v/>
      </c>
      <c r="Z54" s="684">
        <f>IF(Z53="","",VLOOKUP(Z53,'【記載例】シフト記号表（勤務時間帯）'!$C$6:$L$47,10,FALSE))</f>
        <v>8</v>
      </c>
      <c r="AA54" s="684" t="str">
        <f>IF(AA53="","",VLOOKUP(AA53,'【記載例】シフト記号表（勤務時間帯）'!$C$6:$L$47,10,FALSE))</f>
        <v/>
      </c>
      <c r="AB54" s="684">
        <f>IF(AB53="","",VLOOKUP(AB53,'【記載例】シフト記号表（勤務時間帯）'!$C$6:$L$47,10,FALSE))</f>
        <v>8</v>
      </c>
      <c r="AC54" s="685">
        <f>IF(AC53="","",VLOOKUP(AC53,'【記載例】シフト記号表（勤務時間帯）'!$C$6:$L$47,10,FALSE))</f>
        <v>8</v>
      </c>
      <c r="AD54" s="683" t="str">
        <f>IF(AD53="","",VLOOKUP(AD53,'【記載例】シフト記号表（勤務時間帯）'!$C$6:$L$47,10,FALSE))</f>
        <v/>
      </c>
      <c r="AE54" s="684">
        <f>IF(AE53="","",VLOOKUP(AE53,'【記載例】シフト記号表（勤務時間帯）'!$C$6:$L$47,10,FALSE))</f>
        <v>8</v>
      </c>
      <c r="AF54" s="684" t="str">
        <f>IF(AF53="","",VLOOKUP(AF53,'【記載例】シフト記号表（勤務時間帯）'!$C$6:$L$47,10,FALSE))</f>
        <v/>
      </c>
      <c r="AG54" s="684" t="str">
        <f>IF(AG53="","",VLOOKUP(AG53,'【記載例】シフト記号表（勤務時間帯）'!$C$6:$L$47,10,FALSE))</f>
        <v/>
      </c>
      <c r="AH54" s="684">
        <f>IF(AH53="","",VLOOKUP(AH53,'【記載例】シフト記号表（勤務時間帯）'!$C$6:$L$47,10,FALSE))</f>
        <v>8</v>
      </c>
      <c r="AI54" s="684">
        <f>IF(AI53="","",VLOOKUP(AI53,'【記載例】シフト記号表（勤務時間帯）'!$C$6:$L$47,10,FALSE))</f>
        <v>7.9999999999999982</v>
      </c>
      <c r="AJ54" s="685">
        <f>IF(AJ53="","",VLOOKUP(AJ53,'【記載例】シフト記号表（勤務時間帯）'!$C$6:$L$47,10,FALSE))</f>
        <v>7.9999999999999982</v>
      </c>
      <c r="AK54" s="683">
        <f>IF(AK53="","",VLOOKUP(AK53,'【記載例】シフト記号表（勤務時間帯）'!$C$6:$L$47,10,FALSE))</f>
        <v>8</v>
      </c>
      <c r="AL54" s="684" t="str">
        <f>IF(AL53="","",VLOOKUP(AL53,'【記載例】シフト記号表（勤務時間帯）'!$C$6:$L$47,10,FALSE))</f>
        <v/>
      </c>
      <c r="AM54" s="684">
        <f>IF(AM53="","",VLOOKUP(AM53,'【記載例】シフト記号表（勤務時間帯）'!$C$6:$L$47,10,FALSE))</f>
        <v>8</v>
      </c>
      <c r="AN54" s="684" t="str">
        <f>IF(AN53="","",VLOOKUP(AN53,'【記載例】シフト記号表（勤務時間帯）'!$C$6:$L$47,10,FALSE))</f>
        <v/>
      </c>
      <c r="AO54" s="684">
        <f>IF(AO53="","",VLOOKUP(AO53,'【記載例】シフト記号表（勤務時間帯）'!$C$6:$L$47,10,FALSE))</f>
        <v>8</v>
      </c>
      <c r="AP54" s="684" t="str">
        <f>IF(AP53="","",VLOOKUP(AP53,'【記載例】シフト記号表（勤務時間帯）'!$C$6:$L$47,10,FALSE))</f>
        <v/>
      </c>
      <c r="AQ54" s="685">
        <f>IF(AQ53="","",VLOOKUP(AQ53,'【記載例】シフト記号表（勤務時間帯）'!$C$6:$L$47,10,FALSE))</f>
        <v>7.9999999999999982</v>
      </c>
      <c r="AR54" s="683">
        <f>IF(AR53="","",VLOOKUP(AR53,'【記載例】シフト記号表（勤務時間帯）'!$C$6:$L$47,10,FALSE))</f>
        <v>7.9999999999999982</v>
      </c>
      <c r="AS54" s="684">
        <f>IF(AS53="","",VLOOKUP(AS53,'【記載例】シフト記号表（勤務時間帯）'!$C$6:$L$47,10,FALSE))</f>
        <v>8</v>
      </c>
      <c r="AT54" s="684" t="str">
        <f>IF(AT53="","",VLOOKUP(AT53,'【記載例】シフト記号表（勤務時間帯）'!$C$6:$L$47,10,FALSE))</f>
        <v/>
      </c>
      <c r="AU54" s="684">
        <f>IF(AU53="","",VLOOKUP(AU53,'【記載例】シフト記号表（勤務時間帯）'!$C$6:$L$47,10,FALSE))</f>
        <v>8</v>
      </c>
      <c r="AV54" s="684" t="str">
        <f>IF(AV53="","",VLOOKUP(AV53,'【記載例】シフト記号表（勤務時間帯）'!$C$6:$L$47,10,FALSE))</f>
        <v/>
      </c>
      <c r="AW54" s="684">
        <f>IF(AW53="","",VLOOKUP(AW53,'【記載例】シフト記号表（勤務時間帯）'!$C$6:$L$47,10,FALSE))</f>
        <v>7.9999999999999982</v>
      </c>
      <c r="AX54" s="685" t="str">
        <f>IF(AX53="","",VLOOKUP(AX53,'【記載例】シフト記号表（勤務時間帯）'!$C$6:$L$47,10,FALSE))</f>
        <v/>
      </c>
      <c r="AY54" s="683" t="str">
        <f>IF(AY53="","",VLOOKUP(AY53,'【記載例】シフト記号表（勤務時間帯）'!$C$6:$L$47,10,FALSE))</f>
        <v/>
      </c>
      <c r="AZ54" s="684" t="str">
        <f>IF(AZ53="","",VLOOKUP(AZ53,'【記載例】シフト記号表（勤務時間帯）'!$C$6:$L$47,10,FALSE))</f>
        <v/>
      </c>
      <c r="BA54" s="684" t="str">
        <f>IF(BA53="","",VLOOKUP(BA53,'【記載例】シフト記号表（勤務時間帯）'!$C$6:$L$47,10,FALSE))</f>
        <v/>
      </c>
      <c r="BB54" s="1814">
        <f>IF($BE$3="４週",SUM(W54:AX54),IF($BE$3="暦月",SUM(W54:BA54),""))</f>
        <v>128</v>
      </c>
      <c r="BC54" s="1815"/>
      <c r="BD54" s="1816">
        <f>IF($BE$3="４週",BB54/4,IF($BE$3="暦月",(BB54/($BE$8/7)),""))</f>
        <v>32</v>
      </c>
      <c r="BE54" s="1815"/>
      <c r="BF54" s="1811"/>
      <c r="BG54" s="1812"/>
      <c r="BH54" s="1812"/>
      <c r="BI54" s="1812"/>
      <c r="BJ54" s="1813"/>
    </row>
    <row r="55" spans="2:62" ht="20.25" customHeight="1" x14ac:dyDescent="0.2">
      <c r="B55" s="1770">
        <f>B53+1</f>
        <v>20</v>
      </c>
      <c r="C55" s="1772" t="s">
        <v>1220</v>
      </c>
      <c r="D55" s="1773"/>
      <c r="E55" s="686"/>
      <c r="F55" s="687"/>
      <c r="G55" s="686"/>
      <c r="H55" s="687"/>
      <c r="I55" s="1776" t="s">
        <v>1189</v>
      </c>
      <c r="J55" s="1777"/>
      <c r="K55" s="1780" t="s">
        <v>1222</v>
      </c>
      <c r="L55" s="1781"/>
      <c r="M55" s="1781"/>
      <c r="N55" s="1773"/>
      <c r="O55" s="1784" t="s">
        <v>1223</v>
      </c>
      <c r="P55" s="1785"/>
      <c r="Q55" s="1785"/>
      <c r="R55" s="1785"/>
      <c r="S55" s="1786"/>
      <c r="T55" s="688" t="s">
        <v>1079</v>
      </c>
      <c r="U55" s="689"/>
      <c r="V55" s="690"/>
      <c r="W55" s="691" t="s">
        <v>1152</v>
      </c>
      <c r="X55" s="692" t="s">
        <v>1154</v>
      </c>
      <c r="Y55" s="692" t="s">
        <v>1142</v>
      </c>
      <c r="Z55" s="692" t="s">
        <v>1142</v>
      </c>
      <c r="AA55" s="692"/>
      <c r="AB55" s="692" t="s">
        <v>1148</v>
      </c>
      <c r="AC55" s="693"/>
      <c r="AD55" s="691"/>
      <c r="AE55" s="692" t="s">
        <v>1152</v>
      </c>
      <c r="AF55" s="692" t="s">
        <v>1154</v>
      </c>
      <c r="AG55" s="692" t="s">
        <v>1142</v>
      </c>
      <c r="AH55" s="692" t="s">
        <v>1142</v>
      </c>
      <c r="AI55" s="692"/>
      <c r="AJ55" s="693" t="s">
        <v>1148</v>
      </c>
      <c r="AK55" s="691" t="s">
        <v>1148</v>
      </c>
      <c r="AL55" s="692"/>
      <c r="AM55" s="692" t="s">
        <v>1152</v>
      </c>
      <c r="AN55" s="692" t="s">
        <v>1154</v>
      </c>
      <c r="AO55" s="692" t="s">
        <v>1142</v>
      </c>
      <c r="AP55" s="692" t="s">
        <v>1142</v>
      </c>
      <c r="AQ55" s="693"/>
      <c r="AR55" s="691" t="s">
        <v>1148</v>
      </c>
      <c r="AS55" s="692"/>
      <c r="AT55" s="692"/>
      <c r="AU55" s="692" t="s">
        <v>1152</v>
      </c>
      <c r="AV55" s="692" t="s">
        <v>1154</v>
      </c>
      <c r="AW55" s="692" t="s">
        <v>1142</v>
      </c>
      <c r="AX55" s="693" t="s">
        <v>1142</v>
      </c>
      <c r="AY55" s="691"/>
      <c r="AZ55" s="692"/>
      <c r="BA55" s="694"/>
      <c r="BB55" s="1787"/>
      <c r="BC55" s="1788"/>
      <c r="BD55" s="1842"/>
      <c r="BE55" s="1843"/>
      <c r="BF55" s="1844"/>
      <c r="BG55" s="1845"/>
      <c r="BH55" s="1845"/>
      <c r="BI55" s="1845"/>
      <c r="BJ55" s="1846"/>
    </row>
    <row r="56" spans="2:62" ht="20.25" customHeight="1" x14ac:dyDescent="0.2">
      <c r="B56" s="1771"/>
      <c r="C56" s="1774"/>
      <c r="D56" s="1775"/>
      <c r="E56" s="678"/>
      <c r="F56" s="679" t="str">
        <f>C55</f>
        <v>介護職員</v>
      </c>
      <c r="G56" s="678"/>
      <c r="H56" s="679" t="str">
        <f>I55</f>
        <v>A</v>
      </c>
      <c r="I56" s="1778"/>
      <c r="J56" s="1779"/>
      <c r="K56" s="1782"/>
      <c r="L56" s="1783"/>
      <c r="M56" s="1783"/>
      <c r="N56" s="1775"/>
      <c r="O56" s="1784"/>
      <c r="P56" s="1785"/>
      <c r="Q56" s="1785"/>
      <c r="R56" s="1785"/>
      <c r="S56" s="1786"/>
      <c r="T56" s="695" t="s">
        <v>1080</v>
      </c>
      <c r="U56" s="696"/>
      <c r="V56" s="697"/>
      <c r="W56" s="683">
        <f>IF(W55="","",VLOOKUP(W55,'【記載例】シフト記号表（勤務時間帯）'!$C$6:$L$47,10,FALSE))</f>
        <v>8</v>
      </c>
      <c r="X56" s="684">
        <f>IF(X55="","",VLOOKUP(X55,'【記載例】シフト記号表（勤務時間帯）'!$C$6:$L$47,10,FALSE))</f>
        <v>8</v>
      </c>
      <c r="Y56" s="684">
        <f>IF(Y55="","",VLOOKUP(Y55,'【記載例】シフト記号表（勤務時間帯）'!$C$6:$L$47,10,FALSE))</f>
        <v>7.9999999999999982</v>
      </c>
      <c r="Z56" s="684">
        <f>IF(Z55="","",VLOOKUP(Z55,'【記載例】シフト記号表（勤務時間帯）'!$C$6:$L$47,10,FALSE))</f>
        <v>7.9999999999999982</v>
      </c>
      <c r="AA56" s="684" t="str">
        <f>IF(AA55="","",VLOOKUP(AA55,'【記載例】シフト記号表（勤務時間帯）'!$C$6:$L$47,10,FALSE))</f>
        <v/>
      </c>
      <c r="AB56" s="684">
        <f>IF(AB55="","",VLOOKUP(AB55,'【記載例】シフト記号表（勤務時間帯）'!$C$6:$L$47,10,FALSE))</f>
        <v>8</v>
      </c>
      <c r="AC56" s="685" t="str">
        <f>IF(AC55="","",VLOOKUP(AC55,'【記載例】シフト記号表（勤務時間帯）'!$C$6:$L$47,10,FALSE))</f>
        <v/>
      </c>
      <c r="AD56" s="683" t="str">
        <f>IF(AD55="","",VLOOKUP(AD55,'【記載例】シフト記号表（勤務時間帯）'!$C$6:$L$47,10,FALSE))</f>
        <v/>
      </c>
      <c r="AE56" s="684">
        <f>IF(AE55="","",VLOOKUP(AE55,'【記載例】シフト記号表（勤務時間帯）'!$C$6:$L$47,10,FALSE))</f>
        <v>8</v>
      </c>
      <c r="AF56" s="684">
        <f>IF(AF55="","",VLOOKUP(AF55,'【記載例】シフト記号表（勤務時間帯）'!$C$6:$L$47,10,FALSE))</f>
        <v>8</v>
      </c>
      <c r="AG56" s="684">
        <f>IF(AG55="","",VLOOKUP(AG55,'【記載例】シフト記号表（勤務時間帯）'!$C$6:$L$47,10,FALSE))</f>
        <v>7.9999999999999982</v>
      </c>
      <c r="AH56" s="684">
        <f>IF(AH55="","",VLOOKUP(AH55,'【記載例】シフト記号表（勤務時間帯）'!$C$6:$L$47,10,FALSE))</f>
        <v>7.9999999999999982</v>
      </c>
      <c r="AI56" s="684" t="str">
        <f>IF(AI55="","",VLOOKUP(AI55,'【記載例】シフト記号表（勤務時間帯）'!$C$6:$L$47,10,FALSE))</f>
        <v/>
      </c>
      <c r="AJ56" s="685">
        <f>IF(AJ55="","",VLOOKUP(AJ55,'【記載例】シフト記号表（勤務時間帯）'!$C$6:$L$47,10,FALSE))</f>
        <v>8</v>
      </c>
      <c r="AK56" s="683">
        <f>IF(AK55="","",VLOOKUP(AK55,'【記載例】シフト記号表（勤務時間帯）'!$C$6:$L$47,10,FALSE))</f>
        <v>8</v>
      </c>
      <c r="AL56" s="684" t="str">
        <f>IF(AL55="","",VLOOKUP(AL55,'【記載例】シフト記号表（勤務時間帯）'!$C$6:$L$47,10,FALSE))</f>
        <v/>
      </c>
      <c r="AM56" s="684">
        <f>IF(AM55="","",VLOOKUP(AM55,'【記載例】シフト記号表（勤務時間帯）'!$C$6:$L$47,10,FALSE))</f>
        <v>8</v>
      </c>
      <c r="AN56" s="684">
        <f>IF(AN55="","",VLOOKUP(AN55,'【記載例】シフト記号表（勤務時間帯）'!$C$6:$L$47,10,FALSE))</f>
        <v>8</v>
      </c>
      <c r="AO56" s="684">
        <f>IF(AO55="","",VLOOKUP(AO55,'【記載例】シフト記号表（勤務時間帯）'!$C$6:$L$47,10,FALSE))</f>
        <v>7.9999999999999982</v>
      </c>
      <c r="AP56" s="684">
        <f>IF(AP55="","",VLOOKUP(AP55,'【記載例】シフト記号表（勤務時間帯）'!$C$6:$L$47,10,FALSE))</f>
        <v>7.9999999999999982</v>
      </c>
      <c r="AQ56" s="685" t="str">
        <f>IF(AQ55="","",VLOOKUP(AQ55,'【記載例】シフト記号表（勤務時間帯）'!$C$6:$L$47,10,FALSE))</f>
        <v/>
      </c>
      <c r="AR56" s="683">
        <f>IF(AR55="","",VLOOKUP(AR55,'【記載例】シフト記号表（勤務時間帯）'!$C$6:$L$47,10,FALSE))</f>
        <v>8</v>
      </c>
      <c r="AS56" s="684" t="str">
        <f>IF(AS55="","",VLOOKUP(AS55,'【記載例】シフト記号表（勤務時間帯）'!$C$6:$L$47,10,FALSE))</f>
        <v/>
      </c>
      <c r="AT56" s="684" t="str">
        <f>IF(AT55="","",VLOOKUP(AT55,'【記載例】シフト記号表（勤務時間帯）'!$C$6:$L$47,10,FALSE))</f>
        <v/>
      </c>
      <c r="AU56" s="684">
        <f>IF(AU55="","",VLOOKUP(AU55,'【記載例】シフト記号表（勤務時間帯）'!$C$6:$L$47,10,FALSE))</f>
        <v>8</v>
      </c>
      <c r="AV56" s="684">
        <f>IF(AV55="","",VLOOKUP(AV55,'【記載例】シフト記号表（勤務時間帯）'!$C$6:$L$47,10,FALSE))</f>
        <v>8</v>
      </c>
      <c r="AW56" s="684">
        <f>IF(AW55="","",VLOOKUP(AW55,'【記載例】シフト記号表（勤務時間帯）'!$C$6:$L$47,10,FALSE))</f>
        <v>7.9999999999999982</v>
      </c>
      <c r="AX56" s="685">
        <f>IF(AX55="","",VLOOKUP(AX55,'【記載例】シフト記号表（勤務時間帯）'!$C$6:$L$47,10,FALSE))</f>
        <v>7.9999999999999982</v>
      </c>
      <c r="AY56" s="683" t="str">
        <f>IF(AY55="","",VLOOKUP(AY55,'【記載例】シフト記号表（勤務時間帯）'!$C$6:$L$47,10,FALSE))</f>
        <v/>
      </c>
      <c r="AZ56" s="684" t="str">
        <f>IF(AZ55="","",VLOOKUP(AZ55,'【記載例】シフト記号表（勤務時間帯）'!$C$6:$L$47,10,FALSE))</f>
        <v/>
      </c>
      <c r="BA56" s="684" t="str">
        <f>IF(BA55="","",VLOOKUP(BA55,'【記載例】シフト記号表（勤務時間帯）'!$C$6:$L$47,10,FALSE))</f>
        <v/>
      </c>
      <c r="BB56" s="1814">
        <f>IF($BE$3="４週",SUM(W56:AX56),IF($BE$3="暦月",SUM(W56:BA56),""))</f>
        <v>160</v>
      </c>
      <c r="BC56" s="1815"/>
      <c r="BD56" s="1816">
        <f>IF($BE$3="４週",BB56/4,IF($BE$3="暦月",(BB56/($BE$8/7)),""))</f>
        <v>40</v>
      </c>
      <c r="BE56" s="1815"/>
      <c r="BF56" s="1811"/>
      <c r="BG56" s="1812"/>
      <c r="BH56" s="1812"/>
      <c r="BI56" s="1812"/>
      <c r="BJ56" s="1813"/>
    </row>
    <row r="57" spans="2:62" ht="20.25" customHeight="1" x14ac:dyDescent="0.2">
      <c r="B57" s="1770">
        <f>B55+1</f>
        <v>21</v>
      </c>
      <c r="C57" s="1772" t="s">
        <v>1220</v>
      </c>
      <c r="D57" s="1773"/>
      <c r="E57" s="678"/>
      <c r="F57" s="679"/>
      <c r="G57" s="678"/>
      <c r="H57" s="679"/>
      <c r="I57" s="1776" t="s">
        <v>1189</v>
      </c>
      <c r="J57" s="1777"/>
      <c r="K57" s="1780" t="s">
        <v>1222</v>
      </c>
      <c r="L57" s="1781"/>
      <c r="M57" s="1781"/>
      <c r="N57" s="1773"/>
      <c r="O57" s="1784" t="s">
        <v>1224</v>
      </c>
      <c r="P57" s="1785"/>
      <c r="Q57" s="1785"/>
      <c r="R57" s="1785"/>
      <c r="S57" s="1786"/>
      <c r="T57" s="698" t="s">
        <v>1079</v>
      </c>
      <c r="V57" s="699"/>
      <c r="W57" s="691"/>
      <c r="X57" s="692" t="s">
        <v>1152</v>
      </c>
      <c r="Y57" s="692" t="s">
        <v>1154</v>
      </c>
      <c r="Z57" s="692" t="s">
        <v>1148</v>
      </c>
      <c r="AA57" s="692" t="s">
        <v>1142</v>
      </c>
      <c r="AB57" s="692"/>
      <c r="AC57" s="693" t="s">
        <v>1148</v>
      </c>
      <c r="AD57" s="691" t="s">
        <v>1148</v>
      </c>
      <c r="AE57" s="692"/>
      <c r="AF57" s="692" t="s">
        <v>1152</v>
      </c>
      <c r="AG57" s="692" t="s">
        <v>1154</v>
      </c>
      <c r="AH57" s="692" t="s">
        <v>1148</v>
      </c>
      <c r="AI57" s="692" t="s">
        <v>1142</v>
      </c>
      <c r="AJ57" s="693"/>
      <c r="AK57" s="691" t="s">
        <v>1148</v>
      </c>
      <c r="AL57" s="692" t="s">
        <v>1142</v>
      </c>
      <c r="AM57" s="692"/>
      <c r="AN57" s="692" t="s">
        <v>1152</v>
      </c>
      <c r="AO57" s="692" t="s">
        <v>1154</v>
      </c>
      <c r="AP57" s="692" t="s">
        <v>1148</v>
      </c>
      <c r="AQ57" s="693"/>
      <c r="AR57" s="691"/>
      <c r="AS57" s="692" t="s">
        <v>1148</v>
      </c>
      <c r="AT57" s="692" t="s">
        <v>1142</v>
      </c>
      <c r="AU57" s="692"/>
      <c r="AV57" s="692" t="s">
        <v>1152</v>
      </c>
      <c r="AW57" s="692" t="s">
        <v>1154</v>
      </c>
      <c r="AX57" s="693" t="s">
        <v>1148</v>
      </c>
      <c r="AY57" s="691"/>
      <c r="AZ57" s="692"/>
      <c r="BA57" s="694"/>
      <c r="BB57" s="1787"/>
      <c r="BC57" s="1788"/>
      <c r="BD57" s="1842"/>
      <c r="BE57" s="1843"/>
      <c r="BF57" s="1844"/>
      <c r="BG57" s="1845"/>
      <c r="BH57" s="1845"/>
      <c r="BI57" s="1845"/>
      <c r="BJ57" s="1846"/>
    </row>
    <row r="58" spans="2:62" ht="20.25" customHeight="1" x14ac:dyDescent="0.2">
      <c r="B58" s="1771"/>
      <c r="C58" s="1774"/>
      <c r="D58" s="1775"/>
      <c r="E58" s="678"/>
      <c r="F58" s="679" t="str">
        <f>C57</f>
        <v>介護職員</v>
      </c>
      <c r="G58" s="678"/>
      <c r="H58" s="679" t="str">
        <f>I57</f>
        <v>A</v>
      </c>
      <c r="I58" s="1778"/>
      <c r="J58" s="1779"/>
      <c r="K58" s="1782"/>
      <c r="L58" s="1783"/>
      <c r="M58" s="1783"/>
      <c r="N58" s="1775"/>
      <c r="O58" s="1784"/>
      <c r="P58" s="1785"/>
      <c r="Q58" s="1785"/>
      <c r="R58" s="1785"/>
      <c r="S58" s="1786"/>
      <c r="T58" s="695" t="s">
        <v>1080</v>
      </c>
      <c r="U58" s="696"/>
      <c r="V58" s="697"/>
      <c r="W58" s="683" t="str">
        <f>IF(W57="","",VLOOKUP(W57,'【記載例】シフト記号表（勤務時間帯）'!$C$6:$L$47,10,FALSE))</f>
        <v/>
      </c>
      <c r="X58" s="684">
        <f>IF(X57="","",VLOOKUP(X57,'【記載例】シフト記号表（勤務時間帯）'!$C$6:$L$47,10,FALSE))</f>
        <v>8</v>
      </c>
      <c r="Y58" s="684">
        <f>IF(Y57="","",VLOOKUP(Y57,'【記載例】シフト記号表（勤務時間帯）'!$C$6:$L$47,10,FALSE))</f>
        <v>8</v>
      </c>
      <c r="Z58" s="684">
        <f>IF(Z57="","",VLOOKUP(Z57,'【記載例】シフト記号表（勤務時間帯）'!$C$6:$L$47,10,FALSE))</f>
        <v>8</v>
      </c>
      <c r="AA58" s="684">
        <f>IF(AA57="","",VLOOKUP(AA57,'【記載例】シフト記号表（勤務時間帯）'!$C$6:$L$47,10,FALSE))</f>
        <v>7.9999999999999982</v>
      </c>
      <c r="AB58" s="684" t="str">
        <f>IF(AB57="","",VLOOKUP(AB57,'【記載例】シフト記号表（勤務時間帯）'!$C$6:$L$47,10,FALSE))</f>
        <v/>
      </c>
      <c r="AC58" s="685">
        <f>IF(AC57="","",VLOOKUP(AC57,'【記載例】シフト記号表（勤務時間帯）'!$C$6:$L$47,10,FALSE))</f>
        <v>8</v>
      </c>
      <c r="AD58" s="683">
        <f>IF(AD57="","",VLOOKUP(AD57,'【記載例】シフト記号表（勤務時間帯）'!$C$6:$L$47,10,FALSE))</f>
        <v>8</v>
      </c>
      <c r="AE58" s="684" t="str">
        <f>IF(AE57="","",VLOOKUP(AE57,'【記載例】シフト記号表（勤務時間帯）'!$C$6:$L$47,10,FALSE))</f>
        <v/>
      </c>
      <c r="AF58" s="684">
        <f>IF(AF57="","",VLOOKUP(AF57,'【記載例】シフト記号表（勤務時間帯）'!$C$6:$L$47,10,FALSE))</f>
        <v>8</v>
      </c>
      <c r="AG58" s="684">
        <f>IF(AG57="","",VLOOKUP(AG57,'【記載例】シフト記号表（勤務時間帯）'!$C$6:$L$47,10,FALSE))</f>
        <v>8</v>
      </c>
      <c r="AH58" s="684">
        <f>IF(AH57="","",VLOOKUP(AH57,'【記載例】シフト記号表（勤務時間帯）'!$C$6:$L$47,10,FALSE))</f>
        <v>8</v>
      </c>
      <c r="AI58" s="684">
        <f>IF(AI57="","",VLOOKUP(AI57,'【記載例】シフト記号表（勤務時間帯）'!$C$6:$L$47,10,FALSE))</f>
        <v>7.9999999999999982</v>
      </c>
      <c r="AJ58" s="685" t="str">
        <f>IF(AJ57="","",VLOOKUP(AJ57,'【記載例】シフト記号表（勤務時間帯）'!$C$6:$L$47,10,FALSE))</f>
        <v/>
      </c>
      <c r="AK58" s="683">
        <f>IF(AK57="","",VLOOKUP(AK57,'【記載例】シフト記号表（勤務時間帯）'!$C$6:$L$47,10,FALSE))</f>
        <v>8</v>
      </c>
      <c r="AL58" s="684">
        <f>IF(AL57="","",VLOOKUP(AL57,'【記載例】シフト記号表（勤務時間帯）'!$C$6:$L$47,10,FALSE))</f>
        <v>7.9999999999999982</v>
      </c>
      <c r="AM58" s="684" t="str">
        <f>IF(AM57="","",VLOOKUP(AM57,'【記載例】シフト記号表（勤務時間帯）'!$C$6:$L$47,10,FALSE))</f>
        <v/>
      </c>
      <c r="AN58" s="684">
        <f>IF(AN57="","",VLOOKUP(AN57,'【記載例】シフト記号表（勤務時間帯）'!$C$6:$L$47,10,FALSE))</f>
        <v>8</v>
      </c>
      <c r="AO58" s="684">
        <f>IF(AO57="","",VLOOKUP(AO57,'【記載例】シフト記号表（勤務時間帯）'!$C$6:$L$47,10,FALSE))</f>
        <v>8</v>
      </c>
      <c r="AP58" s="684">
        <f>IF(AP57="","",VLOOKUP(AP57,'【記載例】シフト記号表（勤務時間帯）'!$C$6:$L$47,10,FALSE))</f>
        <v>8</v>
      </c>
      <c r="AQ58" s="685" t="str">
        <f>IF(AQ57="","",VLOOKUP(AQ57,'【記載例】シフト記号表（勤務時間帯）'!$C$6:$L$47,10,FALSE))</f>
        <v/>
      </c>
      <c r="AR58" s="683" t="str">
        <f>IF(AR57="","",VLOOKUP(AR57,'【記載例】シフト記号表（勤務時間帯）'!$C$6:$L$47,10,FALSE))</f>
        <v/>
      </c>
      <c r="AS58" s="684">
        <f>IF(AS57="","",VLOOKUP(AS57,'【記載例】シフト記号表（勤務時間帯）'!$C$6:$L$47,10,FALSE))</f>
        <v>8</v>
      </c>
      <c r="AT58" s="684">
        <f>IF(AT57="","",VLOOKUP(AT57,'【記載例】シフト記号表（勤務時間帯）'!$C$6:$L$47,10,FALSE))</f>
        <v>7.9999999999999982</v>
      </c>
      <c r="AU58" s="684" t="str">
        <f>IF(AU57="","",VLOOKUP(AU57,'【記載例】シフト記号表（勤務時間帯）'!$C$6:$L$47,10,FALSE))</f>
        <v/>
      </c>
      <c r="AV58" s="684">
        <f>IF(AV57="","",VLOOKUP(AV57,'【記載例】シフト記号表（勤務時間帯）'!$C$6:$L$47,10,FALSE))</f>
        <v>8</v>
      </c>
      <c r="AW58" s="684">
        <f>IF(AW57="","",VLOOKUP(AW57,'【記載例】シフト記号表（勤務時間帯）'!$C$6:$L$47,10,FALSE))</f>
        <v>8</v>
      </c>
      <c r="AX58" s="685">
        <f>IF(AX57="","",VLOOKUP(AX57,'【記載例】シフト記号表（勤務時間帯）'!$C$6:$L$47,10,FALSE))</f>
        <v>8</v>
      </c>
      <c r="AY58" s="683" t="str">
        <f>IF(AY57="","",VLOOKUP(AY57,'【記載例】シフト記号表（勤務時間帯）'!$C$6:$L$47,10,FALSE))</f>
        <v/>
      </c>
      <c r="AZ58" s="684" t="str">
        <f>IF(AZ57="","",VLOOKUP(AZ57,'【記載例】シフト記号表（勤務時間帯）'!$C$6:$L$47,10,FALSE))</f>
        <v/>
      </c>
      <c r="BA58" s="684" t="str">
        <f>IF(BA57="","",VLOOKUP(BA57,'【記載例】シフト記号表（勤務時間帯）'!$C$6:$L$47,10,FALSE))</f>
        <v/>
      </c>
      <c r="BB58" s="1814">
        <f>IF($BE$3="４週",SUM(W58:AX58),IF($BE$3="暦月",SUM(W58:BA58),""))</f>
        <v>160</v>
      </c>
      <c r="BC58" s="1815"/>
      <c r="BD58" s="1816">
        <f>IF($BE$3="４週",BB58/4,IF($BE$3="暦月",(BB58/($BE$8/7)),""))</f>
        <v>40</v>
      </c>
      <c r="BE58" s="1815"/>
      <c r="BF58" s="1811"/>
      <c r="BG58" s="1812"/>
      <c r="BH58" s="1812"/>
      <c r="BI58" s="1812"/>
      <c r="BJ58" s="1813"/>
    </row>
    <row r="59" spans="2:62" ht="20.25" customHeight="1" x14ac:dyDescent="0.2">
      <c r="B59" s="1770">
        <f>B57+1</f>
        <v>22</v>
      </c>
      <c r="C59" s="1772" t="s">
        <v>1220</v>
      </c>
      <c r="D59" s="1773"/>
      <c r="E59" s="678"/>
      <c r="F59" s="679"/>
      <c r="G59" s="678"/>
      <c r="H59" s="679"/>
      <c r="I59" s="1776" t="s">
        <v>1189</v>
      </c>
      <c r="J59" s="1777"/>
      <c r="K59" s="1780" t="s">
        <v>1190</v>
      </c>
      <c r="L59" s="1781"/>
      <c r="M59" s="1781"/>
      <c r="N59" s="1773"/>
      <c r="O59" s="1784" t="s">
        <v>1225</v>
      </c>
      <c r="P59" s="1785"/>
      <c r="Q59" s="1785"/>
      <c r="R59" s="1785"/>
      <c r="S59" s="1786"/>
      <c r="T59" s="698" t="s">
        <v>1079</v>
      </c>
      <c r="V59" s="699"/>
      <c r="W59" s="691" t="s">
        <v>1148</v>
      </c>
      <c r="X59" s="692"/>
      <c r="Y59" s="692" t="s">
        <v>1152</v>
      </c>
      <c r="Z59" s="692" t="s">
        <v>1154</v>
      </c>
      <c r="AA59" s="692" t="s">
        <v>1148</v>
      </c>
      <c r="AB59" s="692" t="s">
        <v>1142</v>
      </c>
      <c r="AC59" s="693"/>
      <c r="AD59" s="691" t="s">
        <v>1142</v>
      </c>
      <c r="AE59" s="692" t="s">
        <v>1148</v>
      </c>
      <c r="AF59" s="692"/>
      <c r="AG59" s="692" t="s">
        <v>1152</v>
      </c>
      <c r="AH59" s="692" t="s">
        <v>1154</v>
      </c>
      <c r="AI59" s="692" t="s">
        <v>1148</v>
      </c>
      <c r="AJ59" s="693"/>
      <c r="AK59" s="691" t="s">
        <v>1142</v>
      </c>
      <c r="AL59" s="692" t="s">
        <v>1148</v>
      </c>
      <c r="AM59" s="692"/>
      <c r="AN59" s="692"/>
      <c r="AO59" s="692" t="s">
        <v>1152</v>
      </c>
      <c r="AP59" s="692" t="s">
        <v>1154</v>
      </c>
      <c r="AQ59" s="693" t="s">
        <v>1142</v>
      </c>
      <c r="AR59" s="691" t="s">
        <v>1142</v>
      </c>
      <c r="AS59" s="692"/>
      <c r="AT59" s="692" t="s">
        <v>1148</v>
      </c>
      <c r="AU59" s="692" t="s">
        <v>1142</v>
      </c>
      <c r="AV59" s="692"/>
      <c r="AW59" s="692" t="s">
        <v>1152</v>
      </c>
      <c r="AX59" s="693" t="s">
        <v>1154</v>
      </c>
      <c r="AY59" s="691"/>
      <c r="AZ59" s="692"/>
      <c r="BA59" s="694"/>
      <c r="BB59" s="1787"/>
      <c r="BC59" s="1788"/>
      <c r="BD59" s="1842"/>
      <c r="BE59" s="1843"/>
      <c r="BF59" s="1844"/>
      <c r="BG59" s="1845"/>
      <c r="BH59" s="1845"/>
      <c r="BI59" s="1845"/>
      <c r="BJ59" s="1846"/>
    </row>
    <row r="60" spans="2:62" ht="20.25" customHeight="1" x14ac:dyDescent="0.2">
      <c r="B60" s="1771"/>
      <c r="C60" s="1774"/>
      <c r="D60" s="1775"/>
      <c r="E60" s="678"/>
      <c r="F60" s="679" t="str">
        <f>C59</f>
        <v>介護職員</v>
      </c>
      <c r="G60" s="678"/>
      <c r="H60" s="679" t="str">
        <f>I59</f>
        <v>A</v>
      </c>
      <c r="I60" s="1778"/>
      <c r="J60" s="1779"/>
      <c r="K60" s="1782"/>
      <c r="L60" s="1783"/>
      <c r="M60" s="1783"/>
      <c r="N60" s="1775"/>
      <c r="O60" s="1784"/>
      <c r="P60" s="1785"/>
      <c r="Q60" s="1785"/>
      <c r="R60" s="1785"/>
      <c r="S60" s="1786"/>
      <c r="T60" s="695" t="s">
        <v>1080</v>
      </c>
      <c r="U60" s="696"/>
      <c r="V60" s="697"/>
      <c r="W60" s="683">
        <f>IF(W59="","",VLOOKUP(W59,'【記載例】シフト記号表（勤務時間帯）'!$C$6:$L$47,10,FALSE))</f>
        <v>8</v>
      </c>
      <c r="X60" s="684" t="str">
        <f>IF(X59="","",VLOOKUP(X59,'【記載例】シフト記号表（勤務時間帯）'!$C$6:$L$47,10,FALSE))</f>
        <v/>
      </c>
      <c r="Y60" s="684">
        <f>IF(Y59="","",VLOOKUP(Y59,'【記載例】シフト記号表（勤務時間帯）'!$C$6:$L$47,10,FALSE))</f>
        <v>8</v>
      </c>
      <c r="Z60" s="684">
        <f>IF(Z59="","",VLOOKUP(Z59,'【記載例】シフト記号表（勤務時間帯）'!$C$6:$L$47,10,FALSE))</f>
        <v>8</v>
      </c>
      <c r="AA60" s="684">
        <f>IF(AA59="","",VLOOKUP(AA59,'【記載例】シフト記号表（勤務時間帯）'!$C$6:$L$47,10,FALSE))</f>
        <v>8</v>
      </c>
      <c r="AB60" s="684">
        <f>IF(AB59="","",VLOOKUP(AB59,'【記載例】シフト記号表（勤務時間帯）'!$C$6:$L$47,10,FALSE))</f>
        <v>7.9999999999999982</v>
      </c>
      <c r="AC60" s="685" t="str">
        <f>IF(AC59="","",VLOOKUP(AC59,'【記載例】シフト記号表（勤務時間帯）'!$C$6:$L$47,10,FALSE))</f>
        <v/>
      </c>
      <c r="AD60" s="683">
        <f>IF(AD59="","",VLOOKUP(AD59,'【記載例】シフト記号表（勤務時間帯）'!$C$6:$L$47,10,FALSE))</f>
        <v>7.9999999999999982</v>
      </c>
      <c r="AE60" s="684">
        <f>IF(AE59="","",VLOOKUP(AE59,'【記載例】シフト記号表（勤務時間帯）'!$C$6:$L$47,10,FALSE))</f>
        <v>8</v>
      </c>
      <c r="AF60" s="684" t="str">
        <f>IF(AF59="","",VLOOKUP(AF59,'【記載例】シフト記号表（勤務時間帯）'!$C$6:$L$47,10,FALSE))</f>
        <v/>
      </c>
      <c r="AG60" s="684">
        <f>IF(AG59="","",VLOOKUP(AG59,'【記載例】シフト記号表（勤務時間帯）'!$C$6:$L$47,10,FALSE))</f>
        <v>8</v>
      </c>
      <c r="AH60" s="684">
        <f>IF(AH59="","",VLOOKUP(AH59,'【記載例】シフト記号表（勤務時間帯）'!$C$6:$L$47,10,FALSE))</f>
        <v>8</v>
      </c>
      <c r="AI60" s="684">
        <f>IF(AI59="","",VLOOKUP(AI59,'【記載例】シフト記号表（勤務時間帯）'!$C$6:$L$47,10,FALSE))</f>
        <v>8</v>
      </c>
      <c r="AJ60" s="685" t="str">
        <f>IF(AJ59="","",VLOOKUP(AJ59,'【記載例】シフト記号表（勤務時間帯）'!$C$6:$L$47,10,FALSE))</f>
        <v/>
      </c>
      <c r="AK60" s="683">
        <f>IF(AK59="","",VLOOKUP(AK59,'【記載例】シフト記号表（勤務時間帯）'!$C$6:$L$47,10,FALSE))</f>
        <v>7.9999999999999982</v>
      </c>
      <c r="AL60" s="684">
        <f>IF(AL59="","",VLOOKUP(AL59,'【記載例】シフト記号表（勤務時間帯）'!$C$6:$L$47,10,FALSE))</f>
        <v>8</v>
      </c>
      <c r="AM60" s="684" t="str">
        <f>IF(AM59="","",VLOOKUP(AM59,'【記載例】シフト記号表（勤務時間帯）'!$C$6:$L$47,10,FALSE))</f>
        <v/>
      </c>
      <c r="AN60" s="684" t="str">
        <f>IF(AN59="","",VLOOKUP(AN59,'【記載例】シフト記号表（勤務時間帯）'!$C$6:$L$47,10,FALSE))</f>
        <v/>
      </c>
      <c r="AO60" s="684">
        <f>IF(AO59="","",VLOOKUP(AO59,'【記載例】シフト記号表（勤務時間帯）'!$C$6:$L$47,10,FALSE))</f>
        <v>8</v>
      </c>
      <c r="AP60" s="684">
        <f>IF(AP59="","",VLOOKUP(AP59,'【記載例】シフト記号表（勤務時間帯）'!$C$6:$L$47,10,FALSE))</f>
        <v>8</v>
      </c>
      <c r="AQ60" s="685">
        <f>IF(AQ59="","",VLOOKUP(AQ59,'【記載例】シフト記号表（勤務時間帯）'!$C$6:$L$47,10,FALSE))</f>
        <v>7.9999999999999982</v>
      </c>
      <c r="AR60" s="683">
        <f>IF(AR59="","",VLOOKUP(AR59,'【記載例】シフト記号表（勤務時間帯）'!$C$6:$L$47,10,FALSE))</f>
        <v>7.9999999999999982</v>
      </c>
      <c r="AS60" s="684" t="str">
        <f>IF(AS59="","",VLOOKUP(AS59,'【記載例】シフト記号表（勤務時間帯）'!$C$6:$L$47,10,FALSE))</f>
        <v/>
      </c>
      <c r="AT60" s="684">
        <f>IF(AT59="","",VLOOKUP(AT59,'【記載例】シフト記号表（勤務時間帯）'!$C$6:$L$47,10,FALSE))</f>
        <v>8</v>
      </c>
      <c r="AU60" s="684">
        <f>IF(AU59="","",VLOOKUP(AU59,'【記載例】シフト記号表（勤務時間帯）'!$C$6:$L$47,10,FALSE))</f>
        <v>7.9999999999999982</v>
      </c>
      <c r="AV60" s="684" t="str">
        <f>IF(AV59="","",VLOOKUP(AV59,'【記載例】シフト記号表（勤務時間帯）'!$C$6:$L$47,10,FALSE))</f>
        <v/>
      </c>
      <c r="AW60" s="684">
        <f>IF(AW59="","",VLOOKUP(AW59,'【記載例】シフト記号表（勤務時間帯）'!$C$6:$L$47,10,FALSE))</f>
        <v>8</v>
      </c>
      <c r="AX60" s="685">
        <f>IF(AX59="","",VLOOKUP(AX59,'【記載例】シフト記号表（勤務時間帯）'!$C$6:$L$47,10,FALSE))</f>
        <v>8</v>
      </c>
      <c r="AY60" s="683" t="str">
        <f>IF(AY59="","",VLOOKUP(AY59,'【記載例】シフト記号表（勤務時間帯）'!$C$6:$L$47,10,FALSE))</f>
        <v/>
      </c>
      <c r="AZ60" s="684" t="str">
        <f>IF(AZ59="","",VLOOKUP(AZ59,'【記載例】シフト記号表（勤務時間帯）'!$C$6:$L$47,10,FALSE))</f>
        <v/>
      </c>
      <c r="BA60" s="684" t="str">
        <f>IF(BA59="","",VLOOKUP(BA59,'【記載例】シフト記号表（勤務時間帯）'!$C$6:$L$47,10,FALSE))</f>
        <v/>
      </c>
      <c r="BB60" s="1814">
        <f>IF($BE$3="４週",SUM(W60:AX60),IF($BE$3="暦月",SUM(W60:BA60),""))</f>
        <v>160</v>
      </c>
      <c r="BC60" s="1815"/>
      <c r="BD60" s="1816">
        <f>IF($BE$3="４週",BB60/4,IF($BE$3="暦月",(BB60/($BE$8/7)),""))</f>
        <v>40</v>
      </c>
      <c r="BE60" s="1815"/>
      <c r="BF60" s="1811"/>
      <c r="BG60" s="1812"/>
      <c r="BH60" s="1812"/>
      <c r="BI60" s="1812"/>
      <c r="BJ60" s="1813"/>
    </row>
    <row r="61" spans="2:62" ht="20.25" customHeight="1" x14ac:dyDescent="0.2">
      <c r="B61" s="1770">
        <f>B59+1</f>
        <v>23</v>
      </c>
      <c r="C61" s="1772" t="s">
        <v>1220</v>
      </c>
      <c r="D61" s="1773"/>
      <c r="E61" s="678"/>
      <c r="F61" s="679"/>
      <c r="G61" s="678"/>
      <c r="H61" s="679"/>
      <c r="I61" s="1776" t="s">
        <v>1189</v>
      </c>
      <c r="J61" s="1777"/>
      <c r="K61" s="1780" t="s">
        <v>1190</v>
      </c>
      <c r="L61" s="1781"/>
      <c r="M61" s="1781"/>
      <c r="N61" s="1773"/>
      <c r="O61" s="1784" t="s">
        <v>1226</v>
      </c>
      <c r="P61" s="1785"/>
      <c r="Q61" s="1785"/>
      <c r="R61" s="1785"/>
      <c r="S61" s="1786"/>
      <c r="T61" s="698" t="s">
        <v>1079</v>
      </c>
      <c r="V61" s="699"/>
      <c r="W61" s="691" t="s">
        <v>1142</v>
      </c>
      <c r="X61" s="692" t="s">
        <v>1148</v>
      </c>
      <c r="Y61" s="692"/>
      <c r="Z61" s="692" t="s">
        <v>1152</v>
      </c>
      <c r="AA61" s="692" t="s">
        <v>1154</v>
      </c>
      <c r="AB61" s="692"/>
      <c r="AC61" s="693" t="s">
        <v>1142</v>
      </c>
      <c r="AD61" s="691" t="s">
        <v>1148</v>
      </c>
      <c r="AE61" s="692" t="s">
        <v>1148</v>
      </c>
      <c r="AF61" s="692" t="s">
        <v>1142</v>
      </c>
      <c r="AG61" s="692"/>
      <c r="AH61" s="692" t="s">
        <v>1152</v>
      </c>
      <c r="AI61" s="692" t="s">
        <v>1154</v>
      </c>
      <c r="AJ61" s="693"/>
      <c r="AK61" s="691" t="s">
        <v>1148</v>
      </c>
      <c r="AL61" s="692"/>
      <c r="AM61" s="692" t="s">
        <v>1148</v>
      </c>
      <c r="AN61" s="692" t="s">
        <v>1148</v>
      </c>
      <c r="AO61" s="692"/>
      <c r="AP61" s="692" t="s">
        <v>1152</v>
      </c>
      <c r="AQ61" s="693" t="s">
        <v>1154</v>
      </c>
      <c r="AR61" s="691" t="s">
        <v>1148</v>
      </c>
      <c r="AS61" s="692" t="s">
        <v>1142</v>
      </c>
      <c r="AT61" s="692"/>
      <c r="AU61" s="692" t="s">
        <v>1148</v>
      </c>
      <c r="AV61" s="692" t="s">
        <v>1212</v>
      </c>
      <c r="AW61" s="692"/>
      <c r="AX61" s="693" t="s">
        <v>1152</v>
      </c>
      <c r="AY61" s="691"/>
      <c r="AZ61" s="692"/>
      <c r="BA61" s="694"/>
      <c r="BB61" s="1787"/>
      <c r="BC61" s="1788"/>
      <c r="BD61" s="1842"/>
      <c r="BE61" s="1843"/>
      <c r="BF61" s="1844"/>
      <c r="BG61" s="1845"/>
      <c r="BH61" s="1845"/>
      <c r="BI61" s="1845"/>
      <c r="BJ61" s="1846"/>
    </row>
    <row r="62" spans="2:62" ht="20.25" customHeight="1" x14ac:dyDescent="0.2">
      <c r="B62" s="1771"/>
      <c r="C62" s="1774"/>
      <c r="D62" s="1775"/>
      <c r="E62" s="678"/>
      <c r="F62" s="679" t="str">
        <f>C61</f>
        <v>介護職員</v>
      </c>
      <c r="G62" s="678"/>
      <c r="H62" s="679" t="str">
        <f>I61</f>
        <v>A</v>
      </c>
      <c r="I62" s="1778"/>
      <c r="J62" s="1779"/>
      <c r="K62" s="1782"/>
      <c r="L62" s="1783"/>
      <c r="M62" s="1783"/>
      <c r="N62" s="1775"/>
      <c r="O62" s="1784"/>
      <c r="P62" s="1785"/>
      <c r="Q62" s="1785"/>
      <c r="R62" s="1785"/>
      <c r="S62" s="1786"/>
      <c r="T62" s="695" t="s">
        <v>1080</v>
      </c>
      <c r="U62" s="696"/>
      <c r="V62" s="697"/>
      <c r="W62" s="683">
        <f>IF(W61="","",VLOOKUP(W61,'【記載例】シフト記号表（勤務時間帯）'!$C$6:$L$47,10,FALSE))</f>
        <v>7.9999999999999982</v>
      </c>
      <c r="X62" s="684">
        <f>IF(X61="","",VLOOKUP(X61,'【記載例】シフト記号表（勤務時間帯）'!$C$6:$L$47,10,FALSE))</f>
        <v>8</v>
      </c>
      <c r="Y62" s="684" t="str">
        <f>IF(Y61="","",VLOOKUP(Y61,'【記載例】シフト記号表（勤務時間帯）'!$C$6:$L$47,10,FALSE))</f>
        <v/>
      </c>
      <c r="Z62" s="684">
        <f>IF(Z61="","",VLOOKUP(Z61,'【記載例】シフト記号表（勤務時間帯）'!$C$6:$L$47,10,FALSE))</f>
        <v>8</v>
      </c>
      <c r="AA62" s="684">
        <f>IF(AA61="","",VLOOKUP(AA61,'【記載例】シフト記号表（勤務時間帯）'!$C$6:$L$47,10,FALSE))</f>
        <v>8</v>
      </c>
      <c r="AB62" s="684" t="str">
        <f>IF(AB61="","",VLOOKUP(AB61,'【記載例】シフト記号表（勤務時間帯）'!$C$6:$L$47,10,FALSE))</f>
        <v/>
      </c>
      <c r="AC62" s="685">
        <f>IF(AC61="","",VLOOKUP(AC61,'【記載例】シフト記号表（勤務時間帯）'!$C$6:$L$47,10,FALSE))</f>
        <v>7.9999999999999982</v>
      </c>
      <c r="AD62" s="683">
        <f>IF(AD61="","",VLOOKUP(AD61,'【記載例】シフト記号表（勤務時間帯）'!$C$6:$L$47,10,FALSE))</f>
        <v>8</v>
      </c>
      <c r="AE62" s="684">
        <f>IF(AE61="","",VLOOKUP(AE61,'【記載例】シフト記号表（勤務時間帯）'!$C$6:$L$47,10,FALSE))</f>
        <v>8</v>
      </c>
      <c r="AF62" s="684">
        <f>IF(AF61="","",VLOOKUP(AF61,'【記載例】シフト記号表（勤務時間帯）'!$C$6:$L$47,10,FALSE))</f>
        <v>7.9999999999999982</v>
      </c>
      <c r="AG62" s="684" t="str">
        <f>IF(AG61="","",VLOOKUP(AG61,'【記載例】シフト記号表（勤務時間帯）'!$C$6:$L$47,10,FALSE))</f>
        <v/>
      </c>
      <c r="AH62" s="684">
        <f>IF(AH61="","",VLOOKUP(AH61,'【記載例】シフト記号表（勤務時間帯）'!$C$6:$L$47,10,FALSE))</f>
        <v>8</v>
      </c>
      <c r="AI62" s="684">
        <f>IF(AI61="","",VLOOKUP(AI61,'【記載例】シフト記号表（勤務時間帯）'!$C$6:$L$47,10,FALSE))</f>
        <v>8</v>
      </c>
      <c r="AJ62" s="685" t="str">
        <f>IF(AJ61="","",VLOOKUP(AJ61,'【記載例】シフト記号表（勤務時間帯）'!$C$6:$L$47,10,FALSE))</f>
        <v/>
      </c>
      <c r="AK62" s="683">
        <f>IF(AK61="","",VLOOKUP(AK61,'【記載例】シフト記号表（勤務時間帯）'!$C$6:$L$47,10,FALSE))</f>
        <v>8</v>
      </c>
      <c r="AL62" s="684" t="str">
        <f>IF(AL61="","",VLOOKUP(AL61,'【記載例】シフト記号表（勤務時間帯）'!$C$6:$L$47,10,FALSE))</f>
        <v/>
      </c>
      <c r="AM62" s="684">
        <f>IF(AM61="","",VLOOKUP(AM61,'【記載例】シフト記号表（勤務時間帯）'!$C$6:$L$47,10,FALSE))</f>
        <v>8</v>
      </c>
      <c r="AN62" s="684">
        <f>IF(AN61="","",VLOOKUP(AN61,'【記載例】シフト記号表（勤務時間帯）'!$C$6:$L$47,10,FALSE))</f>
        <v>8</v>
      </c>
      <c r="AO62" s="684" t="str">
        <f>IF(AO61="","",VLOOKUP(AO61,'【記載例】シフト記号表（勤務時間帯）'!$C$6:$L$47,10,FALSE))</f>
        <v/>
      </c>
      <c r="AP62" s="684">
        <f>IF(AP61="","",VLOOKUP(AP61,'【記載例】シフト記号表（勤務時間帯）'!$C$6:$L$47,10,FALSE))</f>
        <v>8</v>
      </c>
      <c r="AQ62" s="685">
        <f>IF(AQ61="","",VLOOKUP(AQ61,'【記載例】シフト記号表（勤務時間帯）'!$C$6:$L$47,10,FALSE))</f>
        <v>8</v>
      </c>
      <c r="AR62" s="683">
        <f>IF(AR61="","",VLOOKUP(AR61,'【記載例】シフト記号表（勤務時間帯）'!$C$6:$L$47,10,FALSE))</f>
        <v>8</v>
      </c>
      <c r="AS62" s="684">
        <f>IF(AS61="","",VLOOKUP(AS61,'【記載例】シフト記号表（勤務時間帯）'!$C$6:$L$47,10,FALSE))</f>
        <v>7.9999999999999982</v>
      </c>
      <c r="AT62" s="684" t="str">
        <f>IF(AT61="","",VLOOKUP(AT61,'【記載例】シフト記号表（勤務時間帯）'!$C$6:$L$47,10,FALSE))</f>
        <v/>
      </c>
      <c r="AU62" s="684">
        <f>IF(AU61="","",VLOOKUP(AU61,'【記載例】シフト記号表（勤務時間帯）'!$C$6:$L$47,10,FALSE))</f>
        <v>8</v>
      </c>
      <c r="AV62" s="684">
        <f>IF(AV61="","",VLOOKUP(AV61,'【記載例】シフト記号表（勤務時間帯）'!$C$6:$L$47,10,FALSE))</f>
        <v>8</v>
      </c>
      <c r="AW62" s="684" t="str">
        <f>IF(AW61="","",VLOOKUP(AW61,'【記載例】シフト記号表（勤務時間帯）'!$C$6:$L$47,10,FALSE))</f>
        <v/>
      </c>
      <c r="AX62" s="685">
        <f>IF(AX61="","",VLOOKUP(AX61,'【記載例】シフト記号表（勤務時間帯）'!$C$6:$L$47,10,FALSE))</f>
        <v>8</v>
      </c>
      <c r="AY62" s="683" t="str">
        <f>IF(AY61="","",VLOOKUP(AY61,'【記載例】シフト記号表（勤務時間帯）'!$C$6:$L$47,10,FALSE))</f>
        <v/>
      </c>
      <c r="AZ62" s="684" t="str">
        <f>IF(AZ61="","",VLOOKUP(AZ61,'【記載例】シフト記号表（勤務時間帯）'!$C$6:$L$47,10,FALSE))</f>
        <v/>
      </c>
      <c r="BA62" s="684" t="str">
        <f>IF(BA61="","",VLOOKUP(BA61,'【記載例】シフト記号表（勤務時間帯）'!$C$6:$L$47,10,FALSE))</f>
        <v/>
      </c>
      <c r="BB62" s="1814">
        <f>IF($BE$3="４週",SUM(W62:AX62),IF($BE$3="暦月",SUM(W62:BA62),""))</f>
        <v>160</v>
      </c>
      <c r="BC62" s="1815"/>
      <c r="BD62" s="1816">
        <f>IF($BE$3="４週",BB62/4,IF($BE$3="暦月",(BB62/($BE$8/7)),""))</f>
        <v>40</v>
      </c>
      <c r="BE62" s="1815"/>
      <c r="BF62" s="1811"/>
      <c r="BG62" s="1812"/>
      <c r="BH62" s="1812"/>
      <c r="BI62" s="1812"/>
      <c r="BJ62" s="1813"/>
    </row>
    <row r="63" spans="2:62" ht="20.25" customHeight="1" x14ac:dyDescent="0.2">
      <c r="B63" s="1770">
        <f>B61+1</f>
        <v>24</v>
      </c>
      <c r="C63" s="1772" t="s">
        <v>1220</v>
      </c>
      <c r="D63" s="1773"/>
      <c r="E63" s="678"/>
      <c r="F63" s="679"/>
      <c r="G63" s="678"/>
      <c r="H63" s="679"/>
      <c r="I63" s="1776" t="s">
        <v>1205</v>
      </c>
      <c r="J63" s="1777"/>
      <c r="K63" s="1780" t="s">
        <v>1190</v>
      </c>
      <c r="L63" s="1781"/>
      <c r="M63" s="1781"/>
      <c r="N63" s="1773"/>
      <c r="O63" s="1784" t="s">
        <v>1227</v>
      </c>
      <c r="P63" s="1785"/>
      <c r="Q63" s="1785"/>
      <c r="R63" s="1785"/>
      <c r="S63" s="1786"/>
      <c r="T63" s="698" t="s">
        <v>1079</v>
      </c>
      <c r="V63" s="699"/>
      <c r="W63" s="691"/>
      <c r="X63" s="692" t="s">
        <v>1142</v>
      </c>
      <c r="Y63" s="692" t="s">
        <v>1148</v>
      </c>
      <c r="Z63" s="692"/>
      <c r="AA63" s="692" t="s">
        <v>1148</v>
      </c>
      <c r="AB63" s="692" t="s">
        <v>1148</v>
      </c>
      <c r="AC63" s="693"/>
      <c r="AD63" s="691"/>
      <c r="AE63" s="692" t="s">
        <v>1142</v>
      </c>
      <c r="AF63" s="692" t="s">
        <v>1148</v>
      </c>
      <c r="AG63" s="692" t="s">
        <v>1148</v>
      </c>
      <c r="AH63" s="692"/>
      <c r="AI63" s="692"/>
      <c r="AJ63" s="693" t="s">
        <v>1142</v>
      </c>
      <c r="AK63" s="691"/>
      <c r="AL63" s="692"/>
      <c r="AM63" s="692" t="s">
        <v>1142</v>
      </c>
      <c r="AN63" s="692" t="s">
        <v>1142</v>
      </c>
      <c r="AO63" s="692" t="s">
        <v>1148</v>
      </c>
      <c r="AP63" s="692"/>
      <c r="AQ63" s="693" t="s">
        <v>1148</v>
      </c>
      <c r="AR63" s="691"/>
      <c r="AS63" s="692" t="s">
        <v>1148</v>
      </c>
      <c r="AT63" s="692" t="s">
        <v>1148</v>
      </c>
      <c r="AU63" s="692"/>
      <c r="AV63" s="692" t="s">
        <v>1148</v>
      </c>
      <c r="AW63" s="692" t="s">
        <v>1142</v>
      </c>
      <c r="AX63" s="693"/>
      <c r="AY63" s="691"/>
      <c r="AZ63" s="692"/>
      <c r="BA63" s="694"/>
      <c r="BB63" s="1787"/>
      <c r="BC63" s="1788"/>
      <c r="BD63" s="1842"/>
      <c r="BE63" s="1843"/>
      <c r="BF63" s="1844"/>
      <c r="BG63" s="1845"/>
      <c r="BH63" s="1845"/>
      <c r="BI63" s="1845"/>
      <c r="BJ63" s="1846"/>
    </row>
    <row r="64" spans="2:62" ht="20.25" customHeight="1" x14ac:dyDescent="0.2">
      <c r="B64" s="1771"/>
      <c r="C64" s="1774"/>
      <c r="D64" s="1775"/>
      <c r="E64" s="678"/>
      <c r="F64" s="679" t="str">
        <f>C63</f>
        <v>介護職員</v>
      </c>
      <c r="G64" s="678"/>
      <c r="H64" s="679" t="str">
        <f>I63</f>
        <v>C</v>
      </c>
      <c r="I64" s="1778"/>
      <c r="J64" s="1779"/>
      <c r="K64" s="1782"/>
      <c r="L64" s="1783"/>
      <c r="M64" s="1783"/>
      <c r="N64" s="1775"/>
      <c r="O64" s="1784"/>
      <c r="P64" s="1785"/>
      <c r="Q64" s="1785"/>
      <c r="R64" s="1785"/>
      <c r="S64" s="1786"/>
      <c r="T64" s="695" t="s">
        <v>1080</v>
      </c>
      <c r="U64" s="696"/>
      <c r="V64" s="697"/>
      <c r="W64" s="683" t="str">
        <f>IF(W63="","",VLOOKUP(W63,'【記載例】シフト記号表（勤務時間帯）'!$C$6:$L$47,10,FALSE))</f>
        <v/>
      </c>
      <c r="X64" s="684">
        <f>IF(X63="","",VLOOKUP(X63,'【記載例】シフト記号表（勤務時間帯）'!$C$6:$L$47,10,FALSE))</f>
        <v>7.9999999999999982</v>
      </c>
      <c r="Y64" s="684">
        <f>IF(Y63="","",VLOOKUP(Y63,'【記載例】シフト記号表（勤務時間帯）'!$C$6:$L$47,10,FALSE))</f>
        <v>8</v>
      </c>
      <c r="Z64" s="684" t="str">
        <f>IF(Z63="","",VLOOKUP(Z63,'【記載例】シフト記号表（勤務時間帯）'!$C$6:$L$47,10,FALSE))</f>
        <v/>
      </c>
      <c r="AA64" s="684">
        <f>IF(AA63="","",VLOOKUP(AA63,'【記載例】シフト記号表（勤務時間帯）'!$C$6:$L$47,10,FALSE))</f>
        <v>8</v>
      </c>
      <c r="AB64" s="684">
        <f>IF(AB63="","",VLOOKUP(AB63,'【記載例】シフト記号表（勤務時間帯）'!$C$6:$L$47,10,FALSE))</f>
        <v>8</v>
      </c>
      <c r="AC64" s="685" t="str">
        <f>IF(AC63="","",VLOOKUP(AC63,'【記載例】シフト記号表（勤務時間帯）'!$C$6:$L$47,10,FALSE))</f>
        <v/>
      </c>
      <c r="AD64" s="683" t="str">
        <f>IF(AD63="","",VLOOKUP(AD63,'【記載例】シフト記号表（勤務時間帯）'!$C$6:$L$47,10,FALSE))</f>
        <v/>
      </c>
      <c r="AE64" s="684">
        <f>IF(AE63="","",VLOOKUP(AE63,'【記載例】シフト記号表（勤務時間帯）'!$C$6:$L$47,10,FALSE))</f>
        <v>7.9999999999999982</v>
      </c>
      <c r="AF64" s="684">
        <f>IF(AF63="","",VLOOKUP(AF63,'【記載例】シフト記号表（勤務時間帯）'!$C$6:$L$47,10,FALSE))</f>
        <v>8</v>
      </c>
      <c r="AG64" s="684">
        <f>IF(AG63="","",VLOOKUP(AG63,'【記載例】シフト記号表（勤務時間帯）'!$C$6:$L$47,10,FALSE))</f>
        <v>8</v>
      </c>
      <c r="AH64" s="684" t="str">
        <f>IF(AH63="","",VLOOKUP(AH63,'【記載例】シフト記号表（勤務時間帯）'!$C$6:$L$47,10,FALSE))</f>
        <v/>
      </c>
      <c r="AI64" s="684" t="str">
        <f>IF(AI63="","",VLOOKUP(AI63,'【記載例】シフト記号表（勤務時間帯）'!$C$6:$L$47,10,FALSE))</f>
        <v/>
      </c>
      <c r="AJ64" s="685">
        <f>IF(AJ63="","",VLOOKUP(AJ63,'【記載例】シフト記号表（勤務時間帯）'!$C$6:$L$47,10,FALSE))</f>
        <v>7.9999999999999982</v>
      </c>
      <c r="AK64" s="683" t="str">
        <f>IF(AK63="","",VLOOKUP(AK63,'【記載例】シフト記号表（勤務時間帯）'!$C$6:$L$47,10,FALSE))</f>
        <v/>
      </c>
      <c r="AL64" s="684" t="str">
        <f>IF(AL63="","",VLOOKUP(AL63,'【記載例】シフト記号表（勤務時間帯）'!$C$6:$L$47,10,FALSE))</f>
        <v/>
      </c>
      <c r="AM64" s="684">
        <f>IF(AM63="","",VLOOKUP(AM63,'【記載例】シフト記号表（勤務時間帯）'!$C$6:$L$47,10,FALSE))</f>
        <v>7.9999999999999982</v>
      </c>
      <c r="AN64" s="684">
        <f>IF(AN63="","",VLOOKUP(AN63,'【記載例】シフト記号表（勤務時間帯）'!$C$6:$L$47,10,FALSE))</f>
        <v>7.9999999999999982</v>
      </c>
      <c r="AO64" s="684">
        <f>IF(AO63="","",VLOOKUP(AO63,'【記載例】シフト記号表（勤務時間帯）'!$C$6:$L$47,10,FALSE))</f>
        <v>8</v>
      </c>
      <c r="AP64" s="684" t="str">
        <f>IF(AP63="","",VLOOKUP(AP63,'【記載例】シフト記号表（勤務時間帯）'!$C$6:$L$47,10,FALSE))</f>
        <v/>
      </c>
      <c r="AQ64" s="685">
        <f>IF(AQ63="","",VLOOKUP(AQ63,'【記載例】シフト記号表（勤務時間帯）'!$C$6:$L$47,10,FALSE))</f>
        <v>8</v>
      </c>
      <c r="AR64" s="683" t="str">
        <f>IF(AR63="","",VLOOKUP(AR63,'【記載例】シフト記号表（勤務時間帯）'!$C$6:$L$47,10,FALSE))</f>
        <v/>
      </c>
      <c r="AS64" s="684">
        <f>IF(AS63="","",VLOOKUP(AS63,'【記載例】シフト記号表（勤務時間帯）'!$C$6:$L$47,10,FALSE))</f>
        <v>8</v>
      </c>
      <c r="AT64" s="684">
        <f>IF(AT63="","",VLOOKUP(AT63,'【記載例】シフト記号表（勤務時間帯）'!$C$6:$L$47,10,FALSE))</f>
        <v>8</v>
      </c>
      <c r="AU64" s="684" t="str">
        <f>IF(AU63="","",VLOOKUP(AU63,'【記載例】シフト記号表（勤務時間帯）'!$C$6:$L$47,10,FALSE))</f>
        <v/>
      </c>
      <c r="AV64" s="684">
        <f>IF(AV63="","",VLOOKUP(AV63,'【記載例】シフト記号表（勤務時間帯）'!$C$6:$L$47,10,FALSE))</f>
        <v>8</v>
      </c>
      <c r="AW64" s="684">
        <f>IF(AW63="","",VLOOKUP(AW63,'【記載例】シフト記号表（勤務時間帯）'!$C$6:$L$47,10,FALSE))</f>
        <v>7.9999999999999982</v>
      </c>
      <c r="AX64" s="685" t="str">
        <f>IF(AX63="","",VLOOKUP(AX63,'【記載例】シフト記号表（勤務時間帯）'!$C$6:$L$47,10,FALSE))</f>
        <v/>
      </c>
      <c r="AY64" s="683" t="str">
        <f>IF(AY63="","",VLOOKUP(AY63,'【記載例】シフト記号表（勤務時間帯）'!$C$6:$L$47,10,FALSE))</f>
        <v/>
      </c>
      <c r="AZ64" s="684" t="str">
        <f>IF(AZ63="","",VLOOKUP(AZ63,'【記載例】シフト記号表（勤務時間帯）'!$C$6:$L$47,10,FALSE))</f>
        <v/>
      </c>
      <c r="BA64" s="684" t="str">
        <f>IF(BA63="","",VLOOKUP(BA63,'【記載例】シフト記号表（勤務時間帯）'!$C$6:$L$47,10,FALSE))</f>
        <v/>
      </c>
      <c r="BB64" s="1814">
        <f>IF($BE$3="４週",SUM(W64:AX64),IF($BE$3="暦月",SUM(W64:BA64),""))</f>
        <v>128</v>
      </c>
      <c r="BC64" s="1815"/>
      <c r="BD64" s="1816">
        <f>IF($BE$3="４週",BB64/4,IF($BE$3="暦月",(BB64/($BE$8/7)),""))</f>
        <v>32</v>
      </c>
      <c r="BE64" s="1815"/>
      <c r="BF64" s="1811"/>
      <c r="BG64" s="1812"/>
      <c r="BH64" s="1812"/>
      <c r="BI64" s="1812"/>
      <c r="BJ64" s="1813"/>
    </row>
    <row r="65" spans="2:62" ht="20.25" customHeight="1" x14ac:dyDescent="0.2">
      <c r="B65" s="1770">
        <f>B63+1</f>
        <v>25</v>
      </c>
      <c r="C65" s="1772" t="s">
        <v>1220</v>
      </c>
      <c r="D65" s="1773"/>
      <c r="E65" s="678"/>
      <c r="F65" s="679"/>
      <c r="G65" s="678"/>
      <c r="H65" s="679"/>
      <c r="I65" s="1776" t="s">
        <v>1189</v>
      </c>
      <c r="J65" s="1777"/>
      <c r="K65" s="1780" t="s">
        <v>1222</v>
      </c>
      <c r="L65" s="1781"/>
      <c r="M65" s="1781"/>
      <c r="N65" s="1773"/>
      <c r="O65" s="1784" t="s">
        <v>1228</v>
      </c>
      <c r="P65" s="1785"/>
      <c r="Q65" s="1785"/>
      <c r="R65" s="1785"/>
      <c r="S65" s="1786"/>
      <c r="T65" s="698" t="s">
        <v>1079</v>
      </c>
      <c r="U65" s="1100"/>
      <c r="V65" s="699"/>
      <c r="W65" s="691" t="s">
        <v>1148</v>
      </c>
      <c r="X65" s="692" t="s">
        <v>1148</v>
      </c>
      <c r="Y65" s="692"/>
      <c r="Z65" s="692"/>
      <c r="AA65" s="692" t="s">
        <v>1152</v>
      </c>
      <c r="AB65" s="692" t="s">
        <v>1154</v>
      </c>
      <c r="AC65" s="693" t="s">
        <v>1142</v>
      </c>
      <c r="AD65" s="691" t="s">
        <v>1142</v>
      </c>
      <c r="AE65" s="692"/>
      <c r="AF65" s="692" t="s">
        <v>1148</v>
      </c>
      <c r="AG65" s="692" t="s">
        <v>1148</v>
      </c>
      <c r="AH65" s="692"/>
      <c r="AI65" s="692" t="s">
        <v>1152</v>
      </c>
      <c r="AJ65" s="693" t="s">
        <v>1154</v>
      </c>
      <c r="AK65" s="691" t="s">
        <v>1142</v>
      </c>
      <c r="AL65" s="692" t="s">
        <v>1142</v>
      </c>
      <c r="AM65" s="692"/>
      <c r="AN65" s="692" t="s">
        <v>1148</v>
      </c>
      <c r="AO65" s="692"/>
      <c r="AP65" s="692"/>
      <c r="AQ65" s="693" t="s">
        <v>1152</v>
      </c>
      <c r="AR65" s="691" t="s">
        <v>1154</v>
      </c>
      <c r="AS65" s="692" t="s">
        <v>1142</v>
      </c>
      <c r="AT65" s="692" t="s">
        <v>1142</v>
      </c>
      <c r="AU65" s="692"/>
      <c r="AV65" s="692" t="s">
        <v>1142</v>
      </c>
      <c r="AW65" s="692" t="s">
        <v>1148</v>
      </c>
      <c r="AX65" s="693" t="s">
        <v>1148</v>
      </c>
      <c r="AY65" s="691"/>
      <c r="AZ65" s="692"/>
      <c r="BA65" s="694"/>
      <c r="BB65" s="1787"/>
      <c r="BC65" s="1788"/>
      <c r="BD65" s="1842"/>
      <c r="BE65" s="1843"/>
      <c r="BF65" s="1844"/>
      <c r="BG65" s="1845"/>
      <c r="BH65" s="1845"/>
      <c r="BI65" s="1845"/>
      <c r="BJ65" s="1846"/>
    </row>
    <row r="66" spans="2:62" ht="20.25" customHeight="1" x14ac:dyDescent="0.2">
      <c r="B66" s="1771"/>
      <c r="C66" s="1872"/>
      <c r="D66" s="1873"/>
      <c r="E66" s="700"/>
      <c r="F66" s="701" t="str">
        <f>C65</f>
        <v>介護職員</v>
      </c>
      <c r="G66" s="700"/>
      <c r="H66" s="701" t="str">
        <f>I65</f>
        <v>A</v>
      </c>
      <c r="I66" s="1874"/>
      <c r="J66" s="1875"/>
      <c r="K66" s="1876"/>
      <c r="L66" s="1877"/>
      <c r="M66" s="1877"/>
      <c r="N66" s="1873"/>
      <c r="O66" s="1784"/>
      <c r="P66" s="1785"/>
      <c r="Q66" s="1785"/>
      <c r="R66" s="1785"/>
      <c r="S66" s="1786"/>
      <c r="T66" s="695" t="s">
        <v>1080</v>
      </c>
      <c r="U66" s="696"/>
      <c r="V66" s="697"/>
      <c r="W66" s="683">
        <f>IF(W65="","",VLOOKUP(W65,'【記載例】シフト記号表（勤務時間帯）'!$C$6:$L$47,10,FALSE))</f>
        <v>8</v>
      </c>
      <c r="X66" s="684">
        <f>IF(X65="","",VLOOKUP(X65,'【記載例】シフト記号表（勤務時間帯）'!$C$6:$L$47,10,FALSE))</f>
        <v>8</v>
      </c>
      <c r="Y66" s="684" t="str">
        <f>IF(Y65="","",VLOOKUP(Y65,'【記載例】シフト記号表（勤務時間帯）'!$C$6:$L$47,10,FALSE))</f>
        <v/>
      </c>
      <c r="Z66" s="684" t="str">
        <f>IF(Z65="","",VLOOKUP(Z65,'【記載例】シフト記号表（勤務時間帯）'!$C$6:$L$47,10,FALSE))</f>
        <v/>
      </c>
      <c r="AA66" s="684">
        <f>IF(AA65="","",VLOOKUP(AA65,'【記載例】シフト記号表（勤務時間帯）'!$C$6:$L$47,10,FALSE))</f>
        <v>8</v>
      </c>
      <c r="AB66" s="684">
        <f>IF(AB65="","",VLOOKUP(AB65,'【記載例】シフト記号表（勤務時間帯）'!$C$6:$L$47,10,FALSE))</f>
        <v>8</v>
      </c>
      <c r="AC66" s="685">
        <f>IF(AC65="","",VLOOKUP(AC65,'【記載例】シフト記号表（勤務時間帯）'!$C$6:$L$47,10,FALSE))</f>
        <v>7.9999999999999982</v>
      </c>
      <c r="AD66" s="683">
        <f>IF(AD65="","",VLOOKUP(AD65,'【記載例】シフト記号表（勤務時間帯）'!$C$6:$L$47,10,FALSE))</f>
        <v>7.9999999999999982</v>
      </c>
      <c r="AE66" s="684" t="str">
        <f>IF(AE65="","",VLOOKUP(AE65,'【記載例】シフト記号表（勤務時間帯）'!$C$6:$L$47,10,FALSE))</f>
        <v/>
      </c>
      <c r="AF66" s="684">
        <f>IF(AF65="","",VLOOKUP(AF65,'【記載例】シフト記号表（勤務時間帯）'!$C$6:$L$47,10,FALSE))</f>
        <v>8</v>
      </c>
      <c r="AG66" s="684">
        <f>IF(AG65="","",VLOOKUP(AG65,'【記載例】シフト記号表（勤務時間帯）'!$C$6:$L$47,10,FALSE))</f>
        <v>8</v>
      </c>
      <c r="AH66" s="684" t="str">
        <f>IF(AH65="","",VLOOKUP(AH65,'【記載例】シフト記号表（勤務時間帯）'!$C$6:$L$47,10,FALSE))</f>
        <v/>
      </c>
      <c r="AI66" s="684">
        <f>IF(AI65="","",VLOOKUP(AI65,'【記載例】シフト記号表（勤務時間帯）'!$C$6:$L$47,10,FALSE))</f>
        <v>8</v>
      </c>
      <c r="AJ66" s="685">
        <f>IF(AJ65="","",VLOOKUP(AJ65,'【記載例】シフト記号表（勤務時間帯）'!$C$6:$L$47,10,FALSE))</f>
        <v>8</v>
      </c>
      <c r="AK66" s="683">
        <f>IF(AK65="","",VLOOKUP(AK65,'【記載例】シフト記号表（勤務時間帯）'!$C$6:$L$47,10,FALSE))</f>
        <v>7.9999999999999982</v>
      </c>
      <c r="AL66" s="684">
        <f>IF(AL65="","",VLOOKUP(AL65,'【記載例】シフト記号表（勤務時間帯）'!$C$6:$L$47,10,FALSE))</f>
        <v>7.9999999999999982</v>
      </c>
      <c r="AM66" s="684" t="str">
        <f>IF(AM65="","",VLOOKUP(AM65,'【記載例】シフト記号表（勤務時間帯）'!$C$6:$L$47,10,FALSE))</f>
        <v/>
      </c>
      <c r="AN66" s="684">
        <f>IF(AN65="","",VLOOKUP(AN65,'【記載例】シフト記号表（勤務時間帯）'!$C$6:$L$47,10,FALSE))</f>
        <v>8</v>
      </c>
      <c r="AO66" s="684" t="str">
        <f>IF(AO65="","",VLOOKUP(AO65,'【記載例】シフト記号表（勤務時間帯）'!$C$6:$L$47,10,FALSE))</f>
        <v/>
      </c>
      <c r="AP66" s="684" t="str">
        <f>IF(AP65="","",VLOOKUP(AP65,'【記載例】シフト記号表（勤務時間帯）'!$C$6:$L$47,10,FALSE))</f>
        <v/>
      </c>
      <c r="AQ66" s="685">
        <f>IF(AQ65="","",VLOOKUP(AQ65,'【記載例】シフト記号表（勤務時間帯）'!$C$6:$L$47,10,FALSE))</f>
        <v>8</v>
      </c>
      <c r="AR66" s="683">
        <f>IF(AR65="","",VLOOKUP(AR65,'【記載例】シフト記号表（勤務時間帯）'!$C$6:$L$47,10,FALSE))</f>
        <v>8</v>
      </c>
      <c r="AS66" s="684">
        <f>IF(AS65="","",VLOOKUP(AS65,'【記載例】シフト記号表（勤務時間帯）'!$C$6:$L$47,10,FALSE))</f>
        <v>7.9999999999999982</v>
      </c>
      <c r="AT66" s="684">
        <f>IF(AT65="","",VLOOKUP(AT65,'【記載例】シフト記号表（勤務時間帯）'!$C$6:$L$47,10,FALSE))</f>
        <v>7.9999999999999982</v>
      </c>
      <c r="AU66" s="684" t="str">
        <f>IF(AU65="","",VLOOKUP(AU65,'【記載例】シフト記号表（勤務時間帯）'!$C$6:$L$47,10,FALSE))</f>
        <v/>
      </c>
      <c r="AV66" s="684">
        <f>IF(AV65="","",VLOOKUP(AV65,'【記載例】シフト記号表（勤務時間帯）'!$C$6:$L$47,10,FALSE))</f>
        <v>7.9999999999999982</v>
      </c>
      <c r="AW66" s="684">
        <f>IF(AW65="","",VLOOKUP(AW65,'【記載例】シフト記号表（勤務時間帯）'!$C$6:$L$47,10,FALSE))</f>
        <v>8</v>
      </c>
      <c r="AX66" s="685">
        <f>IF(AX65="","",VLOOKUP(AX65,'【記載例】シフト記号表（勤務時間帯）'!$C$6:$L$47,10,FALSE))</f>
        <v>8</v>
      </c>
      <c r="AY66" s="683" t="str">
        <f>IF(AY65="","",VLOOKUP(AY65,'【記載例】シフト記号表（勤務時間帯）'!$C$6:$L$47,10,FALSE))</f>
        <v/>
      </c>
      <c r="AZ66" s="684" t="str">
        <f>IF(AZ65="","",VLOOKUP(AZ65,'【記載例】シフト記号表（勤務時間帯）'!$C$6:$L$47,10,FALSE))</f>
        <v/>
      </c>
      <c r="BA66" s="684" t="str">
        <f>IF(BA65="","",VLOOKUP(BA65,'【記載例】シフト記号表（勤務時間帯）'!$C$6:$L$47,10,FALSE))</f>
        <v/>
      </c>
      <c r="BB66" s="1868">
        <f>IF($BE$3="４週",SUM(W66:AX66),IF($BE$3="暦月",SUM(W66:BA66),""))</f>
        <v>160</v>
      </c>
      <c r="BC66" s="1869"/>
      <c r="BD66" s="1870">
        <f>IF($BE$3="４週",BB66/4,IF($BE$3="暦月",(BB66/($BE$8/7)),""))</f>
        <v>40</v>
      </c>
      <c r="BE66" s="1869"/>
      <c r="BF66" s="1865"/>
      <c r="BG66" s="1866"/>
      <c r="BH66" s="1866"/>
      <c r="BI66" s="1866"/>
      <c r="BJ66" s="1867"/>
    </row>
    <row r="67" spans="2:62" ht="20.25" customHeight="1" x14ac:dyDescent="0.2">
      <c r="B67" s="1947">
        <f>B65+1</f>
        <v>26</v>
      </c>
      <c r="C67" s="1774" t="s">
        <v>1220</v>
      </c>
      <c r="D67" s="1775"/>
      <c r="E67" s="678"/>
      <c r="F67" s="679"/>
      <c r="G67" s="678"/>
      <c r="H67" s="679"/>
      <c r="I67" s="1778" t="s">
        <v>1189</v>
      </c>
      <c r="J67" s="1779"/>
      <c r="K67" s="1782" t="s">
        <v>1222</v>
      </c>
      <c r="L67" s="1871"/>
      <c r="M67" s="1871"/>
      <c r="N67" s="1775"/>
      <c r="O67" s="1939" t="s">
        <v>1229</v>
      </c>
      <c r="P67" s="1940"/>
      <c r="Q67" s="1940"/>
      <c r="R67" s="1940"/>
      <c r="S67" s="1941"/>
      <c r="T67" s="698" t="s">
        <v>1079</v>
      </c>
      <c r="V67" s="699"/>
      <c r="W67" s="1096"/>
      <c r="X67" s="1097" t="s">
        <v>1142</v>
      </c>
      <c r="Y67" s="1097" t="s">
        <v>1148</v>
      </c>
      <c r="Z67" s="1097" t="s">
        <v>1148</v>
      </c>
      <c r="AA67" s="1097"/>
      <c r="AB67" s="1097" t="s">
        <v>1152</v>
      </c>
      <c r="AC67" s="1098" t="s">
        <v>1154</v>
      </c>
      <c r="AD67" s="1096" t="s">
        <v>1148</v>
      </c>
      <c r="AE67" s="1097"/>
      <c r="AF67" s="1097" t="s">
        <v>1148</v>
      </c>
      <c r="AG67" s="1097" t="s">
        <v>1148</v>
      </c>
      <c r="AH67" s="1097"/>
      <c r="AI67" s="1097"/>
      <c r="AJ67" s="1098" t="s">
        <v>1152</v>
      </c>
      <c r="AK67" s="1096" t="s">
        <v>1154</v>
      </c>
      <c r="AL67" s="1097" t="s">
        <v>1148</v>
      </c>
      <c r="AM67" s="1097" t="s">
        <v>1148</v>
      </c>
      <c r="AN67" s="1097" t="s">
        <v>1148</v>
      </c>
      <c r="AO67" s="1097" t="s">
        <v>1142</v>
      </c>
      <c r="AP67" s="1097" t="s">
        <v>1142</v>
      </c>
      <c r="AQ67" s="1098"/>
      <c r="AR67" s="1096" t="s">
        <v>1152</v>
      </c>
      <c r="AS67" s="1097" t="s">
        <v>1154</v>
      </c>
      <c r="AT67" s="1097" t="s">
        <v>1142</v>
      </c>
      <c r="AU67" s="1097" t="s">
        <v>1148</v>
      </c>
      <c r="AV67" s="1097"/>
      <c r="AW67" s="1097"/>
      <c r="AX67" s="1098" t="s">
        <v>1142</v>
      </c>
      <c r="AY67" s="1096"/>
      <c r="AZ67" s="1097"/>
      <c r="BA67" s="1099"/>
      <c r="BB67" s="1942"/>
      <c r="BC67" s="1943"/>
      <c r="BD67" s="1944"/>
      <c r="BE67" s="1945"/>
      <c r="BF67" s="1811"/>
      <c r="BG67" s="1946"/>
      <c r="BH67" s="1946"/>
      <c r="BI67" s="1946"/>
      <c r="BJ67" s="1813"/>
    </row>
    <row r="68" spans="2:62" ht="20.25" customHeight="1" x14ac:dyDescent="0.2">
      <c r="B68" s="1771"/>
      <c r="C68" s="1774"/>
      <c r="D68" s="1775"/>
      <c r="E68" s="678"/>
      <c r="F68" s="679" t="str">
        <f>C67</f>
        <v>介護職員</v>
      </c>
      <c r="G68" s="678"/>
      <c r="H68" s="679" t="str">
        <f>I67</f>
        <v>A</v>
      </c>
      <c r="I68" s="1778"/>
      <c r="J68" s="1779"/>
      <c r="K68" s="1782"/>
      <c r="L68" s="1783"/>
      <c r="M68" s="1783"/>
      <c r="N68" s="1775"/>
      <c r="O68" s="1784"/>
      <c r="P68" s="1785"/>
      <c r="Q68" s="1785"/>
      <c r="R68" s="1785"/>
      <c r="S68" s="1786"/>
      <c r="T68" s="695" t="s">
        <v>1080</v>
      </c>
      <c r="U68" s="696"/>
      <c r="V68" s="697"/>
      <c r="W68" s="683" t="str">
        <f>IF(W67="","",VLOOKUP(W67,'【記載例】シフト記号表（勤務時間帯）'!$C$6:$L$47,10,FALSE))</f>
        <v/>
      </c>
      <c r="X68" s="684">
        <f>IF(X67="","",VLOOKUP(X67,'【記載例】シフト記号表（勤務時間帯）'!$C$6:$L$47,10,FALSE))</f>
        <v>7.9999999999999982</v>
      </c>
      <c r="Y68" s="684">
        <f>IF(Y67="","",VLOOKUP(Y67,'【記載例】シフト記号表（勤務時間帯）'!$C$6:$L$47,10,FALSE))</f>
        <v>8</v>
      </c>
      <c r="Z68" s="684">
        <f>IF(Z67="","",VLOOKUP(Z67,'【記載例】シフト記号表（勤務時間帯）'!$C$6:$L$47,10,FALSE))</f>
        <v>8</v>
      </c>
      <c r="AA68" s="684" t="str">
        <f>IF(AA67="","",VLOOKUP(AA67,'【記載例】シフト記号表（勤務時間帯）'!$C$6:$L$47,10,FALSE))</f>
        <v/>
      </c>
      <c r="AB68" s="684">
        <f>IF(AB67="","",VLOOKUP(AB67,'【記載例】シフト記号表（勤務時間帯）'!$C$6:$L$47,10,FALSE))</f>
        <v>8</v>
      </c>
      <c r="AC68" s="685">
        <f>IF(AC67="","",VLOOKUP(AC67,'【記載例】シフト記号表（勤務時間帯）'!$C$6:$L$47,10,FALSE))</f>
        <v>8</v>
      </c>
      <c r="AD68" s="683">
        <f>IF(AD67="","",VLOOKUP(AD67,'【記載例】シフト記号表（勤務時間帯）'!$C$6:$L$47,10,FALSE))</f>
        <v>8</v>
      </c>
      <c r="AE68" s="684" t="str">
        <f>IF(AE67="","",VLOOKUP(AE67,'【記載例】シフト記号表（勤務時間帯）'!$C$6:$L$47,10,FALSE))</f>
        <v/>
      </c>
      <c r="AF68" s="684">
        <f>IF(AF67="","",VLOOKUP(AF67,'【記載例】シフト記号表（勤務時間帯）'!$C$6:$L$47,10,FALSE))</f>
        <v>8</v>
      </c>
      <c r="AG68" s="684">
        <f>IF(AG67="","",VLOOKUP(AG67,'【記載例】シフト記号表（勤務時間帯）'!$C$6:$L$47,10,FALSE))</f>
        <v>8</v>
      </c>
      <c r="AH68" s="684" t="str">
        <f>IF(AH67="","",VLOOKUP(AH67,'【記載例】シフト記号表（勤務時間帯）'!$C$6:$L$47,10,FALSE))</f>
        <v/>
      </c>
      <c r="AI68" s="684" t="str">
        <f>IF(AI67="","",VLOOKUP(AI67,'【記載例】シフト記号表（勤務時間帯）'!$C$6:$L$47,10,FALSE))</f>
        <v/>
      </c>
      <c r="AJ68" s="685">
        <f>IF(AJ67="","",VLOOKUP(AJ67,'【記載例】シフト記号表（勤務時間帯）'!$C$6:$L$47,10,FALSE))</f>
        <v>8</v>
      </c>
      <c r="AK68" s="683">
        <f>IF(AK67="","",VLOOKUP(AK67,'【記載例】シフト記号表（勤務時間帯）'!$C$6:$L$47,10,FALSE))</f>
        <v>8</v>
      </c>
      <c r="AL68" s="684">
        <f>IF(AL67="","",VLOOKUP(AL67,'【記載例】シフト記号表（勤務時間帯）'!$C$6:$L$47,10,FALSE))</f>
        <v>8</v>
      </c>
      <c r="AM68" s="684">
        <f>IF(AM67="","",VLOOKUP(AM67,'【記載例】シフト記号表（勤務時間帯）'!$C$6:$L$47,10,FALSE))</f>
        <v>8</v>
      </c>
      <c r="AN68" s="684">
        <f>IF(AN67="","",VLOOKUP(AN67,'【記載例】シフト記号表（勤務時間帯）'!$C$6:$L$47,10,FALSE))</f>
        <v>8</v>
      </c>
      <c r="AO68" s="684">
        <f>IF(AO67="","",VLOOKUP(AO67,'【記載例】シフト記号表（勤務時間帯）'!$C$6:$L$47,10,FALSE))</f>
        <v>7.9999999999999982</v>
      </c>
      <c r="AP68" s="684">
        <f>IF(AP67="","",VLOOKUP(AP67,'【記載例】シフト記号表（勤務時間帯）'!$C$6:$L$47,10,FALSE))</f>
        <v>7.9999999999999982</v>
      </c>
      <c r="AQ68" s="685" t="str">
        <f>IF(AQ67="","",VLOOKUP(AQ67,'【記載例】シフト記号表（勤務時間帯）'!$C$6:$L$47,10,FALSE))</f>
        <v/>
      </c>
      <c r="AR68" s="683">
        <f>IF(AR67="","",VLOOKUP(AR67,'【記載例】シフト記号表（勤務時間帯）'!$C$6:$L$47,10,FALSE))</f>
        <v>8</v>
      </c>
      <c r="AS68" s="684">
        <f>IF(AS67="","",VLOOKUP(AS67,'【記載例】シフト記号表（勤務時間帯）'!$C$6:$L$47,10,FALSE))</f>
        <v>8</v>
      </c>
      <c r="AT68" s="684">
        <f>IF(AT67="","",VLOOKUP(AT67,'【記載例】シフト記号表（勤務時間帯）'!$C$6:$L$47,10,FALSE))</f>
        <v>7.9999999999999982</v>
      </c>
      <c r="AU68" s="684">
        <f>IF(AU67="","",VLOOKUP(AU67,'【記載例】シフト記号表（勤務時間帯）'!$C$6:$L$47,10,FALSE))</f>
        <v>8</v>
      </c>
      <c r="AV68" s="684" t="str">
        <f>IF(AV67="","",VLOOKUP(AV67,'【記載例】シフト記号表（勤務時間帯）'!$C$6:$L$47,10,FALSE))</f>
        <v/>
      </c>
      <c r="AW68" s="684" t="str">
        <f>IF(AW67="","",VLOOKUP(AW67,'【記載例】シフト記号表（勤務時間帯）'!$C$6:$L$47,10,FALSE))</f>
        <v/>
      </c>
      <c r="AX68" s="685">
        <f>IF(AX67="","",VLOOKUP(AX67,'【記載例】シフト記号表（勤務時間帯）'!$C$6:$L$47,10,FALSE))</f>
        <v>7.9999999999999982</v>
      </c>
      <c r="AY68" s="683" t="str">
        <f>IF(AY67="","",VLOOKUP(AY67,'【記載例】シフト記号表（勤務時間帯）'!$C$6:$L$47,10,FALSE))</f>
        <v/>
      </c>
      <c r="AZ68" s="684" t="str">
        <f>IF(AZ67="","",VLOOKUP(AZ67,'【記載例】シフト記号表（勤務時間帯）'!$C$6:$L$47,10,FALSE))</f>
        <v/>
      </c>
      <c r="BA68" s="684" t="str">
        <f>IF(BA67="","",VLOOKUP(BA67,'【記載例】シフト記号表（勤務時間帯）'!$C$6:$L$47,10,FALSE))</f>
        <v/>
      </c>
      <c r="BB68" s="1814">
        <f>IF($BE$3="４週",SUM(W68:AX68),IF($BE$3="暦月",SUM(W68:BA68),""))</f>
        <v>160</v>
      </c>
      <c r="BC68" s="1815"/>
      <c r="BD68" s="1816">
        <f>IF($BE$3="４週",BB68/4,IF($BE$3="暦月",(BB68/($BE$8/7)),""))</f>
        <v>40</v>
      </c>
      <c r="BE68" s="1815"/>
      <c r="BF68" s="1811"/>
      <c r="BG68" s="1812"/>
      <c r="BH68" s="1812"/>
      <c r="BI68" s="1812"/>
      <c r="BJ68" s="1813"/>
    </row>
    <row r="69" spans="2:62" ht="20.25" customHeight="1" x14ac:dyDescent="0.2">
      <c r="B69" s="1770">
        <f>B67+1</f>
        <v>27</v>
      </c>
      <c r="C69" s="1772" t="s">
        <v>1220</v>
      </c>
      <c r="D69" s="1773"/>
      <c r="E69" s="678"/>
      <c r="F69" s="679"/>
      <c r="G69" s="678"/>
      <c r="H69" s="679"/>
      <c r="I69" s="1776" t="s">
        <v>1189</v>
      </c>
      <c r="J69" s="1777"/>
      <c r="K69" s="1780" t="s">
        <v>1190</v>
      </c>
      <c r="L69" s="1781"/>
      <c r="M69" s="1781"/>
      <c r="N69" s="1773"/>
      <c r="O69" s="1784" t="s">
        <v>1230</v>
      </c>
      <c r="P69" s="1785"/>
      <c r="Q69" s="1785"/>
      <c r="R69" s="1785"/>
      <c r="S69" s="1786"/>
      <c r="T69" s="698" t="s">
        <v>1079</v>
      </c>
      <c r="V69" s="699"/>
      <c r="W69" s="691" t="s">
        <v>1142</v>
      </c>
      <c r="X69" s="692"/>
      <c r="Y69" s="692" t="s">
        <v>1142</v>
      </c>
      <c r="Z69" s="692"/>
      <c r="AA69" s="692" t="s">
        <v>1148</v>
      </c>
      <c r="AB69" s="692"/>
      <c r="AC69" s="693" t="s">
        <v>1152</v>
      </c>
      <c r="AD69" s="691" t="s">
        <v>1154</v>
      </c>
      <c r="AE69" s="692" t="s">
        <v>1148</v>
      </c>
      <c r="AF69" s="692" t="s">
        <v>1148</v>
      </c>
      <c r="AG69" s="692" t="s">
        <v>1142</v>
      </c>
      <c r="AH69" s="692" t="s">
        <v>1142</v>
      </c>
      <c r="AI69" s="692"/>
      <c r="AJ69" s="693" t="s">
        <v>1148</v>
      </c>
      <c r="AK69" s="691" t="s">
        <v>1152</v>
      </c>
      <c r="AL69" s="692" t="s">
        <v>1154</v>
      </c>
      <c r="AM69" s="692" t="s">
        <v>1142</v>
      </c>
      <c r="AN69" s="692"/>
      <c r="AO69" s="692" t="s">
        <v>1148</v>
      </c>
      <c r="AP69" s="692" t="s">
        <v>1148</v>
      </c>
      <c r="AQ69" s="693"/>
      <c r="AR69" s="691"/>
      <c r="AS69" s="692" t="s">
        <v>1152</v>
      </c>
      <c r="AT69" s="692" t="s">
        <v>1154</v>
      </c>
      <c r="AU69" s="692" t="s">
        <v>1142</v>
      </c>
      <c r="AV69" s="692" t="s">
        <v>1148</v>
      </c>
      <c r="AW69" s="692" t="s">
        <v>1148</v>
      </c>
      <c r="AX69" s="693"/>
      <c r="AY69" s="691"/>
      <c r="AZ69" s="692"/>
      <c r="BA69" s="694"/>
      <c r="BB69" s="1787"/>
      <c r="BC69" s="1788"/>
      <c r="BD69" s="1842"/>
      <c r="BE69" s="1843"/>
      <c r="BF69" s="1844"/>
      <c r="BG69" s="1845"/>
      <c r="BH69" s="1845"/>
      <c r="BI69" s="1845"/>
      <c r="BJ69" s="1846"/>
    </row>
    <row r="70" spans="2:62" ht="20.25" customHeight="1" x14ac:dyDescent="0.2">
      <c r="B70" s="1771"/>
      <c r="C70" s="1774"/>
      <c r="D70" s="1775"/>
      <c r="E70" s="678"/>
      <c r="F70" s="679" t="str">
        <f>C69</f>
        <v>介護職員</v>
      </c>
      <c r="G70" s="678"/>
      <c r="H70" s="679" t="str">
        <f>I69</f>
        <v>A</v>
      </c>
      <c r="I70" s="1778"/>
      <c r="J70" s="1779"/>
      <c r="K70" s="1782"/>
      <c r="L70" s="1783"/>
      <c r="M70" s="1783"/>
      <c r="N70" s="1775"/>
      <c r="O70" s="1784"/>
      <c r="P70" s="1785"/>
      <c r="Q70" s="1785"/>
      <c r="R70" s="1785"/>
      <c r="S70" s="1786"/>
      <c r="T70" s="695" t="s">
        <v>1080</v>
      </c>
      <c r="U70" s="696"/>
      <c r="V70" s="697"/>
      <c r="W70" s="683">
        <f>IF(W69="","",VLOOKUP(W69,'【記載例】シフト記号表（勤務時間帯）'!$C$6:$L$47,10,FALSE))</f>
        <v>7.9999999999999982</v>
      </c>
      <c r="X70" s="684" t="str">
        <f>IF(X69="","",VLOOKUP(X69,'【記載例】シフト記号表（勤務時間帯）'!$C$6:$L$47,10,FALSE))</f>
        <v/>
      </c>
      <c r="Y70" s="684">
        <f>IF(Y69="","",VLOOKUP(Y69,'【記載例】シフト記号表（勤務時間帯）'!$C$6:$L$47,10,FALSE))</f>
        <v>7.9999999999999982</v>
      </c>
      <c r="Z70" s="684" t="str">
        <f>IF(Z69="","",VLOOKUP(Z69,'【記載例】シフト記号表（勤務時間帯）'!$C$6:$L$47,10,FALSE))</f>
        <v/>
      </c>
      <c r="AA70" s="684">
        <f>IF(AA69="","",VLOOKUP(AA69,'【記載例】シフト記号表（勤務時間帯）'!$C$6:$L$47,10,FALSE))</f>
        <v>8</v>
      </c>
      <c r="AB70" s="684" t="str">
        <f>IF(AB69="","",VLOOKUP(AB69,'【記載例】シフト記号表（勤務時間帯）'!$C$6:$L$47,10,FALSE))</f>
        <v/>
      </c>
      <c r="AC70" s="685">
        <f>IF(AC69="","",VLOOKUP(AC69,'【記載例】シフト記号表（勤務時間帯）'!$C$6:$L$47,10,FALSE))</f>
        <v>8</v>
      </c>
      <c r="AD70" s="683">
        <f>IF(AD69="","",VLOOKUP(AD69,'【記載例】シフト記号表（勤務時間帯）'!$C$6:$L$47,10,FALSE))</f>
        <v>8</v>
      </c>
      <c r="AE70" s="684">
        <f>IF(AE69="","",VLOOKUP(AE69,'【記載例】シフト記号表（勤務時間帯）'!$C$6:$L$47,10,FALSE))</f>
        <v>8</v>
      </c>
      <c r="AF70" s="684">
        <f>IF(AF69="","",VLOOKUP(AF69,'【記載例】シフト記号表（勤務時間帯）'!$C$6:$L$47,10,FALSE))</f>
        <v>8</v>
      </c>
      <c r="AG70" s="684">
        <f>IF(AG69="","",VLOOKUP(AG69,'【記載例】シフト記号表（勤務時間帯）'!$C$6:$L$47,10,FALSE))</f>
        <v>7.9999999999999982</v>
      </c>
      <c r="AH70" s="684">
        <f>IF(AH69="","",VLOOKUP(AH69,'【記載例】シフト記号表（勤務時間帯）'!$C$6:$L$47,10,FALSE))</f>
        <v>7.9999999999999982</v>
      </c>
      <c r="AI70" s="684" t="str">
        <f>IF(AI69="","",VLOOKUP(AI69,'【記載例】シフト記号表（勤務時間帯）'!$C$6:$L$47,10,FALSE))</f>
        <v/>
      </c>
      <c r="AJ70" s="685">
        <f>IF(AJ69="","",VLOOKUP(AJ69,'【記載例】シフト記号表（勤務時間帯）'!$C$6:$L$47,10,FALSE))</f>
        <v>8</v>
      </c>
      <c r="AK70" s="683">
        <f>IF(AK69="","",VLOOKUP(AK69,'【記載例】シフト記号表（勤務時間帯）'!$C$6:$L$47,10,FALSE))</f>
        <v>8</v>
      </c>
      <c r="AL70" s="684">
        <f>IF(AL69="","",VLOOKUP(AL69,'【記載例】シフト記号表（勤務時間帯）'!$C$6:$L$47,10,FALSE))</f>
        <v>8</v>
      </c>
      <c r="AM70" s="684">
        <f>IF(AM69="","",VLOOKUP(AM69,'【記載例】シフト記号表（勤務時間帯）'!$C$6:$L$47,10,FALSE))</f>
        <v>7.9999999999999982</v>
      </c>
      <c r="AN70" s="684" t="str">
        <f>IF(AN69="","",VLOOKUP(AN69,'【記載例】シフト記号表（勤務時間帯）'!$C$6:$L$47,10,FALSE))</f>
        <v/>
      </c>
      <c r="AO70" s="684">
        <f>IF(AO69="","",VLOOKUP(AO69,'【記載例】シフト記号表（勤務時間帯）'!$C$6:$L$47,10,FALSE))</f>
        <v>8</v>
      </c>
      <c r="AP70" s="684">
        <f>IF(AP69="","",VLOOKUP(AP69,'【記載例】シフト記号表（勤務時間帯）'!$C$6:$L$47,10,FALSE))</f>
        <v>8</v>
      </c>
      <c r="AQ70" s="685" t="str">
        <f>IF(AQ69="","",VLOOKUP(AQ69,'【記載例】シフト記号表（勤務時間帯）'!$C$6:$L$47,10,FALSE))</f>
        <v/>
      </c>
      <c r="AR70" s="683" t="str">
        <f>IF(AR69="","",VLOOKUP(AR69,'【記載例】シフト記号表（勤務時間帯）'!$C$6:$L$47,10,FALSE))</f>
        <v/>
      </c>
      <c r="AS70" s="684">
        <f>IF(AS69="","",VLOOKUP(AS69,'【記載例】シフト記号表（勤務時間帯）'!$C$6:$L$47,10,FALSE))</f>
        <v>8</v>
      </c>
      <c r="AT70" s="684">
        <f>IF(AT69="","",VLOOKUP(AT69,'【記載例】シフト記号表（勤務時間帯）'!$C$6:$L$47,10,FALSE))</f>
        <v>8</v>
      </c>
      <c r="AU70" s="684">
        <f>IF(AU69="","",VLOOKUP(AU69,'【記載例】シフト記号表（勤務時間帯）'!$C$6:$L$47,10,FALSE))</f>
        <v>7.9999999999999982</v>
      </c>
      <c r="AV70" s="684">
        <f>IF(AV69="","",VLOOKUP(AV69,'【記載例】シフト記号表（勤務時間帯）'!$C$6:$L$47,10,FALSE))</f>
        <v>8</v>
      </c>
      <c r="AW70" s="684">
        <f>IF(AW69="","",VLOOKUP(AW69,'【記載例】シフト記号表（勤務時間帯）'!$C$6:$L$47,10,FALSE))</f>
        <v>8</v>
      </c>
      <c r="AX70" s="685" t="str">
        <f>IF(AX69="","",VLOOKUP(AX69,'【記載例】シフト記号表（勤務時間帯）'!$C$6:$L$47,10,FALSE))</f>
        <v/>
      </c>
      <c r="AY70" s="683" t="str">
        <f>IF(AY69="","",VLOOKUP(AY69,'【記載例】シフト記号表（勤務時間帯）'!$C$6:$L$47,10,FALSE))</f>
        <v/>
      </c>
      <c r="AZ70" s="684" t="str">
        <f>IF(AZ69="","",VLOOKUP(AZ69,'【記載例】シフト記号表（勤務時間帯）'!$C$6:$L$47,10,FALSE))</f>
        <v/>
      </c>
      <c r="BA70" s="684" t="str">
        <f>IF(BA69="","",VLOOKUP(BA69,'【記載例】シフト記号表（勤務時間帯）'!$C$6:$L$47,10,FALSE))</f>
        <v/>
      </c>
      <c r="BB70" s="1814">
        <f>IF($BE$3="４週",SUM(W70:AX70),IF($BE$3="暦月",SUM(W70:BA70),""))</f>
        <v>160</v>
      </c>
      <c r="BC70" s="1815"/>
      <c r="BD70" s="1816">
        <f>IF($BE$3="４週",BB70/4,IF($BE$3="暦月",(BB70/($BE$8/7)),""))</f>
        <v>40</v>
      </c>
      <c r="BE70" s="1815"/>
      <c r="BF70" s="1811"/>
      <c r="BG70" s="1812"/>
      <c r="BH70" s="1812"/>
      <c r="BI70" s="1812"/>
      <c r="BJ70" s="1813"/>
    </row>
    <row r="71" spans="2:62" ht="20.25" customHeight="1" x14ac:dyDescent="0.2">
      <c r="B71" s="1770">
        <f>B69+1</f>
        <v>28</v>
      </c>
      <c r="C71" s="1772" t="s">
        <v>1220</v>
      </c>
      <c r="D71" s="1773"/>
      <c r="E71" s="678"/>
      <c r="F71" s="679"/>
      <c r="G71" s="678"/>
      <c r="H71" s="679"/>
      <c r="I71" s="1776" t="s">
        <v>1189</v>
      </c>
      <c r="J71" s="1777"/>
      <c r="K71" s="1780" t="s">
        <v>1190</v>
      </c>
      <c r="L71" s="1781"/>
      <c r="M71" s="1781"/>
      <c r="N71" s="1773"/>
      <c r="O71" s="1784" t="s">
        <v>1231</v>
      </c>
      <c r="P71" s="1785"/>
      <c r="Q71" s="1785"/>
      <c r="R71" s="1785"/>
      <c r="S71" s="1786"/>
      <c r="T71" s="698" t="s">
        <v>1079</v>
      </c>
      <c r="V71" s="699"/>
      <c r="W71" s="691" t="s">
        <v>1219</v>
      </c>
      <c r="X71" s="692"/>
      <c r="Y71" s="692" t="s">
        <v>1148</v>
      </c>
      <c r="Z71" s="692" t="s">
        <v>1142</v>
      </c>
      <c r="AA71" s="692" t="s">
        <v>1142</v>
      </c>
      <c r="AB71" s="692" t="s">
        <v>1142</v>
      </c>
      <c r="AC71" s="693"/>
      <c r="AD71" s="691" t="s">
        <v>1152</v>
      </c>
      <c r="AE71" s="692" t="s">
        <v>1154</v>
      </c>
      <c r="AF71" s="692" t="s">
        <v>1142</v>
      </c>
      <c r="AG71" s="692"/>
      <c r="AH71" s="692" t="s">
        <v>1148</v>
      </c>
      <c r="AI71" s="692" t="s">
        <v>1148</v>
      </c>
      <c r="AJ71" s="693"/>
      <c r="AK71" s="691"/>
      <c r="AL71" s="692" t="s">
        <v>1152</v>
      </c>
      <c r="AM71" s="692" t="s">
        <v>1154</v>
      </c>
      <c r="AN71" s="692" t="s">
        <v>1142</v>
      </c>
      <c r="AO71" s="692"/>
      <c r="AP71" s="692" t="s">
        <v>1148</v>
      </c>
      <c r="AQ71" s="693" t="s">
        <v>1148</v>
      </c>
      <c r="AR71" s="691" t="s">
        <v>1148</v>
      </c>
      <c r="AS71" s="692"/>
      <c r="AT71" s="692" t="s">
        <v>1152</v>
      </c>
      <c r="AU71" s="692" t="s">
        <v>1154</v>
      </c>
      <c r="AV71" s="692" t="s">
        <v>1142</v>
      </c>
      <c r="AW71" s="692"/>
      <c r="AX71" s="693" t="s">
        <v>1148</v>
      </c>
      <c r="AY71" s="691"/>
      <c r="AZ71" s="692"/>
      <c r="BA71" s="694"/>
      <c r="BB71" s="1787"/>
      <c r="BC71" s="1788"/>
      <c r="BD71" s="1842"/>
      <c r="BE71" s="1843"/>
      <c r="BF71" s="1844"/>
      <c r="BG71" s="1845"/>
      <c r="BH71" s="1845"/>
      <c r="BI71" s="1845"/>
      <c r="BJ71" s="1846"/>
    </row>
    <row r="72" spans="2:62" ht="20.25" customHeight="1" x14ac:dyDescent="0.2">
      <c r="B72" s="1771"/>
      <c r="C72" s="1774"/>
      <c r="D72" s="1775"/>
      <c r="E72" s="678"/>
      <c r="F72" s="679" t="str">
        <f>C71</f>
        <v>介護職員</v>
      </c>
      <c r="G72" s="678"/>
      <c r="H72" s="679" t="str">
        <f>I71</f>
        <v>A</v>
      </c>
      <c r="I72" s="1778"/>
      <c r="J72" s="1779"/>
      <c r="K72" s="1782"/>
      <c r="L72" s="1783"/>
      <c r="M72" s="1783"/>
      <c r="N72" s="1775"/>
      <c r="O72" s="1784"/>
      <c r="P72" s="1785"/>
      <c r="Q72" s="1785"/>
      <c r="R72" s="1785"/>
      <c r="S72" s="1786"/>
      <c r="T72" s="695" t="s">
        <v>1080</v>
      </c>
      <c r="U72" s="696"/>
      <c r="V72" s="697"/>
      <c r="W72" s="683">
        <f>IF(W71="","",VLOOKUP(W71,'【記載例】シフト記号表（勤務時間帯）'!$C$6:$L$47,10,FALSE))</f>
        <v>8</v>
      </c>
      <c r="X72" s="684" t="str">
        <f>IF(X71="","",VLOOKUP(X71,'【記載例】シフト記号表（勤務時間帯）'!$C$6:$L$47,10,FALSE))</f>
        <v/>
      </c>
      <c r="Y72" s="684">
        <f>IF(Y71="","",VLOOKUP(Y71,'【記載例】シフト記号表（勤務時間帯）'!$C$6:$L$47,10,FALSE))</f>
        <v>8</v>
      </c>
      <c r="Z72" s="684">
        <f>IF(Z71="","",VLOOKUP(Z71,'【記載例】シフト記号表（勤務時間帯）'!$C$6:$L$47,10,FALSE))</f>
        <v>7.9999999999999982</v>
      </c>
      <c r="AA72" s="684">
        <f>IF(AA71="","",VLOOKUP(AA71,'【記載例】シフト記号表（勤務時間帯）'!$C$6:$L$47,10,FALSE))</f>
        <v>7.9999999999999982</v>
      </c>
      <c r="AB72" s="684">
        <f>IF(AB71="","",VLOOKUP(AB71,'【記載例】シフト記号表（勤務時間帯）'!$C$6:$L$47,10,FALSE))</f>
        <v>7.9999999999999982</v>
      </c>
      <c r="AC72" s="685" t="str">
        <f>IF(AC71="","",VLOOKUP(AC71,'【記載例】シフト記号表（勤務時間帯）'!$C$6:$L$47,10,FALSE))</f>
        <v/>
      </c>
      <c r="AD72" s="683">
        <f>IF(AD71="","",VLOOKUP(AD71,'【記載例】シフト記号表（勤務時間帯）'!$C$6:$L$47,10,FALSE))</f>
        <v>8</v>
      </c>
      <c r="AE72" s="684">
        <f>IF(AE71="","",VLOOKUP(AE71,'【記載例】シフト記号表（勤務時間帯）'!$C$6:$L$47,10,FALSE))</f>
        <v>8</v>
      </c>
      <c r="AF72" s="684">
        <f>IF(AF71="","",VLOOKUP(AF71,'【記載例】シフト記号表（勤務時間帯）'!$C$6:$L$47,10,FALSE))</f>
        <v>7.9999999999999982</v>
      </c>
      <c r="AG72" s="684" t="str">
        <f>IF(AG71="","",VLOOKUP(AG71,'【記載例】シフト記号表（勤務時間帯）'!$C$6:$L$47,10,FALSE))</f>
        <v/>
      </c>
      <c r="AH72" s="684">
        <f>IF(AH71="","",VLOOKUP(AH71,'【記載例】シフト記号表（勤務時間帯）'!$C$6:$L$47,10,FALSE))</f>
        <v>8</v>
      </c>
      <c r="AI72" s="684">
        <f>IF(AI71="","",VLOOKUP(AI71,'【記載例】シフト記号表（勤務時間帯）'!$C$6:$L$47,10,FALSE))</f>
        <v>8</v>
      </c>
      <c r="AJ72" s="685" t="str">
        <f>IF(AJ71="","",VLOOKUP(AJ71,'【記載例】シフト記号表（勤務時間帯）'!$C$6:$L$47,10,FALSE))</f>
        <v/>
      </c>
      <c r="AK72" s="683" t="str">
        <f>IF(AK71="","",VLOOKUP(AK71,'【記載例】シフト記号表（勤務時間帯）'!$C$6:$L$47,10,FALSE))</f>
        <v/>
      </c>
      <c r="AL72" s="684">
        <f>IF(AL71="","",VLOOKUP(AL71,'【記載例】シフト記号表（勤務時間帯）'!$C$6:$L$47,10,FALSE))</f>
        <v>8</v>
      </c>
      <c r="AM72" s="684">
        <f>IF(AM71="","",VLOOKUP(AM71,'【記載例】シフト記号表（勤務時間帯）'!$C$6:$L$47,10,FALSE))</f>
        <v>8</v>
      </c>
      <c r="AN72" s="684">
        <f>IF(AN71="","",VLOOKUP(AN71,'【記載例】シフト記号表（勤務時間帯）'!$C$6:$L$47,10,FALSE))</f>
        <v>7.9999999999999982</v>
      </c>
      <c r="AO72" s="684" t="str">
        <f>IF(AO71="","",VLOOKUP(AO71,'【記載例】シフト記号表（勤務時間帯）'!$C$6:$L$47,10,FALSE))</f>
        <v/>
      </c>
      <c r="AP72" s="684">
        <f>IF(AP71="","",VLOOKUP(AP71,'【記載例】シフト記号表（勤務時間帯）'!$C$6:$L$47,10,FALSE))</f>
        <v>8</v>
      </c>
      <c r="AQ72" s="685">
        <f>IF(AQ71="","",VLOOKUP(AQ71,'【記載例】シフト記号表（勤務時間帯）'!$C$6:$L$47,10,FALSE))</f>
        <v>8</v>
      </c>
      <c r="AR72" s="683">
        <f>IF(AR71="","",VLOOKUP(AR71,'【記載例】シフト記号表（勤務時間帯）'!$C$6:$L$47,10,FALSE))</f>
        <v>8</v>
      </c>
      <c r="AS72" s="684" t="str">
        <f>IF(AS71="","",VLOOKUP(AS71,'【記載例】シフト記号表（勤務時間帯）'!$C$6:$L$47,10,FALSE))</f>
        <v/>
      </c>
      <c r="AT72" s="684">
        <f>IF(AT71="","",VLOOKUP(AT71,'【記載例】シフト記号表（勤務時間帯）'!$C$6:$L$47,10,FALSE))</f>
        <v>8</v>
      </c>
      <c r="AU72" s="684">
        <f>IF(AU71="","",VLOOKUP(AU71,'【記載例】シフト記号表（勤務時間帯）'!$C$6:$L$47,10,FALSE))</f>
        <v>8</v>
      </c>
      <c r="AV72" s="684">
        <f>IF(AV71="","",VLOOKUP(AV71,'【記載例】シフト記号表（勤務時間帯）'!$C$6:$L$47,10,FALSE))</f>
        <v>7.9999999999999982</v>
      </c>
      <c r="AW72" s="684" t="str">
        <f>IF(AW71="","",VLOOKUP(AW71,'【記載例】シフト記号表（勤務時間帯）'!$C$6:$L$47,10,FALSE))</f>
        <v/>
      </c>
      <c r="AX72" s="685">
        <f>IF(AX71="","",VLOOKUP(AX71,'【記載例】シフト記号表（勤務時間帯）'!$C$6:$L$47,10,FALSE))</f>
        <v>8</v>
      </c>
      <c r="AY72" s="683" t="str">
        <f>IF(AY71="","",VLOOKUP(AY71,'【記載例】シフト記号表（勤務時間帯）'!$C$6:$L$47,10,FALSE))</f>
        <v/>
      </c>
      <c r="AZ72" s="684" t="str">
        <f>IF(AZ71="","",VLOOKUP(AZ71,'【記載例】シフト記号表（勤務時間帯）'!$C$6:$L$47,10,FALSE))</f>
        <v/>
      </c>
      <c r="BA72" s="684" t="str">
        <f>IF(BA71="","",VLOOKUP(BA71,'【記載例】シフト記号表（勤務時間帯）'!$C$6:$L$47,10,FALSE))</f>
        <v/>
      </c>
      <c r="BB72" s="1814">
        <f>IF($BE$3="４週",SUM(W72:AX72),IF($BE$3="暦月",SUM(W72:BA72),""))</f>
        <v>160</v>
      </c>
      <c r="BC72" s="1815"/>
      <c r="BD72" s="1816">
        <f>IF($BE$3="４週",BB72/4,IF($BE$3="暦月",(BB72/($BE$8/7)),""))</f>
        <v>40</v>
      </c>
      <c r="BE72" s="1815"/>
      <c r="BF72" s="1811"/>
      <c r="BG72" s="1812"/>
      <c r="BH72" s="1812"/>
      <c r="BI72" s="1812"/>
      <c r="BJ72" s="1813"/>
    </row>
    <row r="73" spans="2:62" ht="20.25" customHeight="1" x14ac:dyDescent="0.2">
      <c r="B73" s="1770">
        <f>B71+1</f>
        <v>29</v>
      </c>
      <c r="C73" s="1772"/>
      <c r="D73" s="1773"/>
      <c r="E73" s="678"/>
      <c r="F73" s="679"/>
      <c r="G73" s="678"/>
      <c r="H73" s="679"/>
      <c r="I73" s="1776"/>
      <c r="J73" s="1777"/>
      <c r="K73" s="1780"/>
      <c r="L73" s="1781"/>
      <c r="M73" s="1781"/>
      <c r="N73" s="1773"/>
      <c r="O73" s="1784"/>
      <c r="P73" s="1785"/>
      <c r="Q73" s="1785"/>
      <c r="R73" s="1785"/>
      <c r="S73" s="1786"/>
      <c r="T73" s="698" t="s">
        <v>1079</v>
      </c>
      <c r="V73" s="699"/>
      <c r="W73" s="691"/>
      <c r="X73" s="692"/>
      <c r="Y73" s="692"/>
      <c r="Z73" s="692"/>
      <c r="AA73" s="692"/>
      <c r="AB73" s="692"/>
      <c r="AC73" s="693"/>
      <c r="AD73" s="691"/>
      <c r="AE73" s="692"/>
      <c r="AF73" s="692"/>
      <c r="AG73" s="692"/>
      <c r="AH73" s="692"/>
      <c r="AI73" s="692"/>
      <c r="AJ73" s="693"/>
      <c r="AK73" s="691"/>
      <c r="AL73" s="692"/>
      <c r="AM73" s="692"/>
      <c r="AN73" s="692"/>
      <c r="AO73" s="692"/>
      <c r="AP73" s="692"/>
      <c r="AQ73" s="693"/>
      <c r="AR73" s="691"/>
      <c r="AS73" s="692"/>
      <c r="AT73" s="692"/>
      <c r="AU73" s="692"/>
      <c r="AV73" s="692"/>
      <c r="AW73" s="692"/>
      <c r="AX73" s="693"/>
      <c r="AY73" s="691"/>
      <c r="AZ73" s="692"/>
      <c r="BA73" s="694"/>
      <c r="BB73" s="1787"/>
      <c r="BC73" s="1788"/>
      <c r="BD73" s="1842"/>
      <c r="BE73" s="1843"/>
      <c r="BF73" s="1844"/>
      <c r="BG73" s="1845"/>
      <c r="BH73" s="1845"/>
      <c r="BI73" s="1845"/>
      <c r="BJ73" s="1846"/>
    </row>
    <row r="74" spans="2:62" ht="20.25" customHeight="1" x14ac:dyDescent="0.2">
      <c r="B74" s="1771"/>
      <c r="C74" s="1872"/>
      <c r="D74" s="1873"/>
      <c r="E74" s="700"/>
      <c r="F74" s="701">
        <f>C73</f>
        <v>0</v>
      </c>
      <c r="G74" s="700"/>
      <c r="H74" s="701">
        <f>I73</f>
        <v>0</v>
      </c>
      <c r="I74" s="1874"/>
      <c r="J74" s="1875"/>
      <c r="K74" s="1876"/>
      <c r="L74" s="1877"/>
      <c r="M74" s="1877"/>
      <c r="N74" s="1873"/>
      <c r="O74" s="1784"/>
      <c r="P74" s="1785"/>
      <c r="Q74" s="1785"/>
      <c r="R74" s="1785"/>
      <c r="S74" s="1786"/>
      <c r="T74" s="695" t="s">
        <v>1080</v>
      </c>
      <c r="U74" s="696"/>
      <c r="V74" s="697"/>
      <c r="W74" s="683" t="str">
        <f>IF(W73="","",VLOOKUP(W73,'【記載例】シフト記号表（勤務時間帯）'!$C$6:$L$47,10,FALSE))</f>
        <v/>
      </c>
      <c r="X74" s="684" t="str">
        <f>IF(X73="","",VLOOKUP(X73,'【記載例】シフト記号表（勤務時間帯）'!$C$6:$L$47,10,FALSE))</f>
        <v/>
      </c>
      <c r="Y74" s="684" t="str">
        <f>IF(Y73="","",VLOOKUP(Y73,'【記載例】シフト記号表（勤務時間帯）'!$C$6:$L$47,10,FALSE))</f>
        <v/>
      </c>
      <c r="Z74" s="684" t="str">
        <f>IF(Z73="","",VLOOKUP(Z73,'【記載例】シフト記号表（勤務時間帯）'!$C$6:$L$47,10,FALSE))</f>
        <v/>
      </c>
      <c r="AA74" s="684" t="str">
        <f>IF(AA73="","",VLOOKUP(AA73,'【記載例】シフト記号表（勤務時間帯）'!$C$6:$L$47,10,FALSE))</f>
        <v/>
      </c>
      <c r="AB74" s="684" t="str">
        <f>IF(AB73="","",VLOOKUP(AB73,'【記載例】シフト記号表（勤務時間帯）'!$C$6:$L$47,10,FALSE))</f>
        <v/>
      </c>
      <c r="AC74" s="685" t="str">
        <f>IF(AC73="","",VLOOKUP(AC73,'【記載例】シフト記号表（勤務時間帯）'!$C$6:$L$47,10,FALSE))</f>
        <v/>
      </c>
      <c r="AD74" s="683" t="str">
        <f>IF(AD73="","",VLOOKUP(AD73,'【記載例】シフト記号表（勤務時間帯）'!$C$6:$L$47,10,FALSE))</f>
        <v/>
      </c>
      <c r="AE74" s="684" t="str">
        <f>IF(AE73="","",VLOOKUP(AE73,'【記載例】シフト記号表（勤務時間帯）'!$C$6:$L$47,10,FALSE))</f>
        <v/>
      </c>
      <c r="AF74" s="684" t="str">
        <f>IF(AF73="","",VLOOKUP(AF73,'【記載例】シフト記号表（勤務時間帯）'!$C$6:$L$47,10,FALSE))</f>
        <v/>
      </c>
      <c r="AG74" s="684" t="str">
        <f>IF(AG73="","",VLOOKUP(AG73,'【記載例】シフト記号表（勤務時間帯）'!$C$6:$L$47,10,FALSE))</f>
        <v/>
      </c>
      <c r="AH74" s="684" t="str">
        <f>IF(AH73="","",VLOOKUP(AH73,'【記載例】シフト記号表（勤務時間帯）'!$C$6:$L$47,10,FALSE))</f>
        <v/>
      </c>
      <c r="AI74" s="684" t="str">
        <f>IF(AI73="","",VLOOKUP(AI73,'【記載例】シフト記号表（勤務時間帯）'!$C$6:$L$47,10,FALSE))</f>
        <v/>
      </c>
      <c r="AJ74" s="685" t="str">
        <f>IF(AJ73="","",VLOOKUP(AJ73,'【記載例】シフト記号表（勤務時間帯）'!$C$6:$L$47,10,FALSE))</f>
        <v/>
      </c>
      <c r="AK74" s="683" t="str">
        <f>IF(AK73="","",VLOOKUP(AK73,'【記載例】シフト記号表（勤務時間帯）'!$C$6:$L$47,10,FALSE))</f>
        <v/>
      </c>
      <c r="AL74" s="684" t="str">
        <f>IF(AL73="","",VLOOKUP(AL73,'【記載例】シフト記号表（勤務時間帯）'!$C$6:$L$47,10,FALSE))</f>
        <v/>
      </c>
      <c r="AM74" s="684" t="str">
        <f>IF(AM73="","",VLOOKUP(AM73,'【記載例】シフト記号表（勤務時間帯）'!$C$6:$L$47,10,FALSE))</f>
        <v/>
      </c>
      <c r="AN74" s="684" t="str">
        <f>IF(AN73="","",VLOOKUP(AN73,'【記載例】シフト記号表（勤務時間帯）'!$C$6:$L$47,10,FALSE))</f>
        <v/>
      </c>
      <c r="AO74" s="684" t="str">
        <f>IF(AO73="","",VLOOKUP(AO73,'【記載例】シフト記号表（勤務時間帯）'!$C$6:$L$47,10,FALSE))</f>
        <v/>
      </c>
      <c r="AP74" s="684" t="str">
        <f>IF(AP73="","",VLOOKUP(AP73,'【記載例】シフト記号表（勤務時間帯）'!$C$6:$L$47,10,FALSE))</f>
        <v/>
      </c>
      <c r="AQ74" s="685" t="str">
        <f>IF(AQ73="","",VLOOKUP(AQ73,'【記載例】シフト記号表（勤務時間帯）'!$C$6:$L$47,10,FALSE))</f>
        <v/>
      </c>
      <c r="AR74" s="683" t="str">
        <f>IF(AR73="","",VLOOKUP(AR73,'【記載例】シフト記号表（勤務時間帯）'!$C$6:$L$47,10,FALSE))</f>
        <v/>
      </c>
      <c r="AS74" s="684" t="str">
        <f>IF(AS73="","",VLOOKUP(AS73,'【記載例】シフト記号表（勤務時間帯）'!$C$6:$L$47,10,FALSE))</f>
        <v/>
      </c>
      <c r="AT74" s="684" t="str">
        <f>IF(AT73="","",VLOOKUP(AT73,'【記載例】シフト記号表（勤務時間帯）'!$C$6:$L$47,10,FALSE))</f>
        <v/>
      </c>
      <c r="AU74" s="684" t="str">
        <f>IF(AU73="","",VLOOKUP(AU73,'【記載例】シフト記号表（勤務時間帯）'!$C$6:$L$47,10,FALSE))</f>
        <v/>
      </c>
      <c r="AV74" s="684" t="str">
        <f>IF(AV73="","",VLOOKUP(AV73,'【記載例】シフト記号表（勤務時間帯）'!$C$6:$L$47,10,FALSE))</f>
        <v/>
      </c>
      <c r="AW74" s="684" t="str">
        <f>IF(AW73="","",VLOOKUP(AW73,'【記載例】シフト記号表（勤務時間帯）'!$C$6:$L$47,10,FALSE))</f>
        <v/>
      </c>
      <c r="AX74" s="685" t="str">
        <f>IF(AX73="","",VLOOKUP(AX73,'【記載例】シフト記号表（勤務時間帯）'!$C$6:$L$47,10,FALSE))</f>
        <v/>
      </c>
      <c r="AY74" s="683" t="str">
        <f>IF(AY73="","",VLOOKUP(AY73,'【記載例】シフト記号表（勤務時間帯）'!$C$6:$L$47,10,FALSE))</f>
        <v/>
      </c>
      <c r="AZ74" s="684" t="str">
        <f>IF(AZ73="","",VLOOKUP(AZ73,'【記載例】シフト記号表（勤務時間帯）'!$C$6:$L$47,10,FALSE))</f>
        <v/>
      </c>
      <c r="BA74" s="684" t="str">
        <f>IF(BA73="","",VLOOKUP(BA73,'【記載例】シフト記号表（勤務時間帯）'!$C$6:$L$47,10,FALSE))</f>
        <v/>
      </c>
      <c r="BB74" s="1868">
        <f>IF($BE$3="４週",SUM(W74:AX74),IF($BE$3="暦月",SUM(W74:BA74),""))</f>
        <v>0</v>
      </c>
      <c r="BC74" s="1869"/>
      <c r="BD74" s="1870">
        <f>IF($BE$3="４週",BB74/4,IF($BE$3="暦月",(BB74/($BE$8/7)),""))</f>
        <v>0</v>
      </c>
      <c r="BE74" s="1869"/>
      <c r="BF74" s="1865"/>
      <c r="BG74" s="1866"/>
      <c r="BH74" s="1866"/>
      <c r="BI74" s="1866"/>
      <c r="BJ74" s="1867"/>
    </row>
    <row r="75" spans="2:62" ht="20.25" customHeight="1" x14ac:dyDescent="0.2">
      <c r="B75" s="1770">
        <f>B73+1</f>
        <v>30</v>
      </c>
      <c r="C75" s="1772"/>
      <c r="D75" s="1773"/>
      <c r="E75" s="686"/>
      <c r="F75" s="687"/>
      <c r="G75" s="686"/>
      <c r="H75" s="687"/>
      <c r="I75" s="1776"/>
      <c r="J75" s="1777"/>
      <c r="K75" s="1780"/>
      <c r="L75" s="1781"/>
      <c r="M75" s="1781"/>
      <c r="N75" s="1773"/>
      <c r="O75" s="1784"/>
      <c r="P75" s="1785"/>
      <c r="Q75" s="1785"/>
      <c r="R75" s="1785"/>
      <c r="S75" s="1786"/>
      <c r="T75" s="702" t="s">
        <v>1079</v>
      </c>
      <c r="U75" s="703"/>
      <c r="V75" s="704"/>
      <c r="W75" s="691"/>
      <c r="X75" s="692"/>
      <c r="Y75" s="692"/>
      <c r="Z75" s="692"/>
      <c r="AA75" s="692"/>
      <c r="AB75" s="692"/>
      <c r="AC75" s="693"/>
      <c r="AD75" s="691"/>
      <c r="AE75" s="692"/>
      <c r="AF75" s="692"/>
      <c r="AG75" s="692"/>
      <c r="AH75" s="692"/>
      <c r="AI75" s="692"/>
      <c r="AJ75" s="693"/>
      <c r="AK75" s="691"/>
      <c r="AL75" s="692"/>
      <c r="AM75" s="692"/>
      <c r="AN75" s="692"/>
      <c r="AO75" s="692"/>
      <c r="AP75" s="692"/>
      <c r="AQ75" s="693"/>
      <c r="AR75" s="691"/>
      <c r="AS75" s="692"/>
      <c r="AT75" s="692"/>
      <c r="AU75" s="692"/>
      <c r="AV75" s="692"/>
      <c r="AW75" s="692"/>
      <c r="AX75" s="693"/>
      <c r="AY75" s="691"/>
      <c r="AZ75" s="692"/>
      <c r="BA75" s="694"/>
      <c r="BB75" s="1787"/>
      <c r="BC75" s="1788"/>
      <c r="BD75" s="1842"/>
      <c r="BE75" s="1843"/>
      <c r="BF75" s="1844"/>
      <c r="BG75" s="1845"/>
      <c r="BH75" s="1845"/>
      <c r="BI75" s="1845"/>
      <c r="BJ75" s="1846"/>
    </row>
    <row r="76" spans="2:62" ht="20.25" customHeight="1" thickBot="1" x14ac:dyDescent="0.25">
      <c r="B76" s="1878"/>
      <c r="C76" s="1879"/>
      <c r="D76" s="1880"/>
      <c r="E76" s="705"/>
      <c r="F76" s="706">
        <f>C76</f>
        <v>0</v>
      </c>
      <c r="G76" s="705"/>
      <c r="H76" s="706">
        <f>I76</f>
        <v>0</v>
      </c>
      <c r="I76" s="1881"/>
      <c r="J76" s="1882"/>
      <c r="K76" s="1883"/>
      <c r="L76" s="1884"/>
      <c r="M76" s="1884"/>
      <c r="N76" s="1880"/>
      <c r="O76" s="1885"/>
      <c r="P76" s="1886"/>
      <c r="Q76" s="1886"/>
      <c r="R76" s="1886"/>
      <c r="S76" s="1887"/>
      <c r="T76" s="707" t="s">
        <v>1080</v>
      </c>
      <c r="U76" s="708"/>
      <c r="V76" s="709"/>
      <c r="W76" s="710" t="str">
        <f>IF(W75="","",VLOOKUP(W75,'【記載例】シフト記号表（勤務時間帯）'!$C$6:$L$47,10,FALSE))</f>
        <v/>
      </c>
      <c r="X76" s="711" t="str">
        <f>IF(X75="","",VLOOKUP(X75,'【記載例】シフト記号表（勤務時間帯）'!$C$6:$L$47,10,FALSE))</f>
        <v/>
      </c>
      <c r="Y76" s="711" t="str">
        <f>IF(Y75="","",VLOOKUP(Y75,'【記載例】シフト記号表（勤務時間帯）'!$C$6:$L$47,10,FALSE))</f>
        <v/>
      </c>
      <c r="Z76" s="711" t="str">
        <f>IF(Z75="","",VLOOKUP(Z75,'【記載例】シフト記号表（勤務時間帯）'!$C$6:$L$47,10,FALSE))</f>
        <v/>
      </c>
      <c r="AA76" s="711" t="str">
        <f>IF(AA75="","",VLOOKUP(AA75,'【記載例】シフト記号表（勤務時間帯）'!$C$6:$L$47,10,FALSE))</f>
        <v/>
      </c>
      <c r="AB76" s="711" t="str">
        <f>IF(AB75="","",VLOOKUP(AB75,'【記載例】シフト記号表（勤務時間帯）'!$C$6:$L$47,10,FALSE))</f>
        <v/>
      </c>
      <c r="AC76" s="712" t="str">
        <f>IF(AC75="","",VLOOKUP(AC75,'【記載例】シフト記号表（勤務時間帯）'!$C$6:$L$47,10,FALSE))</f>
        <v/>
      </c>
      <c r="AD76" s="710" t="str">
        <f>IF(AD75="","",VLOOKUP(AD75,'【記載例】シフト記号表（勤務時間帯）'!$C$6:$L$47,10,FALSE))</f>
        <v/>
      </c>
      <c r="AE76" s="711" t="str">
        <f>IF(AE75="","",VLOOKUP(AE75,'【記載例】シフト記号表（勤務時間帯）'!$C$6:$L$47,10,FALSE))</f>
        <v/>
      </c>
      <c r="AF76" s="711" t="str">
        <f>IF(AF75="","",VLOOKUP(AF75,'【記載例】シフト記号表（勤務時間帯）'!$C$6:$L$47,10,FALSE))</f>
        <v/>
      </c>
      <c r="AG76" s="711" t="str">
        <f>IF(AG75="","",VLOOKUP(AG75,'【記載例】シフト記号表（勤務時間帯）'!$C$6:$L$47,10,FALSE))</f>
        <v/>
      </c>
      <c r="AH76" s="711" t="str">
        <f>IF(AH75="","",VLOOKUP(AH75,'【記載例】シフト記号表（勤務時間帯）'!$C$6:$L$47,10,FALSE))</f>
        <v/>
      </c>
      <c r="AI76" s="711" t="str">
        <f>IF(AI75="","",VLOOKUP(AI75,'【記載例】シフト記号表（勤務時間帯）'!$C$6:$L$47,10,FALSE))</f>
        <v/>
      </c>
      <c r="AJ76" s="712" t="str">
        <f>IF(AJ75="","",VLOOKUP(AJ75,'【記載例】シフト記号表（勤務時間帯）'!$C$6:$L$47,10,FALSE))</f>
        <v/>
      </c>
      <c r="AK76" s="710" t="str">
        <f>IF(AK75="","",VLOOKUP(AK75,'【記載例】シフト記号表（勤務時間帯）'!$C$6:$L$47,10,FALSE))</f>
        <v/>
      </c>
      <c r="AL76" s="711" t="str">
        <f>IF(AL75="","",VLOOKUP(AL75,'【記載例】シフト記号表（勤務時間帯）'!$C$6:$L$47,10,FALSE))</f>
        <v/>
      </c>
      <c r="AM76" s="711" t="str">
        <f>IF(AM75="","",VLOOKUP(AM75,'【記載例】シフト記号表（勤務時間帯）'!$C$6:$L$47,10,FALSE))</f>
        <v/>
      </c>
      <c r="AN76" s="711" t="str">
        <f>IF(AN75="","",VLOOKUP(AN75,'【記載例】シフト記号表（勤務時間帯）'!$C$6:$L$47,10,FALSE))</f>
        <v/>
      </c>
      <c r="AO76" s="711" t="str">
        <f>IF(AO75="","",VLOOKUP(AO75,'【記載例】シフト記号表（勤務時間帯）'!$C$6:$L$47,10,FALSE))</f>
        <v/>
      </c>
      <c r="AP76" s="711" t="str">
        <f>IF(AP75="","",VLOOKUP(AP75,'【記載例】シフト記号表（勤務時間帯）'!$C$6:$L$47,10,FALSE))</f>
        <v/>
      </c>
      <c r="AQ76" s="712" t="str">
        <f>IF(AQ75="","",VLOOKUP(AQ75,'【記載例】シフト記号表（勤務時間帯）'!$C$6:$L$47,10,FALSE))</f>
        <v/>
      </c>
      <c r="AR76" s="710" t="str">
        <f>IF(AR75="","",VLOOKUP(AR75,'【記載例】シフト記号表（勤務時間帯）'!$C$6:$L$47,10,FALSE))</f>
        <v/>
      </c>
      <c r="AS76" s="711" t="str">
        <f>IF(AS75="","",VLOOKUP(AS75,'【記載例】シフト記号表（勤務時間帯）'!$C$6:$L$47,10,FALSE))</f>
        <v/>
      </c>
      <c r="AT76" s="711" t="str">
        <f>IF(AT75="","",VLOOKUP(AT75,'【記載例】シフト記号表（勤務時間帯）'!$C$6:$L$47,10,FALSE))</f>
        <v/>
      </c>
      <c r="AU76" s="711" t="str">
        <f>IF(AU75="","",VLOOKUP(AU75,'【記載例】シフト記号表（勤務時間帯）'!$C$6:$L$47,10,FALSE))</f>
        <v/>
      </c>
      <c r="AV76" s="711" t="str">
        <f>IF(AV75="","",VLOOKUP(AV75,'【記載例】シフト記号表（勤務時間帯）'!$C$6:$L$47,10,FALSE))</f>
        <v/>
      </c>
      <c r="AW76" s="711" t="str">
        <f>IF(AW75="","",VLOOKUP(AW75,'【記載例】シフト記号表（勤務時間帯）'!$C$6:$L$47,10,FALSE))</f>
        <v/>
      </c>
      <c r="AX76" s="712" t="str">
        <f>IF(AX75="","",VLOOKUP(AX75,'【記載例】シフト記号表（勤務時間帯）'!$C$6:$L$47,10,FALSE))</f>
        <v/>
      </c>
      <c r="AY76" s="710" t="str">
        <f>IF(AY75="","",VLOOKUP(AY75,'【記載例】シフト記号表（勤務時間帯）'!$C$6:$L$47,10,FALSE))</f>
        <v/>
      </c>
      <c r="AZ76" s="711" t="str">
        <f>IF(AZ75="","",VLOOKUP(AZ75,'【記載例】シフト記号表（勤務時間帯）'!$C$6:$L$47,10,FALSE))</f>
        <v/>
      </c>
      <c r="BA76" s="713" t="str">
        <f>IF(BA75="","",VLOOKUP(BA75,'【記載例】シフト記号表（勤務時間帯）'!$C$6:$L$47,10,FALSE))</f>
        <v/>
      </c>
      <c r="BB76" s="1891">
        <f>IF($BE$3="４週",SUM(W76:AX76),IF($BE$3="暦月",SUM(W76:BA76),""))</f>
        <v>0</v>
      </c>
      <c r="BC76" s="1892"/>
      <c r="BD76" s="1893">
        <f>IF($BE$3="４週",BB76/4,IF($BE$3="暦月",(BB76/($BE$8/7)),""))</f>
        <v>0</v>
      </c>
      <c r="BE76" s="1892"/>
      <c r="BF76" s="1888"/>
      <c r="BG76" s="1889"/>
      <c r="BH76" s="1889"/>
      <c r="BI76" s="1889"/>
      <c r="BJ76" s="1890"/>
    </row>
    <row r="77" spans="2:62" ht="20.25" customHeight="1" x14ac:dyDescent="0.2">
      <c r="B77" s="714"/>
      <c r="C77" s="715"/>
      <c r="D77" s="715"/>
      <c r="E77" s="715"/>
      <c r="F77" s="715"/>
      <c r="G77" s="715"/>
      <c r="H77" s="715"/>
      <c r="I77" s="716"/>
      <c r="J77" s="716"/>
      <c r="K77" s="715"/>
      <c r="L77" s="715"/>
      <c r="M77" s="715"/>
      <c r="N77" s="715"/>
      <c r="O77" s="717"/>
      <c r="P77" s="717"/>
      <c r="Q77" s="717"/>
      <c r="R77" s="718"/>
      <c r="S77" s="718"/>
      <c r="T77" s="718"/>
      <c r="U77" s="719"/>
      <c r="V77" s="720"/>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721"/>
      <c r="AY77" s="721"/>
      <c r="AZ77" s="721"/>
      <c r="BA77" s="721"/>
      <c r="BB77" s="721"/>
      <c r="BC77" s="721"/>
      <c r="BD77" s="722"/>
      <c r="BE77" s="722"/>
      <c r="BF77" s="717"/>
      <c r="BG77" s="717"/>
      <c r="BH77" s="717"/>
      <c r="BI77" s="717"/>
      <c r="BJ77" s="717"/>
    </row>
    <row r="78" spans="2:62" ht="20.25" customHeight="1" x14ac:dyDescent="0.2">
      <c r="B78" s="714"/>
      <c r="C78" s="715"/>
      <c r="D78" s="715"/>
      <c r="E78" s="715"/>
      <c r="F78" s="715"/>
      <c r="G78" s="715"/>
      <c r="H78" s="715"/>
      <c r="I78" s="723"/>
      <c r="J78" s="640" t="s">
        <v>1081</v>
      </c>
      <c r="K78" s="640"/>
      <c r="L78" s="640"/>
      <c r="M78" s="640"/>
      <c r="N78" s="640"/>
      <c r="O78" s="640"/>
      <c r="P78" s="640"/>
      <c r="Q78" s="640"/>
      <c r="R78" s="640"/>
      <c r="S78" s="640"/>
      <c r="T78" s="645"/>
      <c r="U78" s="640"/>
      <c r="V78" s="640"/>
      <c r="W78" s="640"/>
      <c r="X78" s="640"/>
      <c r="Y78" s="640"/>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5"/>
      <c r="BE78" s="722"/>
      <c r="BF78" s="717"/>
      <c r="BG78" s="717"/>
      <c r="BH78" s="717"/>
      <c r="BI78" s="717"/>
      <c r="BJ78" s="717"/>
    </row>
    <row r="79" spans="2:62" ht="20.25" customHeight="1" x14ac:dyDescent="0.2">
      <c r="B79" s="714"/>
      <c r="C79" s="715"/>
      <c r="D79" s="715"/>
      <c r="E79" s="715"/>
      <c r="F79" s="715"/>
      <c r="G79" s="715"/>
      <c r="H79" s="715"/>
      <c r="I79" s="723"/>
      <c r="J79" s="640"/>
      <c r="K79" s="640" t="s">
        <v>1082</v>
      </c>
      <c r="L79" s="640"/>
      <c r="M79" s="640"/>
      <c r="N79" s="640"/>
      <c r="O79" s="640"/>
      <c r="P79" s="640"/>
      <c r="Q79" s="640"/>
      <c r="R79" s="640"/>
      <c r="S79" s="640"/>
      <c r="T79" s="645"/>
      <c r="U79" s="640"/>
      <c r="V79" s="640"/>
      <c r="W79" s="640"/>
      <c r="X79" s="640"/>
      <c r="Y79" s="640"/>
      <c r="Z79" s="724"/>
      <c r="AA79" s="640" t="s">
        <v>1083</v>
      </c>
      <c r="AB79" s="640"/>
      <c r="AC79" s="640"/>
      <c r="AD79" s="640"/>
      <c r="AE79" s="640"/>
      <c r="AF79" s="640"/>
      <c r="AG79" s="640"/>
      <c r="AH79" s="640"/>
      <c r="AI79" s="640"/>
      <c r="AJ79" s="645"/>
      <c r="AK79" s="640"/>
      <c r="AL79" s="640"/>
      <c r="AM79" s="640"/>
      <c r="AN79" s="640"/>
      <c r="AO79" s="724"/>
      <c r="AP79" s="724"/>
      <c r="AQ79" s="640" t="s">
        <v>1084</v>
      </c>
      <c r="AR79" s="640"/>
      <c r="AS79" s="640"/>
      <c r="AT79" s="640"/>
      <c r="AU79" s="640"/>
      <c r="AV79" s="640"/>
      <c r="AW79" s="724"/>
      <c r="AX79" s="724"/>
      <c r="AY79" s="724"/>
      <c r="AZ79" s="724"/>
      <c r="BA79" s="724"/>
      <c r="BB79" s="724"/>
      <c r="BC79" s="724"/>
      <c r="BD79" s="725"/>
      <c r="BE79" s="722"/>
      <c r="BF79" s="717"/>
      <c r="BG79" s="717"/>
      <c r="BH79" s="717"/>
      <c r="BI79" s="717"/>
      <c r="BJ79" s="717"/>
    </row>
    <row r="80" spans="2:62" ht="20.25" customHeight="1" x14ac:dyDescent="0.2">
      <c r="B80" s="714"/>
      <c r="C80" s="715"/>
      <c r="D80" s="715"/>
      <c r="E80" s="715"/>
      <c r="F80" s="715"/>
      <c r="G80" s="715"/>
      <c r="H80" s="715"/>
      <c r="I80" s="723"/>
      <c r="J80" s="640"/>
      <c r="K80" s="1895" t="s">
        <v>1085</v>
      </c>
      <c r="L80" s="1895"/>
      <c r="M80" s="1895" t="s">
        <v>1086</v>
      </c>
      <c r="N80" s="1895"/>
      <c r="O80" s="1895"/>
      <c r="P80" s="1895"/>
      <c r="Q80" s="640"/>
      <c r="R80" s="1897" t="s">
        <v>1087</v>
      </c>
      <c r="S80" s="1897"/>
      <c r="T80" s="1897"/>
      <c r="U80" s="1897"/>
      <c r="V80" s="640"/>
      <c r="W80" s="726" t="s">
        <v>1088</v>
      </c>
      <c r="X80" s="726"/>
      <c r="Y80" s="640"/>
      <c r="Z80" s="724"/>
      <c r="AA80" s="1895" t="s">
        <v>1085</v>
      </c>
      <c r="AB80" s="1895"/>
      <c r="AC80" s="1895" t="s">
        <v>1086</v>
      </c>
      <c r="AD80" s="1895"/>
      <c r="AE80" s="1895"/>
      <c r="AF80" s="1895"/>
      <c r="AG80" s="640"/>
      <c r="AH80" s="1897" t="s">
        <v>1087</v>
      </c>
      <c r="AI80" s="1897"/>
      <c r="AJ80" s="1897"/>
      <c r="AK80" s="1897"/>
      <c r="AL80" s="640"/>
      <c r="AM80" s="726" t="s">
        <v>1088</v>
      </c>
      <c r="AN80" s="726"/>
      <c r="AO80" s="724"/>
      <c r="AP80" s="724"/>
      <c r="AQ80" s="1900" t="s">
        <v>1089</v>
      </c>
      <c r="AR80" s="1900"/>
      <c r="AS80" s="1900" t="s">
        <v>1090</v>
      </c>
      <c r="AT80" s="1900"/>
      <c r="AU80" s="1900"/>
      <c r="AV80" s="1900"/>
      <c r="AW80" s="724"/>
      <c r="AX80" s="724"/>
      <c r="AY80" s="724"/>
      <c r="AZ80" s="724"/>
      <c r="BA80" s="724"/>
      <c r="BB80" s="724"/>
      <c r="BC80" s="724"/>
      <c r="BD80" s="725"/>
      <c r="BE80" s="722"/>
      <c r="BF80" s="717"/>
      <c r="BG80" s="717"/>
      <c r="BH80" s="717"/>
      <c r="BI80" s="717"/>
      <c r="BJ80" s="717"/>
    </row>
    <row r="81" spans="2:62" ht="20.25" customHeight="1" x14ac:dyDescent="0.2">
      <c r="B81" s="714"/>
      <c r="C81" s="715"/>
      <c r="D81" s="715"/>
      <c r="E81" s="715"/>
      <c r="F81" s="715"/>
      <c r="G81" s="715"/>
      <c r="H81" s="715"/>
      <c r="I81" s="723"/>
      <c r="J81" s="640"/>
      <c r="K81" s="1896"/>
      <c r="L81" s="1896"/>
      <c r="M81" s="1896" t="s">
        <v>1091</v>
      </c>
      <c r="N81" s="1896"/>
      <c r="O81" s="1896" t="s">
        <v>1092</v>
      </c>
      <c r="P81" s="1896"/>
      <c r="Q81" s="640"/>
      <c r="R81" s="1896" t="s">
        <v>1091</v>
      </c>
      <c r="S81" s="1896"/>
      <c r="T81" s="1896" t="s">
        <v>1092</v>
      </c>
      <c r="U81" s="1896"/>
      <c r="V81" s="640"/>
      <c r="W81" s="726" t="s">
        <v>1093</v>
      </c>
      <c r="X81" s="726"/>
      <c r="Y81" s="640"/>
      <c r="Z81" s="724"/>
      <c r="AA81" s="1896"/>
      <c r="AB81" s="1896"/>
      <c r="AC81" s="1896" t="s">
        <v>1091</v>
      </c>
      <c r="AD81" s="1896"/>
      <c r="AE81" s="1896" t="s">
        <v>1092</v>
      </c>
      <c r="AF81" s="1896"/>
      <c r="AG81" s="640"/>
      <c r="AH81" s="1896" t="s">
        <v>1091</v>
      </c>
      <c r="AI81" s="1896"/>
      <c r="AJ81" s="1896" t="s">
        <v>1092</v>
      </c>
      <c r="AK81" s="1896"/>
      <c r="AL81" s="640"/>
      <c r="AM81" s="726" t="s">
        <v>1093</v>
      </c>
      <c r="AN81" s="726"/>
      <c r="AO81" s="724"/>
      <c r="AP81" s="724"/>
      <c r="AQ81" s="1900" t="s">
        <v>1094</v>
      </c>
      <c r="AR81" s="1900"/>
      <c r="AS81" s="1900" t="s">
        <v>1095</v>
      </c>
      <c r="AT81" s="1900"/>
      <c r="AU81" s="1900"/>
      <c r="AV81" s="1900"/>
      <c r="AW81" s="724"/>
      <c r="AX81" s="724"/>
      <c r="AY81" s="724"/>
      <c r="AZ81" s="724"/>
      <c r="BA81" s="724"/>
      <c r="BB81" s="724"/>
      <c r="BC81" s="724"/>
      <c r="BD81" s="725"/>
      <c r="BE81" s="722"/>
      <c r="BF81" s="717"/>
      <c r="BG81" s="717"/>
      <c r="BH81" s="717"/>
      <c r="BI81" s="717"/>
      <c r="BJ81" s="717"/>
    </row>
    <row r="82" spans="2:62" ht="20.25" customHeight="1" x14ac:dyDescent="0.2">
      <c r="B82" s="714"/>
      <c r="C82" s="715"/>
      <c r="D82" s="715"/>
      <c r="E82" s="715"/>
      <c r="F82" s="715"/>
      <c r="G82" s="715"/>
      <c r="H82" s="715"/>
      <c r="I82" s="723"/>
      <c r="J82" s="640"/>
      <c r="K82" s="1900" t="s">
        <v>1094</v>
      </c>
      <c r="L82" s="1900"/>
      <c r="M82" s="1902">
        <f>SUMIFS($BB$17:$BB$76,$F$17:$F$76,"医師",$H$17:$H$76,"A")</f>
        <v>480</v>
      </c>
      <c r="N82" s="1902"/>
      <c r="O82" s="1903">
        <f>SUMIFS($BD$17:$BD$76,$F$17:$F$76,"医師",$H$17:$H$76,"A")</f>
        <v>120</v>
      </c>
      <c r="P82" s="1903"/>
      <c r="Q82" s="727"/>
      <c r="R82" s="1904">
        <v>0</v>
      </c>
      <c r="S82" s="1904"/>
      <c r="T82" s="1904">
        <v>0</v>
      </c>
      <c r="U82" s="1904"/>
      <c r="V82" s="727"/>
      <c r="W82" s="1898">
        <v>3</v>
      </c>
      <c r="X82" s="1899"/>
      <c r="Y82" s="640"/>
      <c r="Z82" s="724"/>
      <c r="AA82" s="1900" t="s">
        <v>1094</v>
      </c>
      <c r="AB82" s="1900"/>
      <c r="AC82" s="1902">
        <f>SUMIFS($BB$17:$BB$76,$F$17:$F$76,"薬剤師",$H$17:$H$76,"A")</f>
        <v>320</v>
      </c>
      <c r="AD82" s="1902"/>
      <c r="AE82" s="1903">
        <f>SUMIFS($BD$17:$BD$76,$F$17:$F$76,"薬剤師",$H$17:$H$76,"A")</f>
        <v>80</v>
      </c>
      <c r="AF82" s="1903"/>
      <c r="AG82" s="727"/>
      <c r="AH82" s="1904">
        <v>0</v>
      </c>
      <c r="AI82" s="1904"/>
      <c r="AJ82" s="1904">
        <v>0</v>
      </c>
      <c r="AK82" s="1904"/>
      <c r="AL82" s="727"/>
      <c r="AM82" s="1898">
        <v>2</v>
      </c>
      <c r="AN82" s="1899"/>
      <c r="AO82" s="724"/>
      <c r="AP82" s="724"/>
      <c r="AQ82" s="1900" t="s">
        <v>1096</v>
      </c>
      <c r="AR82" s="1900"/>
      <c r="AS82" s="1900" t="s">
        <v>1097</v>
      </c>
      <c r="AT82" s="1900"/>
      <c r="AU82" s="1900"/>
      <c r="AV82" s="1900"/>
      <c r="AW82" s="724"/>
      <c r="AX82" s="724"/>
      <c r="AY82" s="724"/>
      <c r="AZ82" s="724"/>
      <c r="BA82" s="724"/>
      <c r="BB82" s="724"/>
      <c r="BC82" s="724"/>
      <c r="BD82" s="725"/>
      <c r="BE82" s="722"/>
      <c r="BF82" s="717"/>
      <c r="BG82" s="717"/>
      <c r="BH82" s="717"/>
      <c r="BI82" s="717"/>
      <c r="BJ82" s="717"/>
    </row>
    <row r="83" spans="2:62" ht="20.25" customHeight="1" x14ac:dyDescent="0.2">
      <c r="B83" s="714"/>
      <c r="C83" s="715"/>
      <c r="D83" s="715"/>
      <c r="E83" s="715"/>
      <c r="F83" s="715"/>
      <c r="G83" s="715"/>
      <c r="H83" s="715"/>
      <c r="I83" s="723"/>
      <c r="J83" s="640"/>
      <c r="K83" s="1900" t="s">
        <v>1096</v>
      </c>
      <c r="L83" s="1900"/>
      <c r="M83" s="1902">
        <f>SUMIFS($BB$17:$BB$76,$F$17:$F$76,"医師",$H$17:$H$76,"B")</f>
        <v>0</v>
      </c>
      <c r="N83" s="1902"/>
      <c r="O83" s="1903">
        <f>SUMIFS($BD$17:$BD$76,$F$17:$F$76,"医師",$H$17:$H$76,"B")</f>
        <v>0</v>
      </c>
      <c r="P83" s="1903"/>
      <c r="Q83" s="727"/>
      <c r="R83" s="1904">
        <v>0</v>
      </c>
      <c r="S83" s="1904"/>
      <c r="T83" s="1904">
        <v>0</v>
      </c>
      <c r="U83" s="1904"/>
      <c r="V83" s="727"/>
      <c r="W83" s="1898">
        <v>0</v>
      </c>
      <c r="X83" s="1899"/>
      <c r="Y83" s="640"/>
      <c r="Z83" s="724"/>
      <c r="AA83" s="1900" t="s">
        <v>1096</v>
      </c>
      <c r="AB83" s="1900"/>
      <c r="AC83" s="1902">
        <f>SUMIFS($BB$17:$BB$76,$F$17:$F$76,"薬剤師",$H$17:$H$76,"B")</f>
        <v>0</v>
      </c>
      <c r="AD83" s="1902"/>
      <c r="AE83" s="1903">
        <f>SUMIFS($BD$17:$BD$76,$F$17:$F$76,"薬剤師",$H$17:$H$76,"B")</f>
        <v>0</v>
      </c>
      <c r="AF83" s="1903"/>
      <c r="AG83" s="727"/>
      <c r="AH83" s="1904">
        <v>0</v>
      </c>
      <c r="AI83" s="1904"/>
      <c r="AJ83" s="1904">
        <v>0</v>
      </c>
      <c r="AK83" s="1904"/>
      <c r="AL83" s="727"/>
      <c r="AM83" s="1898">
        <v>0</v>
      </c>
      <c r="AN83" s="1899"/>
      <c r="AO83" s="724"/>
      <c r="AP83" s="724"/>
      <c r="AQ83" s="1900" t="s">
        <v>1098</v>
      </c>
      <c r="AR83" s="1900"/>
      <c r="AS83" s="1900" t="s">
        <v>1099</v>
      </c>
      <c r="AT83" s="1900"/>
      <c r="AU83" s="1900"/>
      <c r="AV83" s="1900"/>
      <c r="AW83" s="724"/>
      <c r="AX83" s="724"/>
      <c r="AY83" s="724"/>
      <c r="AZ83" s="724"/>
      <c r="BA83" s="724"/>
      <c r="BB83" s="724"/>
      <c r="BC83" s="724"/>
      <c r="BD83" s="725"/>
      <c r="BE83" s="722"/>
      <c r="BF83" s="717"/>
      <c r="BG83" s="717"/>
      <c r="BH83" s="717"/>
      <c r="BI83" s="717"/>
      <c r="BJ83" s="717"/>
    </row>
    <row r="84" spans="2:62" ht="20.25" customHeight="1" x14ac:dyDescent="0.2">
      <c r="B84" s="714"/>
      <c r="C84" s="715"/>
      <c r="D84" s="715"/>
      <c r="E84" s="715"/>
      <c r="F84" s="715"/>
      <c r="G84" s="715"/>
      <c r="H84" s="715"/>
      <c r="I84" s="723"/>
      <c r="J84" s="640"/>
      <c r="K84" s="1900" t="s">
        <v>1098</v>
      </c>
      <c r="L84" s="1900"/>
      <c r="M84" s="1902">
        <f>SUMIFS($BB$17:$BB$76,$F$17:$F$76,"医師",$H$17:$H$76,"C")</f>
        <v>0</v>
      </c>
      <c r="N84" s="1902"/>
      <c r="O84" s="1903">
        <f>SUMIFS($BD$17:$BD$76,$F$17:$F$76,"医師",$H$17:$H$76,"C")</f>
        <v>0</v>
      </c>
      <c r="P84" s="1903"/>
      <c r="Q84" s="727"/>
      <c r="R84" s="1904">
        <v>0</v>
      </c>
      <c r="S84" s="1904"/>
      <c r="T84" s="1908">
        <v>0</v>
      </c>
      <c r="U84" s="1908"/>
      <c r="V84" s="727"/>
      <c r="W84" s="1906" t="s">
        <v>1100</v>
      </c>
      <c r="X84" s="1907"/>
      <c r="Y84" s="640"/>
      <c r="Z84" s="724"/>
      <c r="AA84" s="1900" t="s">
        <v>1098</v>
      </c>
      <c r="AB84" s="1900"/>
      <c r="AC84" s="1902">
        <f>SUMIFS($BB$17:$BB$76,$F$17:$F$76,"薬剤師",$H$17:$H$76,"C")</f>
        <v>0</v>
      </c>
      <c r="AD84" s="1902"/>
      <c r="AE84" s="1903">
        <f>SUMIFS($BD$17:$BD$76,$F$17:$F$76,"薬剤師",$H$17:$H$76,"C")</f>
        <v>0</v>
      </c>
      <c r="AF84" s="1903"/>
      <c r="AG84" s="727"/>
      <c r="AH84" s="1904">
        <v>0</v>
      </c>
      <c r="AI84" s="1904"/>
      <c r="AJ84" s="1908">
        <v>0</v>
      </c>
      <c r="AK84" s="1908"/>
      <c r="AL84" s="727"/>
      <c r="AM84" s="1906" t="s">
        <v>1100</v>
      </c>
      <c r="AN84" s="1907"/>
      <c r="AO84" s="724"/>
      <c r="AP84" s="724"/>
      <c r="AQ84" s="1900" t="s">
        <v>1101</v>
      </c>
      <c r="AR84" s="1900"/>
      <c r="AS84" s="1900" t="s">
        <v>1102</v>
      </c>
      <c r="AT84" s="1900"/>
      <c r="AU84" s="1900"/>
      <c r="AV84" s="1900"/>
      <c r="AW84" s="724"/>
      <c r="AX84" s="724"/>
      <c r="AY84" s="724"/>
      <c r="AZ84" s="724"/>
      <c r="BA84" s="724"/>
      <c r="BB84" s="724"/>
      <c r="BC84" s="724"/>
      <c r="BD84" s="725"/>
      <c r="BE84" s="722"/>
      <c r="BF84" s="717"/>
      <c r="BG84" s="717"/>
      <c r="BH84" s="717"/>
      <c r="BI84" s="717"/>
      <c r="BJ84" s="717"/>
    </row>
    <row r="85" spans="2:62" ht="20.25" customHeight="1" x14ac:dyDescent="0.2">
      <c r="B85" s="714"/>
      <c r="C85" s="715"/>
      <c r="D85" s="715"/>
      <c r="E85" s="715"/>
      <c r="F85" s="715"/>
      <c r="G85" s="715"/>
      <c r="H85" s="715"/>
      <c r="I85" s="723"/>
      <c r="J85" s="640"/>
      <c r="K85" s="1900" t="s">
        <v>1101</v>
      </c>
      <c r="L85" s="1900"/>
      <c r="M85" s="1902">
        <f>SUMIFS($BB$17:$BB$76,$F$17:$F$76,"医師",$H$17:$H$76,"D")</f>
        <v>0</v>
      </c>
      <c r="N85" s="1902"/>
      <c r="O85" s="1903">
        <f>SUMIFS($BD$17:$BD$76,$F$17:$F$76,"医師",$H$17:$H$76,"D")</f>
        <v>0</v>
      </c>
      <c r="P85" s="1903"/>
      <c r="Q85" s="727"/>
      <c r="R85" s="1904">
        <v>0</v>
      </c>
      <c r="S85" s="1904"/>
      <c r="T85" s="1908">
        <v>0</v>
      </c>
      <c r="U85" s="1908"/>
      <c r="V85" s="727"/>
      <c r="W85" s="1906" t="s">
        <v>1100</v>
      </c>
      <c r="X85" s="1907"/>
      <c r="Y85" s="640"/>
      <c r="Z85" s="724"/>
      <c r="AA85" s="1900" t="s">
        <v>1101</v>
      </c>
      <c r="AB85" s="1900"/>
      <c r="AC85" s="1902">
        <f>SUMIFS($BB$17:$BB$76,$F$17:$F$76,"薬剤師",$H$17:$H$76,"D")</f>
        <v>0</v>
      </c>
      <c r="AD85" s="1902"/>
      <c r="AE85" s="1903">
        <f>SUMIFS($BD$17:$BD$76,$F$17:$F$76,"薬剤師",$H$17:$H$76,"D")</f>
        <v>0</v>
      </c>
      <c r="AF85" s="1903"/>
      <c r="AG85" s="727"/>
      <c r="AH85" s="1904">
        <v>0</v>
      </c>
      <c r="AI85" s="1904"/>
      <c r="AJ85" s="1908">
        <v>0</v>
      </c>
      <c r="AK85" s="1908"/>
      <c r="AL85" s="727"/>
      <c r="AM85" s="1906" t="s">
        <v>1100</v>
      </c>
      <c r="AN85" s="1907"/>
      <c r="AO85" s="724"/>
      <c r="AP85" s="724"/>
      <c r="AQ85" s="640"/>
      <c r="AR85" s="640"/>
      <c r="AS85" s="640"/>
      <c r="AT85" s="640"/>
      <c r="AU85" s="640"/>
      <c r="AV85" s="640"/>
      <c r="AW85" s="640"/>
      <c r="AX85" s="640"/>
      <c r="AY85" s="640"/>
      <c r="AZ85" s="640"/>
      <c r="BA85" s="640"/>
      <c r="BB85" s="640"/>
      <c r="BC85" s="640"/>
      <c r="BD85" s="640"/>
      <c r="BJ85" s="717"/>
    </row>
    <row r="86" spans="2:62" ht="20.25" customHeight="1" x14ac:dyDescent="0.2">
      <c r="B86" s="714"/>
      <c r="C86" s="715"/>
      <c r="D86" s="715"/>
      <c r="E86" s="715"/>
      <c r="F86" s="715"/>
      <c r="G86" s="715"/>
      <c r="H86" s="715"/>
      <c r="I86" s="723"/>
      <c r="J86" s="640"/>
      <c r="K86" s="1900" t="s">
        <v>1103</v>
      </c>
      <c r="L86" s="1900"/>
      <c r="M86" s="1902">
        <f>SUM(M82:N85)</f>
        <v>480</v>
      </c>
      <c r="N86" s="1902"/>
      <c r="O86" s="1903">
        <f>SUM(O82:P85)</f>
        <v>120</v>
      </c>
      <c r="P86" s="1903"/>
      <c r="Q86" s="727"/>
      <c r="R86" s="1902">
        <f>SUM(R82:S85)</f>
        <v>0</v>
      </c>
      <c r="S86" s="1902"/>
      <c r="T86" s="1903">
        <f>SUM(T82:U85)</f>
        <v>0</v>
      </c>
      <c r="U86" s="1903"/>
      <c r="V86" s="727"/>
      <c r="W86" s="1913">
        <f>SUM(W82:X83)</f>
        <v>3</v>
      </c>
      <c r="X86" s="1914"/>
      <c r="Y86" s="640"/>
      <c r="Z86" s="724"/>
      <c r="AA86" s="1900" t="s">
        <v>1103</v>
      </c>
      <c r="AB86" s="1900"/>
      <c r="AC86" s="1902">
        <f>SUM(AC82:AD85)</f>
        <v>320</v>
      </c>
      <c r="AD86" s="1902"/>
      <c r="AE86" s="1903">
        <f>SUM(AE82:AF85)</f>
        <v>80</v>
      </c>
      <c r="AF86" s="1903"/>
      <c r="AG86" s="727"/>
      <c r="AH86" s="1902">
        <f>SUM(AH82:AI85)</f>
        <v>0</v>
      </c>
      <c r="AI86" s="1902"/>
      <c r="AJ86" s="1903">
        <f>SUM(AJ82:AK85)</f>
        <v>0</v>
      </c>
      <c r="AK86" s="1903"/>
      <c r="AL86" s="727"/>
      <c r="AM86" s="1913">
        <f>SUM(AM82:AN83)</f>
        <v>2</v>
      </c>
      <c r="AN86" s="1914"/>
      <c r="AO86" s="724"/>
      <c r="AP86" s="724"/>
      <c r="AQ86" s="640"/>
      <c r="AR86" s="640"/>
      <c r="AS86" s="640"/>
      <c r="AT86" s="640"/>
      <c r="AU86" s="640"/>
      <c r="AV86" s="640"/>
      <c r="AW86" s="640"/>
      <c r="AX86" s="640"/>
      <c r="AY86" s="640"/>
      <c r="AZ86" s="640"/>
      <c r="BA86" s="640"/>
      <c r="BB86" s="640"/>
      <c r="BC86" s="640"/>
      <c r="BD86" s="640"/>
    </row>
    <row r="87" spans="2:62" ht="20.25" customHeight="1" x14ac:dyDescent="0.2">
      <c r="B87" s="714"/>
      <c r="C87" s="715"/>
      <c r="D87" s="715"/>
      <c r="E87" s="715"/>
      <c r="F87" s="715"/>
      <c r="G87" s="715"/>
      <c r="H87" s="715"/>
      <c r="I87" s="723"/>
      <c r="J87" s="723"/>
      <c r="K87" s="728"/>
      <c r="L87" s="728"/>
      <c r="M87" s="728"/>
      <c r="N87" s="728"/>
      <c r="O87" s="729"/>
      <c r="P87" s="729"/>
      <c r="Q87" s="729"/>
      <c r="R87" s="730"/>
      <c r="S87" s="730"/>
      <c r="T87" s="730"/>
      <c r="U87" s="730"/>
      <c r="V87" s="731"/>
      <c r="W87" s="724"/>
      <c r="X87" s="724"/>
      <c r="Y87" s="724"/>
      <c r="Z87" s="724"/>
      <c r="AA87" s="728"/>
      <c r="AB87" s="728"/>
      <c r="AC87" s="728"/>
      <c r="AD87" s="728"/>
      <c r="AE87" s="729"/>
      <c r="AF87" s="729"/>
      <c r="AG87" s="729"/>
      <c r="AH87" s="730"/>
      <c r="AI87" s="730"/>
      <c r="AJ87" s="730"/>
      <c r="AK87" s="730"/>
      <c r="AL87" s="731"/>
      <c r="AM87" s="724"/>
      <c r="AN87" s="724"/>
      <c r="AO87" s="724"/>
      <c r="AP87" s="724"/>
      <c r="AQ87" s="640"/>
      <c r="AR87" s="640"/>
      <c r="AS87" s="640"/>
      <c r="AT87" s="640"/>
      <c r="AU87" s="640"/>
      <c r="AV87" s="640"/>
      <c r="AW87" s="640"/>
      <c r="AX87" s="640"/>
      <c r="AY87" s="640"/>
      <c r="AZ87" s="640"/>
      <c r="BA87" s="640"/>
      <c r="BB87" s="640"/>
      <c r="BC87" s="640"/>
      <c r="BD87" s="640"/>
    </row>
    <row r="88" spans="2:62" ht="20.25" customHeight="1" x14ac:dyDescent="0.2">
      <c r="B88" s="714"/>
      <c r="C88" s="715"/>
      <c r="D88" s="715"/>
      <c r="E88" s="715"/>
      <c r="F88" s="715"/>
      <c r="G88" s="715"/>
      <c r="H88" s="715"/>
      <c r="I88" s="723"/>
      <c r="J88" s="723"/>
      <c r="K88" s="645" t="s">
        <v>1104</v>
      </c>
      <c r="L88" s="640"/>
      <c r="M88" s="640"/>
      <c r="N88" s="640"/>
      <c r="O88" s="640"/>
      <c r="P88" s="640"/>
      <c r="Q88" s="646" t="s">
        <v>1105</v>
      </c>
      <c r="R88" s="1915" t="s">
        <v>1106</v>
      </c>
      <c r="S88" s="1916"/>
      <c r="T88" s="646"/>
      <c r="U88" s="646"/>
      <c r="V88" s="640"/>
      <c r="W88" s="640"/>
      <c r="X88" s="640"/>
      <c r="Y88" s="724"/>
      <c r="Z88" s="724"/>
      <c r="AA88" s="645" t="s">
        <v>1104</v>
      </c>
      <c r="AB88" s="640"/>
      <c r="AC88" s="640"/>
      <c r="AD88" s="640"/>
      <c r="AE88" s="640"/>
      <c r="AF88" s="640"/>
      <c r="AG88" s="646" t="s">
        <v>1105</v>
      </c>
      <c r="AH88" s="1917" t="str">
        <f>R88</f>
        <v>週</v>
      </c>
      <c r="AI88" s="1918"/>
      <c r="AJ88" s="646"/>
      <c r="AK88" s="646"/>
      <c r="AL88" s="640"/>
      <c r="AM88" s="640"/>
      <c r="AN88" s="640"/>
      <c r="AO88" s="724"/>
      <c r="AP88" s="724"/>
      <c r="AQ88" s="640"/>
      <c r="AR88" s="640"/>
      <c r="AS88" s="640"/>
      <c r="AT88" s="640"/>
      <c r="AU88" s="640"/>
      <c r="AV88" s="640"/>
      <c r="AW88" s="640"/>
      <c r="AX88" s="640"/>
      <c r="AY88" s="640"/>
      <c r="AZ88" s="640"/>
      <c r="BA88" s="640"/>
      <c r="BB88" s="640"/>
      <c r="BC88" s="640"/>
      <c r="BD88" s="640"/>
    </row>
    <row r="89" spans="2:62" ht="20.25" customHeight="1" x14ac:dyDescent="0.2">
      <c r="B89" s="714"/>
      <c r="C89" s="715"/>
      <c r="D89" s="715"/>
      <c r="E89" s="715"/>
      <c r="F89" s="715"/>
      <c r="G89" s="715"/>
      <c r="H89" s="715"/>
      <c r="I89" s="723"/>
      <c r="J89" s="723"/>
      <c r="K89" s="640" t="s">
        <v>1107</v>
      </c>
      <c r="L89" s="640"/>
      <c r="M89" s="640"/>
      <c r="N89" s="640"/>
      <c r="O89" s="640"/>
      <c r="P89" s="640" t="s">
        <v>1108</v>
      </c>
      <c r="Q89" s="640"/>
      <c r="R89" s="640"/>
      <c r="S89" s="640"/>
      <c r="T89" s="645"/>
      <c r="U89" s="640"/>
      <c r="V89" s="640"/>
      <c r="W89" s="640"/>
      <c r="X89" s="640"/>
      <c r="Y89" s="724"/>
      <c r="Z89" s="724"/>
      <c r="AA89" s="640" t="s">
        <v>1107</v>
      </c>
      <c r="AB89" s="640"/>
      <c r="AC89" s="640"/>
      <c r="AD89" s="640"/>
      <c r="AE89" s="640"/>
      <c r="AF89" s="640" t="s">
        <v>1108</v>
      </c>
      <c r="AG89" s="640"/>
      <c r="AH89" s="640"/>
      <c r="AI89" s="640"/>
      <c r="AJ89" s="645"/>
      <c r="AK89" s="640"/>
      <c r="AL89" s="640"/>
      <c r="AM89" s="640"/>
      <c r="AN89" s="640"/>
      <c r="AO89" s="724"/>
      <c r="AP89" s="724"/>
      <c r="AQ89" s="640"/>
      <c r="AR89" s="640"/>
      <c r="AS89" s="640"/>
      <c r="AT89" s="640"/>
      <c r="AU89" s="640"/>
      <c r="AV89" s="640"/>
      <c r="AW89" s="640"/>
      <c r="AX89" s="640"/>
      <c r="AY89" s="640"/>
      <c r="AZ89" s="640"/>
      <c r="BA89" s="640"/>
      <c r="BB89" s="640"/>
      <c r="BC89" s="640"/>
      <c r="BD89" s="640"/>
    </row>
    <row r="90" spans="2:62" ht="20.25" customHeight="1" x14ac:dyDescent="0.2">
      <c r="B90" s="714"/>
      <c r="C90" s="715"/>
      <c r="D90" s="715"/>
      <c r="E90" s="715"/>
      <c r="F90" s="715"/>
      <c r="G90" s="715"/>
      <c r="H90" s="715"/>
      <c r="I90" s="723"/>
      <c r="J90" s="723"/>
      <c r="K90" s="640" t="str">
        <f>IF($R$88="週","対象時間数（週平均）","対象時間数（当月合計）")</f>
        <v>対象時間数（週平均）</v>
      </c>
      <c r="L90" s="640"/>
      <c r="M90" s="640"/>
      <c r="N90" s="640"/>
      <c r="O90" s="640"/>
      <c r="P90" s="640" t="str">
        <f>IF($R$88="週","週に勤務すべき時間数","当月に勤務すべき時間数")</f>
        <v>週に勤務すべき時間数</v>
      </c>
      <c r="Q90" s="640"/>
      <c r="R90" s="640"/>
      <c r="S90" s="640"/>
      <c r="T90" s="645"/>
      <c r="U90" s="640" t="s">
        <v>1109</v>
      </c>
      <c r="V90" s="640"/>
      <c r="W90" s="640"/>
      <c r="X90" s="640"/>
      <c r="Y90" s="724"/>
      <c r="Z90" s="724"/>
      <c r="AA90" s="640" t="str">
        <f>IF(AH88="週","対象時間数（週平均）","対象時間数（当月合計）")</f>
        <v>対象時間数（週平均）</v>
      </c>
      <c r="AB90" s="640"/>
      <c r="AC90" s="640"/>
      <c r="AD90" s="640"/>
      <c r="AE90" s="640"/>
      <c r="AF90" s="640" t="str">
        <f>IF($AH$88="週","週に勤務すべき時間数","当月に勤務すべき時間数")</f>
        <v>週に勤務すべき時間数</v>
      </c>
      <c r="AG90" s="640"/>
      <c r="AH90" s="640"/>
      <c r="AI90" s="640"/>
      <c r="AJ90" s="645"/>
      <c r="AK90" s="640" t="s">
        <v>1109</v>
      </c>
      <c r="AL90" s="640"/>
      <c r="AM90" s="640"/>
      <c r="AN90" s="640"/>
      <c r="AO90" s="724"/>
      <c r="AP90" s="724"/>
      <c r="AQ90" s="640"/>
      <c r="AR90" s="640"/>
      <c r="AS90" s="640"/>
      <c r="AT90" s="640"/>
      <c r="AU90" s="640"/>
      <c r="AV90" s="640"/>
      <c r="AW90" s="640"/>
      <c r="AX90" s="640"/>
      <c r="AY90" s="640"/>
      <c r="AZ90" s="640"/>
      <c r="BA90" s="640"/>
      <c r="BB90" s="640"/>
      <c r="BC90" s="640"/>
      <c r="BD90" s="640"/>
    </row>
    <row r="91" spans="2:62" ht="20.25" customHeight="1" x14ac:dyDescent="0.2">
      <c r="I91" s="640"/>
      <c r="J91" s="640"/>
      <c r="K91" s="1919">
        <f>IF($R$88="週",T86,R86)</f>
        <v>0</v>
      </c>
      <c r="L91" s="1919"/>
      <c r="M91" s="1919"/>
      <c r="N91" s="1919"/>
      <c r="O91" s="732" t="s">
        <v>1110</v>
      </c>
      <c r="P91" s="1900">
        <f>IF($R$88="週",$BA$6,$BE$6)</f>
        <v>40</v>
      </c>
      <c r="Q91" s="1900"/>
      <c r="R91" s="1900"/>
      <c r="S91" s="1900"/>
      <c r="T91" s="732" t="s">
        <v>1111</v>
      </c>
      <c r="U91" s="1909">
        <f>ROUNDDOWN(K91/P91,1)</f>
        <v>0</v>
      </c>
      <c r="V91" s="1909"/>
      <c r="W91" s="1909"/>
      <c r="X91" s="1909"/>
      <c r="Y91" s="640"/>
      <c r="Z91" s="640"/>
      <c r="AA91" s="1919">
        <f>IF($AH$88="週",AJ86,AH86)</f>
        <v>0</v>
      </c>
      <c r="AB91" s="1919"/>
      <c r="AC91" s="1919"/>
      <c r="AD91" s="1919"/>
      <c r="AE91" s="732" t="s">
        <v>1110</v>
      </c>
      <c r="AF91" s="1900">
        <f>IF($AH$88="週",$BA$6,$BE$6)</f>
        <v>40</v>
      </c>
      <c r="AG91" s="1900"/>
      <c r="AH91" s="1900"/>
      <c r="AI91" s="1900"/>
      <c r="AJ91" s="732" t="s">
        <v>1111</v>
      </c>
      <c r="AK91" s="1909">
        <f>ROUNDDOWN(AA91/AF91,1)</f>
        <v>0</v>
      </c>
      <c r="AL91" s="1909"/>
      <c r="AM91" s="1909"/>
      <c r="AN91" s="1909"/>
      <c r="AO91" s="640"/>
      <c r="AP91" s="640"/>
    </row>
    <row r="92" spans="2:62" ht="20.25" customHeight="1" x14ac:dyDescent="0.2">
      <c r="I92" s="640"/>
      <c r="J92" s="640"/>
      <c r="K92" s="640"/>
      <c r="L92" s="640"/>
      <c r="M92" s="640"/>
      <c r="N92" s="640"/>
      <c r="O92" s="640"/>
      <c r="P92" s="640"/>
      <c r="Q92" s="640"/>
      <c r="R92" s="640"/>
      <c r="S92" s="640"/>
      <c r="T92" s="645"/>
      <c r="U92" s="640" t="s">
        <v>1112</v>
      </c>
      <c r="V92" s="640"/>
      <c r="W92" s="640"/>
      <c r="X92" s="640"/>
      <c r="Y92" s="640"/>
      <c r="Z92" s="640"/>
      <c r="AA92" s="640"/>
      <c r="AB92" s="640"/>
      <c r="AC92" s="640"/>
      <c r="AD92" s="640"/>
      <c r="AE92" s="640"/>
      <c r="AF92" s="640"/>
      <c r="AG92" s="640"/>
      <c r="AH92" s="640"/>
      <c r="AI92" s="640"/>
      <c r="AJ92" s="645"/>
      <c r="AK92" s="640" t="s">
        <v>1112</v>
      </c>
      <c r="AL92" s="640"/>
      <c r="AM92" s="640"/>
      <c r="AN92" s="640"/>
      <c r="AO92" s="640"/>
      <c r="AP92" s="640"/>
    </row>
    <row r="93" spans="2:62" ht="20.25" customHeight="1" x14ac:dyDescent="0.2">
      <c r="I93" s="640"/>
      <c r="J93" s="640"/>
      <c r="K93" s="640" t="s">
        <v>1113</v>
      </c>
      <c r="L93" s="640"/>
      <c r="M93" s="640"/>
      <c r="N93" s="640"/>
      <c r="O93" s="640"/>
      <c r="P93" s="640"/>
      <c r="Q93" s="640"/>
      <c r="R93" s="640"/>
      <c r="S93" s="640"/>
      <c r="T93" s="645"/>
      <c r="U93" s="640"/>
      <c r="V93" s="640"/>
      <c r="W93" s="640"/>
      <c r="X93" s="640"/>
      <c r="Y93" s="640"/>
      <c r="Z93" s="640"/>
      <c r="AA93" s="640" t="s">
        <v>1114</v>
      </c>
      <c r="AB93" s="640"/>
      <c r="AC93" s="640"/>
      <c r="AD93" s="640"/>
      <c r="AE93" s="640"/>
      <c r="AF93" s="640"/>
      <c r="AG93" s="640"/>
      <c r="AH93" s="640"/>
      <c r="AI93" s="640"/>
      <c r="AJ93" s="645"/>
      <c r="AK93" s="640"/>
      <c r="AL93" s="640"/>
      <c r="AM93" s="640"/>
      <c r="AN93" s="640"/>
      <c r="AO93" s="640"/>
      <c r="AP93" s="640"/>
    </row>
    <row r="94" spans="2:62" ht="20.25" customHeight="1" x14ac:dyDescent="0.2">
      <c r="I94" s="640"/>
      <c r="J94" s="640"/>
      <c r="K94" s="640" t="s">
        <v>1088</v>
      </c>
      <c r="L94" s="640"/>
      <c r="M94" s="640"/>
      <c r="N94" s="640"/>
      <c r="O94" s="640"/>
      <c r="P94" s="640"/>
      <c r="Q94" s="640"/>
      <c r="R94" s="640"/>
      <c r="S94" s="640"/>
      <c r="T94" s="645"/>
      <c r="U94" s="1895"/>
      <c r="V94" s="1895"/>
      <c r="W94" s="1895"/>
      <c r="X94" s="1895"/>
      <c r="Y94" s="640"/>
      <c r="Z94" s="640"/>
      <c r="AA94" s="640" t="s">
        <v>1088</v>
      </c>
      <c r="AB94" s="640"/>
      <c r="AC94" s="640"/>
      <c r="AD94" s="640"/>
      <c r="AE94" s="640"/>
      <c r="AF94" s="640"/>
      <c r="AG94" s="640"/>
      <c r="AH94" s="640"/>
      <c r="AI94" s="640"/>
      <c r="AJ94" s="645"/>
      <c r="AK94" s="1895"/>
      <c r="AL94" s="1895"/>
      <c r="AM94" s="1895"/>
      <c r="AN94" s="1895"/>
      <c r="AO94" s="640"/>
      <c r="AP94" s="640"/>
    </row>
    <row r="95" spans="2:62" ht="20.25" customHeight="1" x14ac:dyDescent="0.2">
      <c r="I95" s="640"/>
      <c r="J95" s="640"/>
      <c r="K95" s="640" t="s">
        <v>1115</v>
      </c>
      <c r="L95" s="640"/>
      <c r="M95" s="640"/>
      <c r="N95" s="640"/>
      <c r="O95" s="640"/>
      <c r="P95" s="640" t="s">
        <v>1116</v>
      </c>
      <c r="Q95" s="640"/>
      <c r="R95" s="640"/>
      <c r="S95" s="640"/>
      <c r="T95" s="640"/>
      <c r="U95" s="1896" t="s">
        <v>1103</v>
      </c>
      <c r="V95" s="1896"/>
      <c r="W95" s="1896"/>
      <c r="X95" s="1896"/>
      <c r="Y95" s="640"/>
      <c r="Z95" s="640"/>
      <c r="AA95" s="640" t="s">
        <v>1115</v>
      </c>
      <c r="AB95" s="640"/>
      <c r="AC95" s="640"/>
      <c r="AD95" s="640"/>
      <c r="AE95" s="640"/>
      <c r="AF95" s="640" t="s">
        <v>1116</v>
      </c>
      <c r="AG95" s="640"/>
      <c r="AH95" s="640"/>
      <c r="AI95" s="640"/>
      <c r="AJ95" s="640"/>
      <c r="AK95" s="1896" t="s">
        <v>1103</v>
      </c>
      <c r="AL95" s="1896"/>
      <c r="AM95" s="1896"/>
      <c r="AN95" s="1896"/>
      <c r="AO95" s="640"/>
      <c r="AP95" s="640"/>
    </row>
    <row r="96" spans="2:62" ht="20.25" customHeight="1" x14ac:dyDescent="0.2">
      <c r="I96" s="640"/>
      <c r="J96" s="640"/>
      <c r="K96" s="1900">
        <f>W86</f>
        <v>3</v>
      </c>
      <c r="L96" s="1900"/>
      <c r="M96" s="1900"/>
      <c r="N96" s="1900"/>
      <c r="O96" s="732" t="s">
        <v>1117</v>
      </c>
      <c r="P96" s="1909">
        <f>U91</f>
        <v>0</v>
      </c>
      <c r="Q96" s="1909"/>
      <c r="R96" s="1909"/>
      <c r="S96" s="1909"/>
      <c r="T96" s="732" t="s">
        <v>1111</v>
      </c>
      <c r="U96" s="1910">
        <f>ROUNDDOWN(K96+P96,1)</f>
        <v>3</v>
      </c>
      <c r="V96" s="1910"/>
      <c r="W96" s="1910"/>
      <c r="X96" s="1910"/>
      <c r="Y96" s="730"/>
      <c r="Z96" s="730"/>
      <c r="AA96" s="1911">
        <f>AM86</f>
        <v>2</v>
      </c>
      <c r="AB96" s="1911"/>
      <c r="AC96" s="1911"/>
      <c r="AD96" s="1911"/>
      <c r="AE96" s="731" t="s">
        <v>1117</v>
      </c>
      <c r="AF96" s="1912">
        <f>AK91</f>
        <v>0</v>
      </c>
      <c r="AG96" s="1912"/>
      <c r="AH96" s="1912"/>
      <c r="AI96" s="1912"/>
      <c r="AJ96" s="731" t="s">
        <v>1111</v>
      </c>
      <c r="AK96" s="1910">
        <f>ROUNDDOWN(AA96+AF96,1)</f>
        <v>2</v>
      </c>
      <c r="AL96" s="1910"/>
      <c r="AM96" s="1910"/>
      <c r="AN96" s="1910"/>
      <c r="AO96" s="640"/>
      <c r="AP96" s="640"/>
    </row>
    <row r="97" spans="11:42" ht="20.25" customHeight="1" x14ac:dyDescent="0.2"/>
    <row r="98" spans="11:42" ht="20.25" customHeight="1" x14ac:dyDescent="0.2">
      <c r="K98" s="640" t="s">
        <v>1118</v>
      </c>
      <c r="L98" s="640"/>
      <c r="M98" s="640"/>
      <c r="N98" s="640"/>
      <c r="O98" s="640"/>
      <c r="P98" s="640"/>
      <c r="Q98" s="640"/>
      <c r="R98" s="640"/>
      <c r="S98" s="640"/>
      <c r="T98" s="645"/>
      <c r="U98" s="640"/>
      <c r="V98" s="640"/>
      <c r="W98" s="640"/>
      <c r="X98" s="640"/>
      <c r="Y98" s="640"/>
      <c r="Z98" s="724"/>
      <c r="AA98" s="640" t="s">
        <v>1119</v>
      </c>
      <c r="AB98" s="640"/>
      <c r="AC98" s="640"/>
      <c r="AD98" s="640"/>
      <c r="AE98" s="640"/>
      <c r="AF98" s="640"/>
      <c r="AG98" s="640"/>
      <c r="AH98" s="640"/>
      <c r="AI98" s="640"/>
      <c r="AJ98" s="645"/>
      <c r="AK98" s="640"/>
      <c r="AL98" s="640"/>
      <c r="AM98" s="640"/>
      <c r="AN98" s="640"/>
      <c r="AO98" s="724"/>
      <c r="AP98" s="724"/>
    </row>
    <row r="99" spans="11:42" ht="20.25" customHeight="1" x14ac:dyDescent="0.2">
      <c r="K99" s="1895" t="s">
        <v>1085</v>
      </c>
      <c r="L99" s="1895"/>
      <c r="M99" s="1895" t="s">
        <v>1086</v>
      </c>
      <c r="N99" s="1895"/>
      <c r="O99" s="1895"/>
      <c r="P99" s="1895"/>
      <c r="Q99" s="640"/>
      <c r="R99" s="1897" t="s">
        <v>1087</v>
      </c>
      <c r="S99" s="1897"/>
      <c r="T99" s="1897"/>
      <c r="U99" s="1897"/>
      <c r="V99" s="640"/>
      <c r="W99" s="726" t="s">
        <v>1088</v>
      </c>
      <c r="X99" s="726"/>
      <c r="Y99" s="640"/>
      <c r="Z99" s="724"/>
      <c r="AA99" s="1895" t="s">
        <v>1085</v>
      </c>
      <c r="AB99" s="1895"/>
      <c r="AC99" s="1895" t="s">
        <v>1086</v>
      </c>
      <c r="AD99" s="1895"/>
      <c r="AE99" s="1895"/>
      <c r="AF99" s="1895"/>
      <c r="AG99" s="640"/>
      <c r="AH99" s="1897" t="s">
        <v>1087</v>
      </c>
      <c r="AI99" s="1897"/>
      <c r="AJ99" s="1897"/>
      <c r="AK99" s="1897"/>
      <c r="AL99" s="640"/>
      <c r="AM99" s="726" t="s">
        <v>1088</v>
      </c>
      <c r="AN99" s="726"/>
      <c r="AO99" s="724"/>
      <c r="AP99" s="724"/>
    </row>
    <row r="100" spans="11:42" ht="20.25" customHeight="1" x14ac:dyDescent="0.2">
      <c r="K100" s="1896"/>
      <c r="L100" s="1896"/>
      <c r="M100" s="1896" t="s">
        <v>1091</v>
      </c>
      <c r="N100" s="1896"/>
      <c r="O100" s="1896" t="s">
        <v>1092</v>
      </c>
      <c r="P100" s="1896"/>
      <c r="Q100" s="640"/>
      <c r="R100" s="1896" t="s">
        <v>1091</v>
      </c>
      <c r="S100" s="1896"/>
      <c r="T100" s="1896" t="s">
        <v>1092</v>
      </c>
      <c r="U100" s="1896"/>
      <c r="V100" s="640"/>
      <c r="W100" s="726" t="s">
        <v>1093</v>
      </c>
      <c r="X100" s="726"/>
      <c r="Y100" s="640"/>
      <c r="Z100" s="724"/>
      <c r="AA100" s="1896"/>
      <c r="AB100" s="1896"/>
      <c r="AC100" s="1896" t="s">
        <v>1091</v>
      </c>
      <c r="AD100" s="1896"/>
      <c r="AE100" s="1896" t="s">
        <v>1092</v>
      </c>
      <c r="AF100" s="1896"/>
      <c r="AG100" s="640"/>
      <c r="AH100" s="1896" t="s">
        <v>1091</v>
      </c>
      <c r="AI100" s="1896"/>
      <c r="AJ100" s="1896" t="s">
        <v>1092</v>
      </c>
      <c r="AK100" s="1896"/>
      <c r="AL100" s="640"/>
      <c r="AM100" s="726" t="s">
        <v>1093</v>
      </c>
      <c r="AN100" s="726"/>
      <c r="AO100" s="724"/>
      <c r="AP100" s="724"/>
    </row>
    <row r="101" spans="11:42" ht="20.25" customHeight="1" x14ac:dyDescent="0.2">
      <c r="K101" s="1900" t="s">
        <v>1094</v>
      </c>
      <c r="L101" s="1900"/>
      <c r="M101" s="1902">
        <f>SUMIFS($BB$17:$BB$76,$F$17:$F$76,"看護職員",$H$17:$H$76,"A")</f>
        <v>1280</v>
      </c>
      <c r="N101" s="1902"/>
      <c r="O101" s="1903">
        <f>SUMIFS($BD$17:$BD$76,$F$17:$F$76,"看護職員",$H$17:$H$76,"A")</f>
        <v>320</v>
      </c>
      <c r="P101" s="1903"/>
      <c r="Q101" s="727"/>
      <c r="R101" s="1904">
        <v>0</v>
      </c>
      <c r="S101" s="1904"/>
      <c r="T101" s="1904">
        <v>0</v>
      </c>
      <c r="U101" s="1904"/>
      <c r="V101" s="727"/>
      <c r="W101" s="1898">
        <v>8</v>
      </c>
      <c r="X101" s="1899"/>
      <c r="Y101" s="640"/>
      <c r="Z101" s="724"/>
      <c r="AA101" s="1900" t="s">
        <v>1094</v>
      </c>
      <c r="AB101" s="1900"/>
      <c r="AC101" s="1902">
        <f>SUMIFS($BB$17:$BB$76,$F$17:$F$76,"介護職員",$H$17:$H$76,"A")</f>
        <v>1280</v>
      </c>
      <c r="AD101" s="1902"/>
      <c r="AE101" s="1903">
        <f>SUMIFS($BD$17:$BD$76,$F$17:$F$76,"介護職員",$H$17:$H$76,"A")</f>
        <v>320</v>
      </c>
      <c r="AF101" s="1903"/>
      <c r="AG101" s="727"/>
      <c r="AH101" s="1904">
        <v>0</v>
      </c>
      <c r="AI101" s="1904"/>
      <c r="AJ101" s="1904">
        <v>0</v>
      </c>
      <c r="AK101" s="1904"/>
      <c r="AL101" s="727"/>
      <c r="AM101" s="1898">
        <v>8</v>
      </c>
      <c r="AN101" s="1899"/>
      <c r="AO101" s="724"/>
      <c r="AP101" s="724"/>
    </row>
    <row r="102" spans="11:42" ht="20.25" customHeight="1" x14ac:dyDescent="0.2">
      <c r="K102" s="1900" t="s">
        <v>1096</v>
      </c>
      <c r="L102" s="1900"/>
      <c r="M102" s="1902">
        <f>SUMIFS($BB$17:$BB$76,$F$17:$F$76,"看護職員",$H$17:$H$76,"B")</f>
        <v>0</v>
      </c>
      <c r="N102" s="1902"/>
      <c r="O102" s="1903">
        <f>SUMIFS($BD$17:$BD$76,$F$17:$F$76,"看護職員",$H$17:$H$76,"B")</f>
        <v>0</v>
      </c>
      <c r="P102" s="1903"/>
      <c r="Q102" s="727"/>
      <c r="R102" s="1904">
        <v>0</v>
      </c>
      <c r="S102" s="1904"/>
      <c r="T102" s="1904">
        <v>0</v>
      </c>
      <c r="U102" s="1904"/>
      <c r="V102" s="727"/>
      <c r="W102" s="1898">
        <v>0</v>
      </c>
      <c r="X102" s="1899"/>
      <c r="Y102" s="640"/>
      <c r="Z102" s="724"/>
      <c r="AA102" s="1900" t="s">
        <v>1096</v>
      </c>
      <c r="AB102" s="1900"/>
      <c r="AC102" s="1902">
        <f>SUMIFS($BB$17:$BB$76,$F$17:$F$76,"介護職員",$H$17:$H$76,"B")</f>
        <v>0</v>
      </c>
      <c r="AD102" s="1902"/>
      <c r="AE102" s="1903">
        <f>SUMIFS($BD$17:$BD$76,$F$17:$F$76,"介護職員",$H$17:$H$76,"B")</f>
        <v>0</v>
      </c>
      <c r="AF102" s="1903"/>
      <c r="AG102" s="727"/>
      <c r="AH102" s="1904">
        <v>0</v>
      </c>
      <c r="AI102" s="1904"/>
      <c r="AJ102" s="1904">
        <v>0</v>
      </c>
      <c r="AK102" s="1904"/>
      <c r="AL102" s="727"/>
      <c r="AM102" s="1898">
        <v>0</v>
      </c>
      <c r="AN102" s="1899"/>
      <c r="AO102" s="724"/>
      <c r="AP102" s="724"/>
    </row>
    <row r="103" spans="11:42" ht="20.25" customHeight="1" x14ac:dyDescent="0.2">
      <c r="K103" s="1900" t="s">
        <v>1098</v>
      </c>
      <c r="L103" s="1900"/>
      <c r="M103" s="1902">
        <f>SUMIFS($BB$17:$BB$76,$F$17:$F$76,"看護職員",$H$17:$H$76,"C")</f>
        <v>256</v>
      </c>
      <c r="N103" s="1902"/>
      <c r="O103" s="1903">
        <f>SUMIFS($BD$17:$BD$76,$F$17:$F$76,"看護職員",$H$17:$H$76,"C")</f>
        <v>64</v>
      </c>
      <c r="P103" s="1903"/>
      <c r="Q103" s="727"/>
      <c r="R103" s="1904">
        <v>256</v>
      </c>
      <c r="S103" s="1904"/>
      <c r="T103" s="1908">
        <v>64</v>
      </c>
      <c r="U103" s="1908"/>
      <c r="V103" s="727"/>
      <c r="W103" s="1906" t="s">
        <v>1100</v>
      </c>
      <c r="X103" s="1907"/>
      <c r="Y103" s="640"/>
      <c r="Z103" s="724"/>
      <c r="AA103" s="1900" t="s">
        <v>1098</v>
      </c>
      <c r="AB103" s="1900"/>
      <c r="AC103" s="1902">
        <f>SUMIFS($BB$17:$BB$76,$F$17:$F$76,"介護職員",$H$17:$H$76,"C")</f>
        <v>256</v>
      </c>
      <c r="AD103" s="1902"/>
      <c r="AE103" s="1903">
        <f>SUMIFS($BD$17:$BD$76,$F$17:$F$76,"介護職員",$H$17:$H$76,"C")</f>
        <v>64</v>
      </c>
      <c r="AF103" s="1903"/>
      <c r="AG103" s="727"/>
      <c r="AH103" s="1904">
        <v>256</v>
      </c>
      <c r="AI103" s="1904"/>
      <c r="AJ103" s="1908">
        <v>64</v>
      </c>
      <c r="AK103" s="1908"/>
      <c r="AL103" s="727"/>
      <c r="AM103" s="1906" t="s">
        <v>1100</v>
      </c>
      <c r="AN103" s="1907"/>
      <c r="AO103" s="724"/>
      <c r="AP103" s="724"/>
    </row>
    <row r="104" spans="11:42" ht="20.25" customHeight="1" x14ac:dyDescent="0.2">
      <c r="K104" s="1900" t="s">
        <v>1101</v>
      </c>
      <c r="L104" s="1900"/>
      <c r="M104" s="1902">
        <f>SUMIFS($BB$17:$BB$76,$F$17:$F$76,"看護職員",$H$17:$H$76,"D")</f>
        <v>0</v>
      </c>
      <c r="N104" s="1902"/>
      <c r="O104" s="1903">
        <f>SUMIFS($BD$17:$BD$76,$F$17:$F$76,"看護職員",$H$17:$H$76,"D")</f>
        <v>0</v>
      </c>
      <c r="P104" s="1903"/>
      <c r="Q104" s="727"/>
      <c r="R104" s="1904">
        <v>0</v>
      </c>
      <c r="S104" s="1904"/>
      <c r="T104" s="1908">
        <v>0</v>
      </c>
      <c r="U104" s="1908"/>
      <c r="V104" s="727"/>
      <c r="W104" s="1906" t="s">
        <v>1100</v>
      </c>
      <c r="X104" s="1907"/>
      <c r="Y104" s="640"/>
      <c r="Z104" s="724"/>
      <c r="AA104" s="1900" t="s">
        <v>1101</v>
      </c>
      <c r="AB104" s="1900"/>
      <c r="AC104" s="1902">
        <f>SUMIFS($BB$17:$BB$76,$F$17:$F$76,"介護職員",$H$17:$H$76,"D")</f>
        <v>0</v>
      </c>
      <c r="AD104" s="1902"/>
      <c r="AE104" s="1903">
        <f>SUMIFS($BD$17:$BD$76,$F$17:$F$76,"介護職員",$H$17:$H$76,"D")</f>
        <v>0</v>
      </c>
      <c r="AF104" s="1903"/>
      <c r="AG104" s="727"/>
      <c r="AH104" s="1904">
        <v>0</v>
      </c>
      <c r="AI104" s="1904"/>
      <c r="AJ104" s="1908">
        <v>0</v>
      </c>
      <c r="AK104" s="1908"/>
      <c r="AL104" s="727"/>
      <c r="AM104" s="1906" t="s">
        <v>1100</v>
      </c>
      <c r="AN104" s="1907"/>
      <c r="AO104" s="724"/>
      <c r="AP104" s="724"/>
    </row>
    <row r="105" spans="11:42" ht="20.25" customHeight="1" x14ac:dyDescent="0.2">
      <c r="K105" s="1900" t="s">
        <v>1103</v>
      </c>
      <c r="L105" s="1900"/>
      <c r="M105" s="1902">
        <f>SUM(M101:N104)</f>
        <v>1536</v>
      </c>
      <c r="N105" s="1902"/>
      <c r="O105" s="1903">
        <f>SUM(O101:P104)</f>
        <v>384</v>
      </c>
      <c r="P105" s="1903"/>
      <c r="Q105" s="727"/>
      <c r="R105" s="1902">
        <f>SUM(R101:S104)</f>
        <v>256</v>
      </c>
      <c r="S105" s="1902"/>
      <c r="T105" s="1903">
        <f>SUM(T101:U104)</f>
        <v>64</v>
      </c>
      <c r="U105" s="1903"/>
      <c r="V105" s="727"/>
      <c r="W105" s="1913">
        <f>SUM(W101:X102)</f>
        <v>8</v>
      </c>
      <c r="X105" s="1914"/>
      <c r="Y105" s="640"/>
      <c r="Z105" s="724"/>
      <c r="AA105" s="1900" t="s">
        <v>1103</v>
      </c>
      <c r="AB105" s="1900"/>
      <c r="AC105" s="1902">
        <f>SUM(AC101:AD104)</f>
        <v>1536</v>
      </c>
      <c r="AD105" s="1902"/>
      <c r="AE105" s="1903">
        <f>SUM(AE101:AF104)</f>
        <v>384</v>
      </c>
      <c r="AF105" s="1903"/>
      <c r="AG105" s="727"/>
      <c r="AH105" s="1902">
        <f>SUM(AH101:AI104)</f>
        <v>256</v>
      </c>
      <c r="AI105" s="1902"/>
      <c r="AJ105" s="1903">
        <f>SUM(AJ101:AK104)</f>
        <v>64</v>
      </c>
      <c r="AK105" s="1903"/>
      <c r="AL105" s="727"/>
      <c r="AM105" s="1913">
        <f>SUM(AM101:AN102)</f>
        <v>8</v>
      </c>
      <c r="AN105" s="1914"/>
      <c r="AO105" s="724"/>
      <c r="AP105" s="724"/>
    </row>
    <row r="106" spans="11:42" ht="20.25" customHeight="1" x14ac:dyDescent="0.2">
      <c r="K106" s="728"/>
      <c r="L106" s="728"/>
      <c r="M106" s="728"/>
      <c r="N106" s="728"/>
      <c r="O106" s="729"/>
      <c r="P106" s="729"/>
      <c r="Q106" s="729"/>
      <c r="R106" s="730"/>
      <c r="S106" s="730"/>
      <c r="T106" s="730"/>
      <c r="U106" s="730"/>
      <c r="V106" s="731"/>
      <c r="W106" s="724"/>
      <c r="X106" s="724"/>
      <c r="Y106" s="724"/>
      <c r="Z106" s="724"/>
      <c r="AA106" s="728"/>
      <c r="AB106" s="728"/>
      <c r="AC106" s="728"/>
      <c r="AD106" s="728"/>
      <c r="AE106" s="729"/>
      <c r="AF106" s="729"/>
      <c r="AG106" s="729"/>
      <c r="AH106" s="730"/>
      <c r="AI106" s="730"/>
      <c r="AJ106" s="730"/>
      <c r="AK106" s="730"/>
      <c r="AL106" s="731"/>
      <c r="AM106" s="724"/>
      <c r="AN106" s="724"/>
      <c r="AO106" s="724"/>
      <c r="AP106" s="724"/>
    </row>
    <row r="107" spans="11:42" ht="20.25" customHeight="1" x14ac:dyDescent="0.2">
      <c r="K107" s="645" t="s">
        <v>1104</v>
      </c>
      <c r="L107" s="640"/>
      <c r="M107" s="640"/>
      <c r="N107" s="640"/>
      <c r="O107" s="640"/>
      <c r="P107" s="640"/>
      <c r="Q107" s="646" t="s">
        <v>1105</v>
      </c>
      <c r="R107" s="1917" t="str">
        <f>R88</f>
        <v>週</v>
      </c>
      <c r="S107" s="1918"/>
      <c r="T107" s="646"/>
      <c r="U107" s="646"/>
      <c r="V107" s="640"/>
      <c r="W107" s="640"/>
      <c r="X107" s="640"/>
      <c r="Y107" s="724"/>
      <c r="Z107" s="724"/>
      <c r="AA107" s="645" t="s">
        <v>1104</v>
      </c>
      <c r="AB107" s="640"/>
      <c r="AC107" s="640"/>
      <c r="AD107" s="640"/>
      <c r="AE107" s="640"/>
      <c r="AF107" s="640"/>
      <c r="AG107" s="646" t="s">
        <v>1105</v>
      </c>
      <c r="AH107" s="1917" t="str">
        <f>R107</f>
        <v>週</v>
      </c>
      <c r="AI107" s="1918"/>
      <c r="AJ107" s="646"/>
      <c r="AK107" s="646"/>
      <c r="AL107" s="640"/>
      <c r="AM107" s="640"/>
      <c r="AN107" s="640"/>
      <c r="AO107" s="724"/>
      <c r="AP107" s="724"/>
    </row>
    <row r="108" spans="11:42" ht="20.25" customHeight="1" x14ac:dyDescent="0.2">
      <c r="K108" s="640" t="s">
        <v>1107</v>
      </c>
      <c r="L108" s="640"/>
      <c r="M108" s="640"/>
      <c r="N108" s="640"/>
      <c r="O108" s="640"/>
      <c r="P108" s="640" t="s">
        <v>1108</v>
      </c>
      <c r="Q108" s="640"/>
      <c r="R108" s="640"/>
      <c r="S108" s="640"/>
      <c r="T108" s="645"/>
      <c r="U108" s="640"/>
      <c r="V108" s="640"/>
      <c r="W108" s="640"/>
      <c r="X108" s="640"/>
      <c r="Y108" s="724"/>
      <c r="Z108" s="724"/>
      <c r="AA108" s="640" t="s">
        <v>1107</v>
      </c>
      <c r="AB108" s="640"/>
      <c r="AC108" s="640"/>
      <c r="AD108" s="640"/>
      <c r="AE108" s="640"/>
      <c r="AF108" s="640" t="s">
        <v>1108</v>
      </c>
      <c r="AG108" s="640"/>
      <c r="AH108" s="640"/>
      <c r="AI108" s="640"/>
      <c r="AJ108" s="645"/>
      <c r="AK108" s="640"/>
      <c r="AL108" s="640"/>
      <c r="AM108" s="640"/>
      <c r="AN108" s="640"/>
      <c r="AO108" s="724"/>
      <c r="AP108" s="724"/>
    </row>
    <row r="109" spans="11:42" ht="20.25" customHeight="1" x14ac:dyDescent="0.2">
      <c r="K109" s="640" t="str">
        <f>IF($R$107="週","対象時間数（週平均）","対象時間数（当月合計）")</f>
        <v>対象時間数（週平均）</v>
      </c>
      <c r="L109" s="640"/>
      <c r="M109" s="640"/>
      <c r="N109" s="640"/>
      <c r="O109" s="640"/>
      <c r="P109" s="640" t="str">
        <f>IF($R$88="週","週に勤務すべき時間数","当月に勤務すべき時間数")</f>
        <v>週に勤務すべき時間数</v>
      </c>
      <c r="Q109" s="640"/>
      <c r="R109" s="640"/>
      <c r="S109" s="640"/>
      <c r="T109" s="645"/>
      <c r="U109" s="640" t="s">
        <v>1109</v>
      </c>
      <c r="V109" s="640"/>
      <c r="W109" s="640"/>
      <c r="X109" s="640"/>
      <c r="Y109" s="724"/>
      <c r="Z109" s="724"/>
      <c r="AA109" s="640" t="str">
        <f>IF(AH107="週","対象時間数（週平均）","対象時間数（当月合計）")</f>
        <v>対象時間数（週平均）</v>
      </c>
      <c r="AB109" s="640"/>
      <c r="AC109" s="640"/>
      <c r="AD109" s="640"/>
      <c r="AE109" s="640"/>
      <c r="AF109" s="640" t="str">
        <f>IF($AH$88="週","週に勤務すべき時間数","当月に勤務すべき時間数")</f>
        <v>週に勤務すべき時間数</v>
      </c>
      <c r="AG109" s="640"/>
      <c r="AH109" s="640"/>
      <c r="AI109" s="640"/>
      <c r="AJ109" s="645"/>
      <c r="AK109" s="640" t="s">
        <v>1109</v>
      </c>
      <c r="AL109" s="640"/>
      <c r="AM109" s="640"/>
      <c r="AN109" s="640"/>
      <c r="AO109" s="724"/>
      <c r="AP109" s="724"/>
    </row>
    <row r="110" spans="11:42" ht="20.25" customHeight="1" x14ac:dyDescent="0.2">
      <c r="K110" s="1919">
        <f>IF($R$88="週",T105,R105)</f>
        <v>64</v>
      </c>
      <c r="L110" s="1919"/>
      <c r="M110" s="1919"/>
      <c r="N110" s="1919"/>
      <c r="O110" s="732" t="s">
        <v>1110</v>
      </c>
      <c r="P110" s="1900">
        <f>IF($R$88="週",$BA$6,$BE$6)</f>
        <v>40</v>
      </c>
      <c r="Q110" s="1900"/>
      <c r="R110" s="1900"/>
      <c r="S110" s="1900"/>
      <c r="T110" s="732" t="s">
        <v>1111</v>
      </c>
      <c r="U110" s="1909">
        <f>ROUNDDOWN(K110/P110,1)</f>
        <v>1.6</v>
      </c>
      <c r="V110" s="1909"/>
      <c r="W110" s="1909"/>
      <c r="X110" s="1909"/>
      <c r="Y110" s="640"/>
      <c r="Z110" s="640"/>
      <c r="AA110" s="1919">
        <f>IF($AH$88="週",AJ105,AH105)</f>
        <v>64</v>
      </c>
      <c r="AB110" s="1919"/>
      <c r="AC110" s="1919"/>
      <c r="AD110" s="1919"/>
      <c r="AE110" s="732" t="s">
        <v>1110</v>
      </c>
      <c r="AF110" s="1900">
        <f>IF($AH$88="週",$BA$6,$BE$6)</f>
        <v>40</v>
      </c>
      <c r="AG110" s="1900"/>
      <c r="AH110" s="1900"/>
      <c r="AI110" s="1900"/>
      <c r="AJ110" s="732" t="s">
        <v>1111</v>
      </c>
      <c r="AK110" s="1909">
        <f>ROUNDDOWN(AA110/AF110,1)</f>
        <v>1.6</v>
      </c>
      <c r="AL110" s="1909"/>
      <c r="AM110" s="1909"/>
      <c r="AN110" s="1909"/>
      <c r="AO110" s="640"/>
      <c r="AP110" s="640"/>
    </row>
    <row r="111" spans="11:42" ht="20.25" customHeight="1" x14ac:dyDescent="0.2">
      <c r="K111" s="640"/>
      <c r="L111" s="640"/>
      <c r="M111" s="640"/>
      <c r="N111" s="640"/>
      <c r="O111" s="640"/>
      <c r="P111" s="640"/>
      <c r="Q111" s="640"/>
      <c r="R111" s="640"/>
      <c r="S111" s="640"/>
      <c r="T111" s="645"/>
      <c r="U111" s="640" t="s">
        <v>1112</v>
      </c>
      <c r="V111" s="640"/>
      <c r="W111" s="640"/>
      <c r="X111" s="640"/>
      <c r="Y111" s="640"/>
      <c r="Z111" s="640"/>
      <c r="AA111" s="640"/>
      <c r="AB111" s="640"/>
      <c r="AC111" s="640"/>
      <c r="AD111" s="640"/>
      <c r="AE111" s="640"/>
      <c r="AF111" s="640"/>
      <c r="AG111" s="640"/>
      <c r="AH111" s="640"/>
      <c r="AI111" s="640"/>
      <c r="AJ111" s="645"/>
      <c r="AK111" s="640" t="s">
        <v>1112</v>
      </c>
      <c r="AL111" s="640"/>
      <c r="AM111" s="640"/>
      <c r="AN111" s="640"/>
      <c r="AO111" s="640"/>
      <c r="AP111" s="640"/>
    </row>
    <row r="112" spans="11:42" ht="20.25" customHeight="1" x14ac:dyDescent="0.2">
      <c r="K112" s="640" t="s">
        <v>1120</v>
      </c>
      <c r="L112" s="640"/>
      <c r="M112" s="640"/>
      <c r="N112" s="640"/>
      <c r="O112" s="640"/>
      <c r="P112" s="640"/>
      <c r="Q112" s="640"/>
      <c r="R112" s="640"/>
      <c r="S112" s="640"/>
      <c r="T112" s="645"/>
      <c r="U112" s="640"/>
      <c r="V112" s="640"/>
      <c r="W112" s="640"/>
      <c r="X112" s="640"/>
      <c r="Y112" s="640"/>
      <c r="Z112" s="640"/>
      <c r="AA112" s="640" t="s">
        <v>1121</v>
      </c>
      <c r="AB112" s="640"/>
      <c r="AC112" s="640"/>
      <c r="AD112" s="640"/>
      <c r="AE112" s="640"/>
      <c r="AF112" s="640"/>
      <c r="AG112" s="640"/>
      <c r="AH112" s="640"/>
      <c r="AI112" s="640"/>
      <c r="AJ112" s="645"/>
      <c r="AK112" s="640"/>
      <c r="AL112" s="640"/>
      <c r="AM112" s="640"/>
      <c r="AN112" s="640"/>
      <c r="AO112" s="640"/>
      <c r="AP112" s="640"/>
    </row>
    <row r="113" spans="11:42" ht="20.25" customHeight="1" x14ac:dyDescent="0.2">
      <c r="K113" s="640" t="s">
        <v>1088</v>
      </c>
      <c r="L113" s="640"/>
      <c r="M113" s="640"/>
      <c r="N113" s="640"/>
      <c r="O113" s="640"/>
      <c r="P113" s="640"/>
      <c r="Q113" s="640"/>
      <c r="R113" s="640"/>
      <c r="S113" s="640"/>
      <c r="T113" s="645"/>
      <c r="U113" s="1895"/>
      <c r="V113" s="1895"/>
      <c r="W113" s="1895"/>
      <c r="X113" s="1895"/>
      <c r="Y113" s="640"/>
      <c r="Z113" s="640"/>
      <c r="AA113" s="640" t="s">
        <v>1088</v>
      </c>
      <c r="AB113" s="640"/>
      <c r="AC113" s="640"/>
      <c r="AD113" s="640"/>
      <c r="AE113" s="640"/>
      <c r="AF113" s="640"/>
      <c r="AG113" s="640"/>
      <c r="AH113" s="640"/>
      <c r="AI113" s="640"/>
      <c r="AJ113" s="645"/>
      <c r="AK113" s="1895"/>
      <c r="AL113" s="1895"/>
      <c r="AM113" s="1895"/>
      <c r="AN113" s="1895"/>
      <c r="AO113" s="640"/>
      <c r="AP113" s="640"/>
    </row>
    <row r="114" spans="11:42" ht="20.25" customHeight="1" x14ac:dyDescent="0.2">
      <c r="K114" s="640" t="s">
        <v>1115</v>
      </c>
      <c r="L114" s="640"/>
      <c r="M114" s="640"/>
      <c r="N114" s="640"/>
      <c r="O114" s="640"/>
      <c r="P114" s="640" t="s">
        <v>1116</v>
      </c>
      <c r="Q114" s="640"/>
      <c r="R114" s="640"/>
      <c r="S114" s="640"/>
      <c r="T114" s="640"/>
      <c r="U114" s="1896" t="s">
        <v>1103</v>
      </c>
      <c r="V114" s="1896"/>
      <c r="W114" s="1896"/>
      <c r="X114" s="1896"/>
      <c r="Y114" s="640"/>
      <c r="Z114" s="640"/>
      <c r="AA114" s="640" t="s">
        <v>1115</v>
      </c>
      <c r="AB114" s="640"/>
      <c r="AC114" s="640"/>
      <c r="AD114" s="640"/>
      <c r="AE114" s="640"/>
      <c r="AF114" s="640" t="s">
        <v>1116</v>
      </c>
      <c r="AG114" s="640"/>
      <c r="AH114" s="640"/>
      <c r="AI114" s="640"/>
      <c r="AJ114" s="640"/>
      <c r="AK114" s="1896" t="s">
        <v>1103</v>
      </c>
      <c r="AL114" s="1896"/>
      <c r="AM114" s="1896"/>
      <c r="AN114" s="1896"/>
      <c r="AO114" s="640"/>
      <c r="AP114" s="640"/>
    </row>
    <row r="115" spans="11:42" ht="20.25" customHeight="1" x14ac:dyDescent="0.2">
      <c r="K115" s="1900">
        <f>W105</f>
        <v>8</v>
      </c>
      <c r="L115" s="1900"/>
      <c r="M115" s="1900"/>
      <c r="N115" s="1900"/>
      <c r="O115" s="732" t="s">
        <v>1117</v>
      </c>
      <c r="P115" s="1909">
        <f>U110</f>
        <v>1.6</v>
      </c>
      <c r="Q115" s="1909"/>
      <c r="R115" s="1909"/>
      <c r="S115" s="1909"/>
      <c r="T115" s="732" t="s">
        <v>1111</v>
      </c>
      <c r="U115" s="1910">
        <f>ROUNDDOWN(K115+P115,1)</f>
        <v>9.6</v>
      </c>
      <c r="V115" s="1910"/>
      <c r="W115" s="1910"/>
      <c r="X115" s="1910"/>
      <c r="Y115" s="730"/>
      <c r="Z115" s="730"/>
      <c r="AA115" s="1911">
        <f>AM105</f>
        <v>8</v>
      </c>
      <c r="AB115" s="1911"/>
      <c r="AC115" s="1911"/>
      <c r="AD115" s="1911"/>
      <c r="AE115" s="731" t="s">
        <v>1117</v>
      </c>
      <c r="AF115" s="1912">
        <f>AK110</f>
        <v>1.6</v>
      </c>
      <c r="AG115" s="1912"/>
      <c r="AH115" s="1912"/>
      <c r="AI115" s="1912"/>
      <c r="AJ115" s="731" t="s">
        <v>1111</v>
      </c>
      <c r="AK115" s="1910">
        <f>ROUNDDOWN(AA115+AF115,1)</f>
        <v>9.6</v>
      </c>
      <c r="AL115" s="1910"/>
      <c r="AM115" s="1910"/>
      <c r="AN115" s="1910"/>
      <c r="AO115" s="640"/>
      <c r="AP115" s="640"/>
    </row>
    <row r="116" spans="11:42" ht="20.25" customHeight="1" x14ac:dyDescent="0.2"/>
    <row r="137" spans="3:59" x14ac:dyDescent="0.2">
      <c r="AQ137" s="733"/>
      <c r="AR137" s="733"/>
      <c r="AS137" s="733"/>
      <c r="AT137" s="733"/>
      <c r="AU137" s="733"/>
      <c r="AV137" s="733"/>
      <c r="AW137" s="733"/>
      <c r="AX137" s="733"/>
      <c r="AY137" s="733"/>
      <c r="AZ137" s="733"/>
      <c r="BA137" s="733"/>
      <c r="BB137" s="733"/>
      <c r="BC137" s="733"/>
      <c r="BD137" s="733"/>
      <c r="BE137" s="733"/>
      <c r="BF137" s="733"/>
      <c r="BG137" s="733"/>
    </row>
    <row r="138" spans="3:59" x14ac:dyDescent="0.2">
      <c r="AQ138" s="733"/>
      <c r="AR138" s="733"/>
      <c r="AS138" s="733"/>
      <c r="AT138" s="733"/>
      <c r="AU138" s="733"/>
      <c r="AV138" s="733"/>
      <c r="AW138" s="733"/>
      <c r="AX138" s="733"/>
      <c r="AY138" s="733"/>
      <c r="AZ138" s="733"/>
      <c r="BA138" s="733"/>
      <c r="BB138" s="733"/>
      <c r="BC138" s="733"/>
      <c r="BD138" s="733"/>
      <c r="BE138" s="733"/>
      <c r="BF138" s="733"/>
      <c r="BG138" s="733"/>
    </row>
    <row r="143" spans="3:59" x14ac:dyDescent="0.2">
      <c r="C143" s="648"/>
      <c r="D143" s="648"/>
      <c r="E143" s="648"/>
      <c r="F143" s="648"/>
      <c r="G143" s="648"/>
      <c r="H143" s="648"/>
      <c r="I143" s="648"/>
      <c r="J143" s="648"/>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row>
    <row r="144" spans="3:59" x14ac:dyDescent="0.2">
      <c r="C144" s="648"/>
      <c r="D144" s="648"/>
      <c r="E144" s="648"/>
      <c r="F144" s="648"/>
      <c r="G144" s="648"/>
      <c r="H144" s="648"/>
      <c r="I144" s="648"/>
      <c r="J144" s="648"/>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row>
    <row r="145" spans="3:12" x14ac:dyDescent="0.2">
      <c r="C145" s="734"/>
      <c r="D145" s="734"/>
      <c r="E145" s="734"/>
      <c r="F145" s="734"/>
      <c r="G145" s="734"/>
      <c r="H145" s="734"/>
      <c r="I145" s="734"/>
      <c r="J145" s="734"/>
      <c r="K145" s="648"/>
      <c r="L145" s="648"/>
    </row>
    <row r="146" spans="3:12" x14ac:dyDescent="0.2">
      <c r="C146" s="734"/>
      <c r="D146" s="734"/>
      <c r="E146" s="734"/>
      <c r="F146" s="734"/>
      <c r="G146" s="734"/>
      <c r="H146" s="734"/>
      <c r="I146" s="734"/>
      <c r="J146" s="734"/>
      <c r="K146" s="648"/>
      <c r="L146" s="648"/>
    </row>
    <row r="147" spans="3:12" x14ac:dyDescent="0.2">
      <c r="C147" s="648"/>
      <c r="D147" s="648"/>
      <c r="E147" s="648"/>
      <c r="F147" s="648"/>
      <c r="G147" s="648"/>
      <c r="H147" s="648"/>
      <c r="I147" s="648"/>
      <c r="J147" s="648"/>
    </row>
    <row r="148" spans="3:12" x14ac:dyDescent="0.2">
      <c r="C148" s="648"/>
      <c r="D148" s="648"/>
      <c r="E148" s="648"/>
      <c r="F148" s="648"/>
      <c r="G148" s="648"/>
      <c r="H148" s="648"/>
      <c r="I148" s="648"/>
      <c r="J148" s="648"/>
    </row>
    <row r="149" spans="3:12" x14ac:dyDescent="0.2">
      <c r="C149" s="648"/>
      <c r="D149" s="648"/>
      <c r="E149" s="648"/>
      <c r="F149" s="648"/>
      <c r="G149" s="648"/>
      <c r="H149" s="648"/>
      <c r="I149" s="648"/>
      <c r="J149" s="648"/>
    </row>
    <row r="150" spans="3:12" x14ac:dyDescent="0.2">
      <c r="C150" s="648"/>
      <c r="D150" s="648"/>
      <c r="E150" s="648"/>
      <c r="F150" s="648"/>
      <c r="G150" s="648"/>
      <c r="H150" s="648"/>
      <c r="I150" s="648"/>
      <c r="J150" s="648"/>
    </row>
  </sheetData>
  <sheetProtection sheet="1" insertRows="0" deleteRows="0"/>
  <mergeCells count="520">
    <mergeCell ref="AK115:AN115"/>
    <mergeCell ref="AK110:AN110"/>
    <mergeCell ref="U113:X113"/>
    <mergeCell ref="AK113:AN113"/>
    <mergeCell ref="U114:X114"/>
    <mergeCell ref="AK114:AN114"/>
    <mergeCell ref="K115:N115"/>
    <mergeCell ref="P115:S115"/>
    <mergeCell ref="U115:X115"/>
    <mergeCell ref="AA115:AD115"/>
    <mergeCell ref="AF115:AI115"/>
    <mergeCell ref="AH105:AI105"/>
    <mergeCell ref="AJ105:AK105"/>
    <mergeCell ref="AM105:AN105"/>
    <mergeCell ref="R107:S107"/>
    <mergeCell ref="AH107:AI107"/>
    <mergeCell ref="K110:N110"/>
    <mergeCell ref="P110:S110"/>
    <mergeCell ref="U110:X110"/>
    <mergeCell ref="AA110:AD110"/>
    <mergeCell ref="AF110:AI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AM104:AN104"/>
    <mergeCell ref="W104:X104"/>
    <mergeCell ref="AA104:AB104"/>
    <mergeCell ref="AC104:AD104"/>
    <mergeCell ref="AE104:AF104"/>
    <mergeCell ref="AH104:AI104"/>
    <mergeCell ref="AJ104:AK104"/>
    <mergeCell ref="K103:L103"/>
    <mergeCell ref="M103:N103"/>
    <mergeCell ref="O103:P103"/>
    <mergeCell ref="R103:S103"/>
    <mergeCell ref="T103:U103"/>
    <mergeCell ref="W103:X103"/>
    <mergeCell ref="AA103:AB103"/>
    <mergeCell ref="AC103:AD103"/>
    <mergeCell ref="AE103:AF103"/>
    <mergeCell ref="K101:L101"/>
    <mergeCell ref="M101:N101"/>
    <mergeCell ref="O101:P101"/>
    <mergeCell ref="R101:S101"/>
    <mergeCell ref="T101:U101"/>
    <mergeCell ref="AM101:AN101"/>
    <mergeCell ref="K102:L102"/>
    <mergeCell ref="M102:N102"/>
    <mergeCell ref="O102:P102"/>
    <mergeCell ref="R102:S102"/>
    <mergeCell ref="T102:U102"/>
    <mergeCell ref="W102:X102"/>
    <mergeCell ref="AA102:AB102"/>
    <mergeCell ref="AC102:AD102"/>
    <mergeCell ref="AE102:AF102"/>
    <mergeCell ref="W101:X101"/>
    <mergeCell ref="AA101:AB101"/>
    <mergeCell ref="AC101:AD101"/>
    <mergeCell ref="AE101:AF101"/>
    <mergeCell ref="AH101:AI101"/>
    <mergeCell ref="AJ101:AK101"/>
    <mergeCell ref="AH102:AI102"/>
    <mergeCell ref="AJ102:AK102"/>
    <mergeCell ref="AM102:AN102"/>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K91:AN91"/>
    <mergeCell ref="U94:X94"/>
    <mergeCell ref="AK94:AN94"/>
    <mergeCell ref="U95:X95"/>
    <mergeCell ref="AK95:AN95"/>
    <mergeCell ref="K96:N96"/>
    <mergeCell ref="P96:S96"/>
    <mergeCell ref="U96:X96"/>
    <mergeCell ref="AA96:AD96"/>
    <mergeCell ref="AF96:AI96"/>
    <mergeCell ref="AK96:AN96"/>
    <mergeCell ref="R88:S88"/>
    <mergeCell ref="AH88:AI88"/>
    <mergeCell ref="K91:N91"/>
    <mergeCell ref="P91:S91"/>
    <mergeCell ref="U91:X91"/>
    <mergeCell ref="AA91:AD91"/>
    <mergeCell ref="AF91:AI91"/>
    <mergeCell ref="AA86:AB86"/>
    <mergeCell ref="AC86:AD86"/>
    <mergeCell ref="AE86:AF86"/>
    <mergeCell ref="AH86:AI86"/>
    <mergeCell ref="AJ86:AK86"/>
    <mergeCell ref="AM86:AN86"/>
    <mergeCell ref="K86:L86"/>
    <mergeCell ref="M86:N86"/>
    <mergeCell ref="O86:P86"/>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AE84:AF84"/>
    <mergeCell ref="AH84:AI84"/>
    <mergeCell ref="AJ84:AK84"/>
    <mergeCell ref="AM84:AN84"/>
    <mergeCell ref="AQ84:AR84"/>
    <mergeCell ref="AS84:AV84"/>
    <mergeCell ref="AQ83:AR83"/>
    <mergeCell ref="AS83:AV83"/>
    <mergeCell ref="K84:L84"/>
    <mergeCell ref="M84:N84"/>
    <mergeCell ref="O84:P84"/>
    <mergeCell ref="R84:S84"/>
    <mergeCell ref="T84:U84"/>
    <mergeCell ref="W84:X84"/>
    <mergeCell ref="AA84:AB84"/>
    <mergeCell ref="AC84:AD84"/>
    <mergeCell ref="AA83:AB83"/>
    <mergeCell ref="AC83:AD83"/>
    <mergeCell ref="AE83:AF83"/>
    <mergeCell ref="AH83:AI83"/>
    <mergeCell ref="AJ83:AK83"/>
    <mergeCell ref="AM83:AN83"/>
    <mergeCell ref="K83:L83"/>
    <mergeCell ref="M83:N83"/>
    <mergeCell ref="O83:P83"/>
    <mergeCell ref="R83:S83"/>
    <mergeCell ref="T83:U83"/>
    <mergeCell ref="W83:X83"/>
    <mergeCell ref="AE82:AF82"/>
    <mergeCell ref="AH82:AI82"/>
    <mergeCell ref="AJ82:AK82"/>
    <mergeCell ref="AM82:AN82"/>
    <mergeCell ref="AQ82:AR82"/>
    <mergeCell ref="AS82:AV82"/>
    <mergeCell ref="AQ81:AR81"/>
    <mergeCell ref="AS81:AV81"/>
    <mergeCell ref="K82:L82"/>
    <mergeCell ref="M82:N82"/>
    <mergeCell ref="O82:P82"/>
    <mergeCell ref="R82:S82"/>
    <mergeCell ref="T82:U82"/>
    <mergeCell ref="W82:X82"/>
    <mergeCell ref="AA82:AB82"/>
    <mergeCell ref="AC82:AD82"/>
    <mergeCell ref="K80:L81"/>
    <mergeCell ref="M80:P80"/>
    <mergeCell ref="R80:U80"/>
    <mergeCell ref="AA80:AB81"/>
    <mergeCell ref="AC80:AF80"/>
    <mergeCell ref="AH80:AK80"/>
    <mergeCell ref="AQ80:AR80"/>
    <mergeCell ref="AS80:AV80"/>
    <mergeCell ref="M81:N81"/>
    <mergeCell ref="O81:P81"/>
    <mergeCell ref="R81:S81"/>
    <mergeCell ref="T81:U81"/>
    <mergeCell ref="AC81:AD81"/>
    <mergeCell ref="AE81:AF81"/>
    <mergeCell ref="AH81:AI81"/>
    <mergeCell ref="AJ81:AK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B12:BC16"/>
    <mergeCell ref="BD12:BE16"/>
    <mergeCell ref="BF12:BJ16"/>
    <mergeCell ref="W13:AC13"/>
    <mergeCell ref="AD13:AJ13"/>
    <mergeCell ref="AK13:AQ13"/>
    <mergeCell ref="AR13:AX13"/>
    <mergeCell ref="AY13:BA13"/>
    <mergeCell ref="B12:B16"/>
    <mergeCell ref="C12:D16"/>
    <mergeCell ref="I12:J16"/>
    <mergeCell ref="K12:N16"/>
    <mergeCell ref="O12:S16"/>
    <mergeCell ref="W12:BA12"/>
    <mergeCell ref="BE4:BH4"/>
    <mergeCell ref="BA6:BB6"/>
    <mergeCell ref="BE6:BF6"/>
    <mergeCell ref="BE8:BF8"/>
    <mergeCell ref="BA10:BB10"/>
    <mergeCell ref="BE10:BF10"/>
    <mergeCell ref="AT1:BI1"/>
    <mergeCell ref="AC2:AD2"/>
    <mergeCell ref="AF2:AG2"/>
    <mergeCell ref="AJ2:AK2"/>
    <mergeCell ref="AT2:BI2"/>
    <mergeCell ref="BE3:BH3"/>
  </mergeCells>
  <phoneticPr fontId="3"/>
  <conditionalFormatting sqref="W90:Z90 AO90:AP90">
    <cfRule type="expression" dxfId="78" priority="76">
      <formula>OR(#REF!=$B77,#REF!=$B77)</formula>
    </cfRule>
  </conditionalFormatting>
  <conditionalFormatting sqref="Z80 W80:X80 W89:Z89 AO80:AP80 AO89:AP89">
    <cfRule type="expression" dxfId="77" priority="77">
      <formula>OR(#REF!=$B78,#REF!=$B78)</formula>
    </cfRule>
  </conditionalFormatting>
  <conditionalFormatting sqref="AM90:AN90">
    <cfRule type="expression" dxfId="76" priority="74">
      <formula>OR(#REF!=$B77,#REF!=$B77)</formula>
    </cfRule>
  </conditionalFormatting>
  <conditionalFormatting sqref="AM80:AN80 AM89:AN89">
    <cfRule type="expression" dxfId="75" priority="75">
      <formula>OR(#REF!=$B78,#REF!=$B78)</formula>
    </cfRule>
  </conditionalFormatting>
  <conditionalFormatting sqref="W18:BE18">
    <cfRule type="expression" dxfId="74" priority="73">
      <formula>INDIRECT(ADDRESS(ROW(),COLUMN()))=TRUNC(INDIRECT(ADDRESS(ROW(),COLUMN())))</formula>
    </cfRule>
  </conditionalFormatting>
  <conditionalFormatting sqref="BB20:BE20">
    <cfRule type="expression" dxfId="73" priority="72">
      <formula>INDIRECT(ADDRESS(ROW(),COLUMN()))=TRUNC(INDIRECT(ADDRESS(ROW(),COLUMN())))</formula>
    </cfRule>
  </conditionalFormatting>
  <conditionalFormatting sqref="BB22:BE22">
    <cfRule type="expression" dxfId="72" priority="71">
      <formula>INDIRECT(ADDRESS(ROW(),COLUMN()))=TRUNC(INDIRECT(ADDRESS(ROW(),COLUMN())))</formula>
    </cfRule>
  </conditionalFormatting>
  <conditionalFormatting sqref="BB24:BE24">
    <cfRule type="expression" dxfId="71" priority="70">
      <formula>INDIRECT(ADDRESS(ROW(),COLUMN()))=TRUNC(INDIRECT(ADDRESS(ROW(),COLUMN())))</formula>
    </cfRule>
  </conditionalFormatting>
  <conditionalFormatting sqref="BB26:BE26">
    <cfRule type="expression" dxfId="70" priority="69">
      <formula>INDIRECT(ADDRESS(ROW(),COLUMN()))=TRUNC(INDIRECT(ADDRESS(ROW(),COLUMN())))</formula>
    </cfRule>
  </conditionalFormatting>
  <conditionalFormatting sqref="BB28:BE28">
    <cfRule type="expression" dxfId="69" priority="68">
      <formula>INDIRECT(ADDRESS(ROW(),COLUMN()))=TRUNC(INDIRECT(ADDRESS(ROW(),COLUMN())))</formula>
    </cfRule>
  </conditionalFormatting>
  <conditionalFormatting sqref="BB30:BE30">
    <cfRule type="expression" dxfId="68" priority="67">
      <formula>INDIRECT(ADDRESS(ROW(),COLUMN()))=TRUNC(INDIRECT(ADDRESS(ROW(),COLUMN())))</formula>
    </cfRule>
  </conditionalFormatting>
  <conditionalFormatting sqref="BB32:BE32">
    <cfRule type="expression" dxfId="67" priority="66">
      <formula>INDIRECT(ADDRESS(ROW(),COLUMN()))=TRUNC(INDIRECT(ADDRESS(ROW(),COLUMN())))</formula>
    </cfRule>
  </conditionalFormatting>
  <conditionalFormatting sqref="BB34:BE34">
    <cfRule type="expression" dxfId="66" priority="65">
      <formula>INDIRECT(ADDRESS(ROW(),COLUMN()))=TRUNC(INDIRECT(ADDRESS(ROW(),COLUMN())))</formula>
    </cfRule>
  </conditionalFormatting>
  <conditionalFormatting sqref="BB36:BE36">
    <cfRule type="expression" dxfId="65" priority="64">
      <formula>INDIRECT(ADDRESS(ROW(),COLUMN()))=TRUNC(INDIRECT(ADDRESS(ROW(),COLUMN())))</formula>
    </cfRule>
  </conditionalFormatting>
  <conditionalFormatting sqref="BB38:BE38">
    <cfRule type="expression" dxfId="64" priority="63">
      <formula>INDIRECT(ADDRESS(ROW(),COLUMN()))=TRUNC(INDIRECT(ADDRESS(ROW(),COLUMN())))</formula>
    </cfRule>
  </conditionalFormatting>
  <conditionalFormatting sqref="BB40:BE40">
    <cfRule type="expression" dxfId="63" priority="62">
      <formula>INDIRECT(ADDRESS(ROW(),COLUMN()))=TRUNC(INDIRECT(ADDRESS(ROW(),COLUMN())))</formula>
    </cfRule>
  </conditionalFormatting>
  <conditionalFormatting sqref="BB42:BE42">
    <cfRule type="expression" dxfId="62" priority="61">
      <formula>INDIRECT(ADDRESS(ROW(),COLUMN()))=TRUNC(INDIRECT(ADDRESS(ROW(),COLUMN())))</formula>
    </cfRule>
  </conditionalFormatting>
  <conditionalFormatting sqref="BB44:BE44">
    <cfRule type="expression" dxfId="61" priority="60">
      <formula>INDIRECT(ADDRESS(ROW(),COLUMN()))=TRUNC(INDIRECT(ADDRESS(ROW(),COLUMN())))</formula>
    </cfRule>
  </conditionalFormatting>
  <conditionalFormatting sqref="BB46:BE46">
    <cfRule type="expression" dxfId="60" priority="59">
      <formula>INDIRECT(ADDRESS(ROW(),COLUMN()))=TRUNC(INDIRECT(ADDRESS(ROW(),COLUMN())))</formula>
    </cfRule>
  </conditionalFormatting>
  <conditionalFormatting sqref="BB48:BE48">
    <cfRule type="expression" dxfId="59" priority="58">
      <formula>INDIRECT(ADDRESS(ROW(),COLUMN()))=TRUNC(INDIRECT(ADDRESS(ROW(),COLUMN())))</formula>
    </cfRule>
  </conditionalFormatting>
  <conditionalFormatting sqref="BB50:BE50">
    <cfRule type="expression" dxfId="58" priority="57">
      <formula>INDIRECT(ADDRESS(ROW(),COLUMN()))=TRUNC(INDIRECT(ADDRESS(ROW(),COLUMN())))</formula>
    </cfRule>
  </conditionalFormatting>
  <conditionalFormatting sqref="BB52:BE52">
    <cfRule type="expression" dxfId="57" priority="56">
      <formula>INDIRECT(ADDRESS(ROW(),COLUMN()))=TRUNC(INDIRECT(ADDRESS(ROW(),COLUMN())))</formula>
    </cfRule>
  </conditionalFormatting>
  <conditionalFormatting sqref="BB54:BE54">
    <cfRule type="expression" dxfId="56" priority="55">
      <formula>INDIRECT(ADDRESS(ROW(),COLUMN()))=TRUNC(INDIRECT(ADDRESS(ROW(),COLUMN())))</formula>
    </cfRule>
  </conditionalFormatting>
  <conditionalFormatting sqref="BB56:BE56">
    <cfRule type="expression" dxfId="55" priority="54">
      <formula>INDIRECT(ADDRESS(ROW(),COLUMN()))=TRUNC(INDIRECT(ADDRESS(ROW(),COLUMN())))</formula>
    </cfRule>
  </conditionalFormatting>
  <conditionalFormatting sqref="BB58:BE58">
    <cfRule type="expression" dxfId="54" priority="53">
      <formula>INDIRECT(ADDRESS(ROW(),COLUMN()))=TRUNC(INDIRECT(ADDRESS(ROW(),COLUMN())))</formula>
    </cfRule>
  </conditionalFormatting>
  <conditionalFormatting sqref="BB60:BE60">
    <cfRule type="expression" dxfId="53" priority="52">
      <formula>INDIRECT(ADDRESS(ROW(),COLUMN()))=TRUNC(INDIRECT(ADDRESS(ROW(),COLUMN())))</formula>
    </cfRule>
  </conditionalFormatting>
  <conditionalFormatting sqref="BB62:BE62">
    <cfRule type="expression" dxfId="52" priority="51">
      <formula>INDIRECT(ADDRESS(ROW(),COLUMN()))=TRUNC(INDIRECT(ADDRESS(ROW(),COLUMN())))</formula>
    </cfRule>
  </conditionalFormatting>
  <conditionalFormatting sqref="BB64:BE64">
    <cfRule type="expression" dxfId="51" priority="50">
      <formula>INDIRECT(ADDRESS(ROW(),COLUMN()))=TRUNC(INDIRECT(ADDRESS(ROW(),COLUMN())))</formula>
    </cfRule>
  </conditionalFormatting>
  <conditionalFormatting sqref="BB66:BE66">
    <cfRule type="expression" dxfId="50" priority="49">
      <formula>INDIRECT(ADDRESS(ROW(),COLUMN()))=TRUNC(INDIRECT(ADDRESS(ROW(),COLUMN())))</formula>
    </cfRule>
  </conditionalFormatting>
  <conditionalFormatting sqref="BB68:BE68">
    <cfRule type="expression" dxfId="49" priority="48">
      <formula>INDIRECT(ADDRESS(ROW(),COLUMN()))=TRUNC(INDIRECT(ADDRESS(ROW(),COLUMN())))</formula>
    </cfRule>
  </conditionalFormatting>
  <conditionalFormatting sqref="BB70:BE70">
    <cfRule type="expression" dxfId="48" priority="47">
      <formula>INDIRECT(ADDRESS(ROW(),COLUMN()))=TRUNC(INDIRECT(ADDRESS(ROW(),COLUMN())))</formula>
    </cfRule>
  </conditionalFormatting>
  <conditionalFormatting sqref="BB72:BE72">
    <cfRule type="expression" dxfId="47" priority="46">
      <formula>INDIRECT(ADDRESS(ROW(),COLUMN()))=TRUNC(INDIRECT(ADDRESS(ROW(),COLUMN())))</formula>
    </cfRule>
  </conditionalFormatting>
  <conditionalFormatting sqref="BB74:BE74">
    <cfRule type="expression" dxfId="46" priority="45">
      <formula>INDIRECT(ADDRESS(ROW(),COLUMN()))=TRUNC(INDIRECT(ADDRESS(ROW(),COLUMN())))</formula>
    </cfRule>
  </conditionalFormatting>
  <conditionalFormatting sqref="BB76:BE76">
    <cfRule type="expression" dxfId="45" priority="44">
      <formula>INDIRECT(ADDRESS(ROW(),COLUMN()))=TRUNC(INDIRECT(ADDRESS(ROW(),COLUMN())))</formula>
    </cfRule>
  </conditionalFormatting>
  <conditionalFormatting sqref="M82:X86">
    <cfRule type="expression" dxfId="44" priority="43">
      <formula>INDIRECT(ADDRESS(ROW(),COLUMN()))=TRUNC(INDIRECT(ADDRESS(ROW(),COLUMN())))</formula>
    </cfRule>
  </conditionalFormatting>
  <conditionalFormatting sqref="AC86:AN86 AG82:AN85">
    <cfRule type="expression" dxfId="43" priority="42">
      <formula>INDIRECT(ADDRESS(ROW(),COLUMN()))=TRUNC(INDIRECT(ADDRESS(ROW(),COLUMN())))</formula>
    </cfRule>
  </conditionalFormatting>
  <conditionalFormatting sqref="K91:N91">
    <cfRule type="expression" dxfId="42" priority="41">
      <formula>INDIRECT(ADDRESS(ROW(),COLUMN()))=TRUNC(INDIRECT(ADDRESS(ROW(),COLUMN())))</formula>
    </cfRule>
  </conditionalFormatting>
  <conditionalFormatting sqref="AA91:AD91">
    <cfRule type="expression" dxfId="41" priority="40">
      <formula>INDIRECT(ADDRESS(ROW(),COLUMN()))=TRUNC(INDIRECT(ADDRESS(ROW(),COLUMN())))</formula>
    </cfRule>
  </conditionalFormatting>
  <conditionalFormatting sqref="AC82:AF85">
    <cfRule type="expression" dxfId="40" priority="39">
      <formula>INDIRECT(ADDRESS(ROW(),COLUMN()))=TRUNC(INDIRECT(ADDRESS(ROW(),COLUMN())))</formula>
    </cfRule>
  </conditionalFormatting>
  <conditionalFormatting sqref="W62:BA62">
    <cfRule type="expression" dxfId="39" priority="17">
      <formula>INDIRECT(ADDRESS(ROW(),COLUMN()))=TRUNC(INDIRECT(ADDRESS(ROW(),COLUMN())))</formula>
    </cfRule>
  </conditionalFormatting>
  <conditionalFormatting sqref="W20:BA20">
    <cfRule type="expression" dxfId="38" priority="38">
      <formula>INDIRECT(ADDRESS(ROW(),COLUMN()))=TRUNC(INDIRECT(ADDRESS(ROW(),COLUMN())))</formula>
    </cfRule>
  </conditionalFormatting>
  <conditionalFormatting sqref="W22:BA22">
    <cfRule type="expression" dxfId="37" priority="37">
      <formula>INDIRECT(ADDRESS(ROW(),COLUMN()))=TRUNC(INDIRECT(ADDRESS(ROW(),COLUMN())))</formula>
    </cfRule>
  </conditionalFormatting>
  <conditionalFormatting sqref="W24:BA24">
    <cfRule type="expression" dxfId="36" priority="36">
      <formula>INDIRECT(ADDRESS(ROW(),COLUMN()))=TRUNC(INDIRECT(ADDRESS(ROW(),COLUMN())))</formula>
    </cfRule>
  </conditionalFormatting>
  <conditionalFormatting sqref="W26:BA26">
    <cfRule type="expression" dxfId="35" priority="35">
      <formula>INDIRECT(ADDRESS(ROW(),COLUMN()))=TRUNC(INDIRECT(ADDRESS(ROW(),COLUMN())))</formula>
    </cfRule>
  </conditionalFormatting>
  <conditionalFormatting sqref="W28:BA28">
    <cfRule type="expression" dxfId="34" priority="34">
      <formula>INDIRECT(ADDRESS(ROW(),COLUMN()))=TRUNC(INDIRECT(ADDRESS(ROW(),COLUMN())))</formula>
    </cfRule>
  </conditionalFormatting>
  <conditionalFormatting sqref="W30:BA30">
    <cfRule type="expression" dxfId="33" priority="33">
      <formula>INDIRECT(ADDRESS(ROW(),COLUMN()))=TRUNC(INDIRECT(ADDRESS(ROW(),COLUMN())))</formula>
    </cfRule>
  </conditionalFormatting>
  <conditionalFormatting sqref="W32:BA32">
    <cfRule type="expression" dxfId="32" priority="32">
      <formula>INDIRECT(ADDRESS(ROW(),COLUMN()))=TRUNC(INDIRECT(ADDRESS(ROW(),COLUMN())))</formula>
    </cfRule>
  </conditionalFormatting>
  <conditionalFormatting sqref="W34:BA34">
    <cfRule type="expression" dxfId="31" priority="31">
      <formula>INDIRECT(ADDRESS(ROW(),COLUMN()))=TRUNC(INDIRECT(ADDRESS(ROW(),COLUMN())))</formula>
    </cfRule>
  </conditionalFormatting>
  <conditionalFormatting sqref="W36:BA36">
    <cfRule type="expression" dxfId="30" priority="30">
      <formula>INDIRECT(ADDRESS(ROW(),COLUMN()))=TRUNC(INDIRECT(ADDRESS(ROW(),COLUMN())))</formula>
    </cfRule>
  </conditionalFormatting>
  <conditionalFormatting sqref="W38:BA38">
    <cfRule type="expression" dxfId="29" priority="29">
      <formula>INDIRECT(ADDRESS(ROW(),COLUMN()))=TRUNC(INDIRECT(ADDRESS(ROW(),COLUMN())))</formula>
    </cfRule>
  </conditionalFormatting>
  <conditionalFormatting sqref="W40:BA40">
    <cfRule type="expression" dxfId="28" priority="28">
      <formula>INDIRECT(ADDRESS(ROW(),COLUMN()))=TRUNC(INDIRECT(ADDRESS(ROW(),COLUMN())))</formula>
    </cfRule>
  </conditionalFormatting>
  <conditionalFormatting sqref="W42:BA42">
    <cfRule type="expression" dxfId="27" priority="27">
      <formula>INDIRECT(ADDRESS(ROW(),COLUMN()))=TRUNC(INDIRECT(ADDRESS(ROW(),COLUMN())))</formula>
    </cfRule>
  </conditionalFormatting>
  <conditionalFormatting sqref="W44:BA44">
    <cfRule type="expression" dxfId="26" priority="26">
      <formula>INDIRECT(ADDRESS(ROW(),COLUMN()))=TRUNC(INDIRECT(ADDRESS(ROW(),COLUMN())))</formula>
    </cfRule>
  </conditionalFormatting>
  <conditionalFormatting sqref="W46:BA46">
    <cfRule type="expression" dxfId="25" priority="25">
      <formula>INDIRECT(ADDRESS(ROW(),COLUMN()))=TRUNC(INDIRECT(ADDRESS(ROW(),COLUMN())))</formula>
    </cfRule>
  </conditionalFormatting>
  <conditionalFormatting sqref="W48:BA48">
    <cfRule type="expression" dxfId="24" priority="24">
      <formula>INDIRECT(ADDRESS(ROW(),COLUMN()))=TRUNC(INDIRECT(ADDRESS(ROW(),COLUMN())))</formula>
    </cfRule>
  </conditionalFormatting>
  <conditionalFormatting sqref="W50:BA50">
    <cfRule type="expression" dxfId="23" priority="23">
      <formula>INDIRECT(ADDRESS(ROW(),COLUMN()))=TRUNC(INDIRECT(ADDRESS(ROW(),COLUMN())))</formula>
    </cfRule>
  </conditionalFormatting>
  <conditionalFormatting sqref="W52:BA52">
    <cfRule type="expression" dxfId="22" priority="22">
      <formula>INDIRECT(ADDRESS(ROW(),COLUMN()))=TRUNC(INDIRECT(ADDRESS(ROW(),COLUMN())))</formula>
    </cfRule>
  </conditionalFormatting>
  <conditionalFormatting sqref="W54:BA54">
    <cfRule type="expression" dxfId="21" priority="21">
      <formula>INDIRECT(ADDRESS(ROW(),COLUMN()))=TRUNC(INDIRECT(ADDRESS(ROW(),COLUMN())))</formula>
    </cfRule>
  </conditionalFormatting>
  <conditionalFormatting sqref="W56:BA56">
    <cfRule type="expression" dxfId="20" priority="20">
      <formula>INDIRECT(ADDRESS(ROW(),COLUMN()))=TRUNC(INDIRECT(ADDRESS(ROW(),COLUMN())))</formula>
    </cfRule>
  </conditionalFormatting>
  <conditionalFormatting sqref="W58:BA58">
    <cfRule type="expression" dxfId="19" priority="19">
      <formula>INDIRECT(ADDRESS(ROW(),COLUMN()))=TRUNC(INDIRECT(ADDRESS(ROW(),COLUMN())))</formula>
    </cfRule>
  </conditionalFormatting>
  <conditionalFormatting sqref="W60:BA60">
    <cfRule type="expression" dxfId="18" priority="18">
      <formula>INDIRECT(ADDRESS(ROW(),COLUMN()))=TRUNC(INDIRECT(ADDRESS(ROW(),COLUMN())))</formula>
    </cfRule>
  </conditionalFormatting>
  <conditionalFormatting sqref="W64:BA64">
    <cfRule type="expression" dxfId="17" priority="16">
      <formula>INDIRECT(ADDRESS(ROW(),COLUMN()))=TRUNC(INDIRECT(ADDRESS(ROW(),COLUMN())))</formula>
    </cfRule>
  </conditionalFormatting>
  <conditionalFormatting sqref="W66:BA66">
    <cfRule type="expression" dxfId="16" priority="15">
      <formula>INDIRECT(ADDRESS(ROW(),COLUMN()))=TRUNC(INDIRECT(ADDRESS(ROW(),COLUMN())))</formula>
    </cfRule>
  </conditionalFormatting>
  <conditionalFormatting sqref="W68:BA68">
    <cfRule type="expression" dxfId="15" priority="14">
      <formula>INDIRECT(ADDRESS(ROW(),COLUMN()))=TRUNC(INDIRECT(ADDRESS(ROW(),COLUMN())))</formula>
    </cfRule>
  </conditionalFormatting>
  <conditionalFormatting sqref="W70:BA70">
    <cfRule type="expression" dxfId="14" priority="13">
      <formula>INDIRECT(ADDRESS(ROW(),COLUMN()))=TRUNC(INDIRECT(ADDRESS(ROW(),COLUMN())))</formula>
    </cfRule>
  </conditionalFormatting>
  <conditionalFormatting sqref="W72:BA72">
    <cfRule type="expression" dxfId="13" priority="12">
      <formula>INDIRECT(ADDRESS(ROW(),COLUMN()))=TRUNC(INDIRECT(ADDRESS(ROW(),COLUMN())))</formula>
    </cfRule>
  </conditionalFormatting>
  <conditionalFormatting sqref="W74:BA74">
    <cfRule type="expression" dxfId="12" priority="11">
      <formula>INDIRECT(ADDRESS(ROW(),COLUMN()))=TRUNC(INDIRECT(ADDRESS(ROW(),COLUMN())))</formula>
    </cfRule>
  </conditionalFormatting>
  <conditionalFormatting sqref="W76:BA76">
    <cfRule type="expression" dxfId="11" priority="10">
      <formula>INDIRECT(ADDRESS(ROW(),COLUMN()))=TRUNC(INDIRECT(ADDRESS(ROW(),COLUMN())))</formula>
    </cfRule>
  </conditionalFormatting>
  <conditionalFormatting sqref="W109:Z109 AO109:AP109">
    <cfRule type="expression" dxfId="10" priority="8">
      <formula>OR(#REF!=$B96,#REF!=$B96)</formula>
    </cfRule>
  </conditionalFormatting>
  <conditionalFormatting sqref="Z99 W99:X99 W108:Z108 AO108:AP108 AO99:AP99">
    <cfRule type="expression" dxfId="9" priority="9">
      <formula>OR(#REF!=$B97,#REF!=$B97)</formula>
    </cfRule>
  </conditionalFormatting>
  <conditionalFormatting sqref="AM109:AN109">
    <cfRule type="expression" dxfId="8" priority="6">
      <formula>OR(#REF!=$B96,#REF!=$B96)</formula>
    </cfRule>
  </conditionalFormatting>
  <conditionalFormatting sqref="AM99:AN99 AM108:AN108">
    <cfRule type="expression" dxfId="7" priority="7">
      <formula>OR(#REF!=$B97,#REF!=$B97)</formula>
    </cfRule>
  </conditionalFormatting>
  <conditionalFormatting sqref="M101:X105">
    <cfRule type="expression" dxfId="6" priority="5">
      <formula>INDIRECT(ADDRESS(ROW(),COLUMN()))=TRUNC(INDIRECT(ADDRESS(ROW(),COLUMN())))</formula>
    </cfRule>
  </conditionalFormatting>
  <conditionalFormatting sqref="AC105:AN105 AG101:AN104">
    <cfRule type="expression" dxfId="5" priority="4">
      <formula>INDIRECT(ADDRESS(ROW(),COLUMN()))=TRUNC(INDIRECT(ADDRESS(ROW(),COLUMN())))</formula>
    </cfRule>
  </conditionalFormatting>
  <conditionalFormatting sqref="K110:N110">
    <cfRule type="expression" dxfId="4" priority="3">
      <formula>INDIRECT(ADDRESS(ROW(),COLUMN()))=TRUNC(INDIRECT(ADDRESS(ROW(),COLUMN())))</formula>
    </cfRule>
  </conditionalFormatting>
  <conditionalFormatting sqref="AA110:AD110">
    <cfRule type="expression" dxfId="3" priority="2">
      <formula>INDIRECT(ADDRESS(ROW(),COLUMN()))=TRUNC(INDIRECT(ADDRESS(ROW(),COLUMN())))</formula>
    </cfRule>
  </conditionalFormatting>
  <conditionalFormatting sqref="AC101:AF104">
    <cfRule type="expression" dxfId="2" priority="1">
      <formula>INDIRECT(ADDRESS(ROW(),COLUMN()))=TRUNC(INDIRECT(ADDRESS(ROW(),COLUMN())))</formula>
    </cfRule>
  </conditionalFormatting>
  <conditionalFormatting sqref="AQ84:BA84">
    <cfRule type="expression" dxfId="1" priority="78">
      <formula>OR(#REF!=$B77,#REF!=$B77)</formula>
    </cfRule>
  </conditionalFormatting>
  <conditionalFormatting sqref="AQ83:BA83">
    <cfRule type="expression" dxfId="0" priority="79">
      <formula>OR(#REF!=$B87,#REF!=$B87)</formula>
    </cfRule>
  </conditionalFormatting>
  <dataValidations count="10">
    <dataValidation allowBlank="1" showInputMessage="1" showErrorMessage="1" error="入力可能範囲　32～40" sqref="BE10 BA10" xr:uid="{BC2D18B6-97F0-4612-B572-33AC94A64E25}"/>
    <dataValidation type="list" allowBlank="1" showInputMessage="1" sqref="I17:J76" xr:uid="{8085F69E-8D71-4A3E-BC7D-B02CC8E31A7F}">
      <formula1>"A, B, C, D"</formula1>
    </dataValidation>
    <dataValidation type="list" errorStyle="warning" allowBlank="1" showInputMessage="1" error="リストにない場合のみ、入力してください。" sqref="K17:N76" xr:uid="{518DCAEA-9F3A-415B-8D08-CEA9996D975E}">
      <formula1>INDIRECT(C17)</formula1>
    </dataValidation>
    <dataValidation type="list" allowBlank="1" showInputMessage="1" sqref="C17:D76" xr:uid="{DEDCE1AD-5E3C-45A1-9FEA-9A9AB5685C04}">
      <formula1>職種</formula1>
    </dataValidation>
    <dataValidation type="list" allowBlank="1" showInputMessage="1" showErrorMessage="1" sqref="R88:S88" xr:uid="{7B3EEAE5-CDAF-4AC0-9023-0E5F83E49986}">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BD1CB138-0012-44C1-999C-29CE146FFF48}">
      <formula1>【記載例】シフト記号表</formula1>
    </dataValidation>
    <dataValidation type="list" allowBlank="1" showInputMessage="1" showErrorMessage="1" sqref="BE3:BH3" xr:uid="{157CD0FB-A5C1-4F49-BD92-0847526EC9EC}">
      <formula1>"４週,暦月"</formula1>
    </dataValidation>
    <dataValidation type="list" allowBlank="1" showInputMessage="1" showErrorMessage="1" sqref="AF3:AF4" xr:uid="{F4D56837-4FBA-4FA8-80F4-73520CDF0148}">
      <formula1>#REF!</formula1>
    </dataValidation>
    <dataValidation type="decimal" allowBlank="1" showInputMessage="1" showErrorMessage="1" error="入力可能範囲　32～40" sqref="BA6:BB6" xr:uid="{35DA01F5-31DA-4B81-8F91-C378680B5DD6}">
      <formula1>32</formula1>
      <formula2>40</formula2>
    </dataValidation>
    <dataValidation type="list" allowBlank="1" showInputMessage="1" showErrorMessage="1" sqref="BE4:BH4" xr:uid="{CCFE7036-E3E8-4DEA-98D1-B2E5D2DAE429}">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47D38A1-3765-41BD-9D3B-9D57072F2108}">
          <x14:formula1>
            <xm:f>'プルダウン・リスト（従来型・ユニット型共通）'!$C$5:$C$18</xm:f>
          </x14:formula1>
          <xm:sqref>AT1:BI1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4978-3427-45D7-ACA9-CF6BF5DEDBF8}">
  <sheetPr>
    <pageSetUpPr fitToPage="1"/>
  </sheetPr>
  <dimension ref="B1:N54"/>
  <sheetViews>
    <sheetView view="pageBreakPreview" zoomScale="70" zoomScaleNormal="70" zoomScaleSheetLayoutView="70" workbookViewId="0">
      <selection activeCell="B1" sqref="B1"/>
    </sheetView>
  </sheetViews>
  <sheetFormatPr defaultColWidth="9" defaultRowHeight="19" x14ac:dyDescent="0.2"/>
  <cols>
    <col min="1" max="1" width="1.6328125" style="737" customWidth="1"/>
    <col min="2" max="2" width="5.6328125" style="736" customWidth="1"/>
    <col min="3" max="3" width="10.6328125" style="736" customWidth="1"/>
    <col min="4" max="4" width="10.6328125" style="736" hidden="1" customWidth="1"/>
    <col min="5" max="5" width="3.36328125" style="736" bestFit="1" customWidth="1"/>
    <col min="6" max="6" width="15.6328125" style="737" customWidth="1"/>
    <col min="7" max="7" width="3.36328125" style="737" bestFit="1" customWidth="1"/>
    <col min="8" max="8" width="15.6328125" style="737" customWidth="1"/>
    <col min="9" max="9" width="3.36328125" style="737" bestFit="1" customWidth="1"/>
    <col min="10" max="10" width="15.6328125" style="736" customWidth="1"/>
    <col min="11" max="11" width="3.36328125" style="737" bestFit="1" customWidth="1"/>
    <col min="12" max="12" width="15.6328125" style="737" customWidth="1"/>
    <col min="13" max="13" width="3.36328125" style="737" customWidth="1"/>
    <col min="14" max="14" width="50.6328125" style="737" customWidth="1"/>
    <col min="15" max="16384" width="9" style="737"/>
  </cols>
  <sheetData>
    <row r="1" spans="2:14" x14ac:dyDescent="0.2">
      <c r="B1" s="735" t="s">
        <v>1133</v>
      </c>
    </row>
    <row r="2" spans="2:14" x14ac:dyDescent="0.2">
      <c r="B2" s="738" t="s">
        <v>1134</v>
      </c>
      <c r="F2" s="739"/>
      <c r="J2" s="740"/>
    </row>
    <row r="3" spans="2:14" x14ac:dyDescent="0.2">
      <c r="B3" s="739" t="s">
        <v>1135</v>
      </c>
      <c r="F3" s="740" t="s">
        <v>1136</v>
      </c>
      <c r="J3" s="740"/>
    </row>
    <row r="4" spans="2:14" x14ac:dyDescent="0.2">
      <c r="B4" s="738"/>
      <c r="F4" s="1956" t="s">
        <v>1137</v>
      </c>
      <c r="G4" s="1956"/>
      <c r="H4" s="1956"/>
      <c r="I4" s="1956"/>
      <c r="J4" s="1956"/>
      <c r="K4" s="1956"/>
      <c r="L4" s="1956"/>
      <c r="N4" s="1956" t="s">
        <v>1138</v>
      </c>
    </row>
    <row r="5" spans="2:14" x14ac:dyDescent="0.2">
      <c r="B5" s="736" t="s">
        <v>1066</v>
      </c>
      <c r="C5" s="736" t="s">
        <v>1089</v>
      </c>
      <c r="F5" s="736" t="s">
        <v>1139</v>
      </c>
      <c r="G5" s="736"/>
      <c r="H5" s="736" t="s">
        <v>1140</v>
      </c>
      <c r="J5" s="736" t="s">
        <v>1141</v>
      </c>
      <c r="L5" s="736" t="s">
        <v>1137</v>
      </c>
      <c r="N5" s="1956"/>
    </row>
    <row r="6" spans="2:14" x14ac:dyDescent="0.2">
      <c r="B6" s="741">
        <v>1</v>
      </c>
      <c r="C6" s="742" t="s">
        <v>1142</v>
      </c>
      <c r="D6" s="743" t="str">
        <f>C6</f>
        <v>a</v>
      </c>
      <c r="E6" s="741" t="s">
        <v>1143</v>
      </c>
      <c r="F6" s="744">
        <v>0.29166666666666669</v>
      </c>
      <c r="G6" s="741" t="s">
        <v>1144</v>
      </c>
      <c r="H6" s="744">
        <v>0.66666666666666663</v>
      </c>
      <c r="I6" s="745" t="s">
        <v>1145</v>
      </c>
      <c r="J6" s="744">
        <v>4.1666666666666664E-2</v>
      </c>
      <c r="K6" s="746" t="s">
        <v>1043</v>
      </c>
      <c r="L6" s="747">
        <f>IF(OR(F6="",H6=""),"",(H6+IF(F6&gt;H6,1,0)-F6-J6)*24)</f>
        <v>7.9999999999999982</v>
      </c>
      <c r="N6" s="748"/>
    </row>
    <row r="7" spans="2:14" x14ac:dyDescent="0.2">
      <c r="B7" s="741">
        <v>2</v>
      </c>
      <c r="C7" s="742" t="s">
        <v>1146</v>
      </c>
      <c r="D7" s="743" t="str">
        <f t="shared" ref="D7:D38" si="0">C7</f>
        <v>b</v>
      </c>
      <c r="E7" s="741" t="s">
        <v>1143</v>
      </c>
      <c r="F7" s="744">
        <v>0.375</v>
      </c>
      <c r="G7" s="741" t="s">
        <v>1144</v>
      </c>
      <c r="H7" s="744">
        <v>0.75</v>
      </c>
      <c r="I7" s="745" t="s">
        <v>1145</v>
      </c>
      <c r="J7" s="744">
        <v>4.1666666666666664E-2</v>
      </c>
      <c r="K7" s="746" t="s">
        <v>1043</v>
      </c>
      <c r="L7" s="747">
        <f>IF(OR(F7="",H7=""),"",(H7+IF(F7&gt;H7,1,0)-F7-J7)*24)</f>
        <v>8</v>
      </c>
      <c r="N7" s="748"/>
    </row>
    <row r="8" spans="2:14" x14ac:dyDescent="0.2">
      <c r="B8" s="741">
        <v>3</v>
      </c>
      <c r="C8" s="742" t="s">
        <v>1147</v>
      </c>
      <c r="D8" s="743" t="str">
        <f t="shared" si="0"/>
        <v>c</v>
      </c>
      <c r="E8" s="741" t="s">
        <v>1143</v>
      </c>
      <c r="F8" s="744">
        <v>0.41666666666666669</v>
      </c>
      <c r="G8" s="741" t="s">
        <v>1144</v>
      </c>
      <c r="H8" s="744">
        <v>0.79166666666666663</v>
      </c>
      <c r="I8" s="745" t="s">
        <v>1145</v>
      </c>
      <c r="J8" s="744">
        <v>4.1666666666666664E-2</v>
      </c>
      <c r="K8" s="746" t="s">
        <v>1043</v>
      </c>
      <c r="L8" s="747">
        <f>IF(OR(F8="",H8=""),"",(H8+IF(F8&gt;H8,1,0)-F8-J8)*24)</f>
        <v>7.9999999999999982</v>
      </c>
      <c r="N8" s="748"/>
    </row>
    <row r="9" spans="2:14" x14ac:dyDescent="0.2">
      <c r="B9" s="741">
        <v>4</v>
      </c>
      <c r="C9" s="742" t="s">
        <v>1148</v>
      </c>
      <c r="D9" s="743" t="str">
        <f t="shared" si="0"/>
        <v>d</v>
      </c>
      <c r="E9" s="741" t="s">
        <v>1143</v>
      </c>
      <c r="F9" s="744">
        <v>0.5</v>
      </c>
      <c r="G9" s="741" t="s">
        <v>1144</v>
      </c>
      <c r="H9" s="744">
        <v>0.875</v>
      </c>
      <c r="I9" s="745" t="s">
        <v>1145</v>
      </c>
      <c r="J9" s="744">
        <v>4.1666666666666664E-2</v>
      </c>
      <c r="K9" s="746" t="s">
        <v>1043</v>
      </c>
      <c r="L9" s="747">
        <f>IF(OR(F9="",H9=""),"",(H9+IF(F9&gt;H9,1,0)-F9-J9)*24)</f>
        <v>8</v>
      </c>
      <c r="N9" s="748"/>
    </row>
    <row r="10" spans="2:14" x14ac:dyDescent="0.2">
      <c r="B10" s="741">
        <v>5</v>
      </c>
      <c r="C10" s="742" t="s">
        <v>1149</v>
      </c>
      <c r="D10" s="743" t="str">
        <f t="shared" si="0"/>
        <v>e</v>
      </c>
      <c r="E10" s="741" t="s">
        <v>1143</v>
      </c>
      <c r="F10" s="744">
        <v>0.375</v>
      </c>
      <c r="G10" s="741" t="s">
        <v>1144</v>
      </c>
      <c r="H10" s="744">
        <v>0.54166666666666663</v>
      </c>
      <c r="I10" s="745" t="s">
        <v>1145</v>
      </c>
      <c r="J10" s="744">
        <v>0</v>
      </c>
      <c r="K10" s="746" t="s">
        <v>1043</v>
      </c>
      <c r="L10" s="747">
        <f t="shared" ref="L10:L22" si="1">IF(OR(F10="",H10=""),"",(H10+IF(F10&gt;H10,1,0)-F10-J10)*24)</f>
        <v>3.9999999999999991</v>
      </c>
      <c r="N10" s="748"/>
    </row>
    <row r="11" spans="2:14" x14ac:dyDescent="0.2">
      <c r="B11" s="741">
        <v>6</v>
      </c>
      <c r="C11" s="742" t="s">
        <v>1150</v>
      </c>
      <c r="D11" s="743" t="str">
        <f t="shared" si="0"/>
        <v>f</v>
      </c>
      <c r="E11" s="741" t="s">
        <v>1143</v>
      </c>
      <c r="F11" s="744">
        <v>0.54166666666666663</v>
      </c>
      <c r="G11" s="741" t="s">
        <v>1144</v>
      </c>
      <c r="H11" s="744">
        <v>0.77083333333333337</v>
      </c>
      <c r="I11" s="745" t="s">
        <v>1145</v>
      </c>
      <c r="J11" s="744">
        <v>0</v>
      </c>
      <c r="K11" s="746" t="s">
        <v>1043</v>
      </c>
      <c r="L11" s="747">
        <f>IF(OR(F11="",H11=""),"",(H11+IF(F11&gt;H11,1,0)-F11-J11)*24)</f>
        <v>5.5000000000000018</v>
      </c>
      <c r="N11" s="748"/>
    </row>
    <row r="12" spans="2:14" x14ac:dyDescent="0.2">
      <c r="B12" s="741">
        <v>7</v>
      </c>
      <c r="C12" s="742" t="s">
        <v>1151</v>
      </c>
      <c r="D12" s="743" t="str">
        <f t="shared" si="0"/>
        <v>g</v>
      </c>
      <c r="E12" s="741" t="s">
        <v>1143</v>
      </c>
      <c r="F12" s="744">
        <v>0.58333333333333337</v>
      </c>
      <c r="G12" s="741" t="s">
        <v>1144</v>
      </c>
      <c r="H12" s="744">
        <v>0.83333333333333337</v>
      </c>
      <c r="I12" s="745" t="s">
        <v>1145</v>
      </c>
      <c r="J12" s="744">
        <v>0</v>
      </c>
      <c r="K12" s="746" t="s">
        <v>1043</v>
      </c>
      <c r="L12" s="747">
        <f t="shared" si="1"/>
        <v>6</v>
      </c>
      <c r="N12" s="748"/>
    </row>
    <row r="13" spans="2:14" x14ac:dyDescent="0.2">
      <c r="B13" s="741">
        <v>8</v>
      </c>
      <c r="C13" s="742" t="s">
        <v>1152</v>
      </c>
      <c r="D13" s="743" t="str">
        <f t="shared" si="0"/>
        <v>h</v>
      </c>
      <c r="E13" s="741" t="s">
        <v>1143</v>
      </c>
      <c r="F13" s="744">
        <v>0.66666666666666663</v>
      </c>
      <c r="G13" s="741" t="s">
        <v>1144</v>
      </c>
      <c r="H13" s="744">
        <v>1</v>
      </c>
      <c r="I13" s="745" t="s">
        <v>1145</v>
      </c>
      <c r="J13" s="744">
        <v>0</v>
      </c>
      <c r="K13" s="746" t="s">
        <v>1043</v>
      </c>
      <c r="L13" s="747">
        <f t="shared" si="1"/>
        <v>8</v>
      </c>
      <c r="N13" s="748" t="s">
        <v>1153</v>
      </c>
    </row>
    <row r="14" spans="2:14" x14ac:dyDescent="0.2">
      <c r="B14" s="741">
        <v>9</v>
      </c>
      <c r="C14" s="742" t="s">
        <v>1154</v>
      </c>
      <c r="D14" s="743" t="str">
        <f t="shared" si="0"/>
        <v>i</v>
      </c>
      <c r="E14" s="741" t="s">
        <v>1143</v>
      </c>
      <c r="F14" s="744">
        <v>0</v>
      </c>
      <c r="G14" s="741" t="s">
        <v>1144</v>
      </c>
      <c r="H14" s="744">
        <v>0.375</v>
      </c>
      <c r="I14" s="745" t="s">
        <v>1145</v>
      </c>
      <c r="J14" s="744">
        <v>4.1666666666666664E-2</v>
      </c>
      <c r="K14" s="746" t="s">
        <v>1043</v>
      </c>
      <c r="L14" s="747">
        <f t="shared" si="1"/>
        <v>8</v>
      </c>
      <c r="N14" s="748" t="s">
        <v>1155</v>
      </c>
    </row>
    <row r="15" spans="2:14" x14ac:dyDescent="0.2">
      <c r="B15" s="741">
        <v>10</v>
      </c>
      <c r="C15" s="742" t="s">
        <v>1156</v>
      </c>
      <c r="D15" s="743" t="str">
        <f t="shared" si="0"/>
        <v>j</v>
      </c>
      <c r="E15" s="741" t="s">
        <v>1143</v>
      </c>
      <c r="F15" s="744"/>
      <c r="G15" s="741" t="s">
        <v>1144</v>
      </c>
      <c r="H15" s="744"/>
      <c r="I15" s="745" t="s">
        <v>1145</v>
      </c>
      <c r="J15" s="744">
        <v>0</v>
      </c>
      <c r="K15" s="746" t="s">
        <v>1043</v>
      </c>
      <c r="L15" s="747" t="str">
        <f t="shared" si="1"/>
        <v/>
      </c>
      <c r="N15" s="748"/>
    </row>
    <row r="16" spans="2:14" x14ac:dyDescent="0.2">
      <c r="B16" s="741">
        <v>11</v>
      </c>
      <c r="C16" s="742" t="s">
        <v>1157</v>
      </c>
      <c r="D16" s="743" t="str">
        <f t="shared" si="0"/>
        <v>k</v>
      </c>
      <c r="E16" s="741" t="s">
        <v>1143</v>
      </c>
      <c r="F16" s="744"/>
      <c r="G16" s="741" t="s">
        <v>1144</v>
      </c>
      <c r="H16" s="744"/>
      <c r="I16" s="745" t="s">
        <v>1145</v>
      </c>
      <c r="J16" s="744">
        <v>0</v>
      </c>
      <c r="K16" s="746" t="s">
        <v>1043</v>
      </c>
      <c r="L16" s="747" t="str">
        <f t="shared" si="1"/>
        <v/>
      </c>
      <c r="N16" s="748"/>
    </row>
    <row r="17" spans="2:14" x14ac:dyDescent="0.2">
      <c r="B17" s="741">
        <v>12</v>
      </c>
      <c r="C17" s="742" t="s">
        <v>1158</v>
      </c>
      <c r="D17" s="743" t="str">
        <f t="shared" si="0"/>
        <v>l</v>
      </c>
      <c r="E17" s="741" t="s">
        <v>1143</v>
      </c>
      <c r="F17" s="744"/>
      <c r="G17" s="741" t="s">
        <v>1144</v>
      </c>
      <c r="H17" s="744"/>
      <c r="I17" s="745" t="s">
        <v>1145</v>
      </c>
      <c r="J17" s="744">
        <v>0</v>
      </c>
      <c r="K17" s="746" t="s">
        <v>1043</v>
      </c>
      <c r="L17" s="747" t="str">
        <f t="shared" si="1"/>
        <v/>
      </c>
      <c r="N17" s="748"/>
    </row>
    <row r="18" spans="2:14" x14ac:dyDescent="0.2">
      <c r="B18" s="741">
        <v>13</v>
      </c>
      <c r="C18" s="742" t="s">
        <v>1159</v>
      </c>
      <c r="D18" s="743" t="str">
        <f t="shared" si="0"/>
        <v>m</v>
      </c>
      <c r="E18" s="741" t="s">
        <v>1143</v>
      </c>
      <c r="F18" s="744"/>
      <c r="G18" s="741" t="s">
        <v>1144</v>
      </c>
      <c r="H18" s="744"/>
      <c r="I18" s="745" t="s">
        <v>1145</v>
      </c>
      <c r="J18" s="744">
        <v>0</v>
      </c>
      <c r="K18" s="746" t="s">
        <v>1043</v>
      </c>
      <c r="L18" s="747" t="str">
        <f t="shared" si="1"/>
        <v/>
      </c>
      <c r="N18" s="748"/>
    </row>
    <row r="19" spans="2:14" x14ac:dyDescent="0.2">
      <c r="B19" s="741">
        <v>14</v>
      </c>
      <c r="C19" s="742" t="s">
        <v>1160</v>
      </c>
      <c r="D19" s="743" t="str">
        <f t="shared" si="0"/>
        <v>n</v>
      </c>
      <c r="E19" s="741" t="s">
        <v>1143</v>
      </c>
      <c r="F19" s="744"/>
      <c r="G19" s="741" t="s">
        <v>1144</v>
      </c>
      <c r="H19" s="744"/>
      <c r="I19" s="745" t="s">
        <v>1145</v>
      </c>
      <c r="J19" s="744">
        <v>0</v>
      </c>
      <c r="K19" s="746" t="s">
        <v>1043</v>
      </c>
      <c r="L19" s="747" t="str">
        <f t="shared" si="1"/>
        <v/>
      </c>
      <c r="N19" s="748"/>
    </row>
    <row r="20" spans="2:14" x14ac:dyDescent="0.2">
      <c r="B20" s="741">
        <v>15</v>
      </c>
      <c r="C20" s="742" t="s">
        <v>1161</v>
      </c>
      <c r="D20" s="743" t="str">
        <f t="shared" si="0"/>
        <v>o</v>
      </c>
      <c r="E20" s="741" t="s">
        <v>1143</v>
      </c>
      <c r="F20" s="744"/>
      <c r="G20" s="741" t="s">
        <v>1144</v>
      </c>
      <c r="H20" s="744"/>
      <c r="I20" s="745" t="s">
        <v>1145</v>
      </c>
      <c r="J20" s="744">
        <v>0</v>
      </c>
      <c r="K20" s="746" t="s">
        <v>1043</v>
      </c>
      <c r="L20" s="747" t="str">
        <f t="shared" si="1"/>
        <v/>
      </c>
      <c r="N20" s="748"/>
    </row>
    <row r="21" spans="2:14" x14ac:dyDescent="0.2">
      <c r="B21" s="741">
        <v>16</v>
      </c>
      <c r="C21" s="742" t="s">
        <v>1162</v>
      </c>
      <c r="D21" s="743" t="str">
        <f t="shared" si="0"/>
        <v>p</v>
      </c>
      <c r="E21" s="741" t="s">
        <v>1143</v>
      </c>
      <c r="F21" s="744"/>
      <c r="G21" s="741" t="s">
        <v>1144</v>
      </c>
      <c r="H21" s="744"/>
      <c r="I21" s="745" t="s">
        <v>1145</v>
      </c>
      <c r="J21" s="744">
        <v>0</v>
      </c>
      <c r="K21" s="746" t="s">
        <v>1043</v>
      </c>
      <c r="L21" s="747" t="str">
        <f t="shared" si="1"/>
        <v/>
      </c>
      <c r="N21" s="748"/>
    </row>
    <row r="22" spans="2:14" x14ac:dyDescent="0.2">
      <c r="B22" s="741">
        <v>17</v>
      </c>
      <c r="C22" s="742" t="s">
        <v>1163</v>
      </c>
      <c r="D22" s="743" t="str">
        <f t="shared" si="0"/>
        <v>q</v>
      </c>
      <c r="E22" s="741" t="s">
        <v>1143</v>
      </c>
      <c r="F22" s="744"/>
      <c r="G22" s="741" t="s">
        <v>1144</v>
      </c>
      <c r="H22" s="744"/>
      <c r="I22" s="745" t="s">
        <v>1145</v>
      </c>
      <c r="J22" s="744">
        <v>0</v>
      </c>
      <c r="K22" s="746" t="s">
        <v>1043</v>
      </c>
      <c r="L22" s="747" t="str">
        <f t="shared" si="1"/>
        <v/>
      </c>
      <c r="N22" s="748"/>
    </row>
    <row r="23" spans="2:14" x14ac:dyDescent="0.2">
      <c r="B23" s="741">
        <v>18</v>
      </c>
      <c r="C23" s="742" t="s">
        <v>1164</v>
      </c>
      <c r="D23" s="743" t="str">
        <f t="shared" si="0"/>
        <v>r</v>
      </c>
      <c r="E23" s="741" t="s">
        <v>1143</v>
      </c>
      <c r="F23" s="749"/>
      <c r="G23" s="741" t="s">
        <v>1144</v>
      </c>
      <c r="H23" s="749"/>
      <c r="I23" s="745" t="s">
        <v>1145</v>
      </c>
      <c r="J23" s="749"/>
      <c r="K23" s="746" t="s">
        <v>1043</v>
      </c>
      <c r="L23" s="742">
        <v>1</v>
      </c>
      <c r="N23" s="748"/>
    </row>
    <row r="24" spans="2:14" x14ac:dyDescent="0.2">
      <c r="B24" s="741">
        <v>19</v>
      </c>
      <c r="C24" s="742" t="s">
        <v>1165</v>
      </c>
      <c r="D24" s="743" t="str">
        <f t="shared" si="0"/>
        <v>s</v>
      </c>
      <c r="E24" s="741" t="s">
        <v>1143</v>
      </c>
      <c r="F24" s="749"/>
      <c r="G24" s="741" t="s">
        <v>1144</v>
      </c>
      <c r="H24" s="749"/>
      <c r="I24" s="745" t="s">
        <v>1145</v>
      </c>
      <c r="J24" s="749"/>
      <c r="K24" s="746" t="s">
        <v>1043</v>
      </c>
      <c r="L24" s="742">
        <v>2</v>
      </c>
      <c r="N24" s="748"/>
    </row>
    <row r="25" spans="2:14" x14ac:dyDescent="0.2">
      <c r="B25" s="741">
        <v>20</v>
      </c>
      <c r="C25" s="742" t="s">
        <v>1166</v>
      </c>
      <c r="D25" s="743" t="str">
        <f t="shared" si="0"/>
        <v>t</v>
      </c>
      <c r="E25" s="741" t="s">
        <v>1143</v>
      </c>
      <c r="F25" s="749"/>
      <c r="G25" s="741" t="s">
        <v>1144</v>
      </c>
      <c r="H25" s="749"/>
      <c r="I25" s="745" t="s">
        <v>1145</v>
      </c>
      <c r="J25" s="749"/>
      <c r="K25" s="746" t="s">
        <v>1043</v>
      </c>
      <c r="L25" s="742">
        <v>3</v>
      </c>
      <c r="N25" s="748"/>
    </row>
    <row r="26" spans="2:14" x14ac:dyDescent="0.2">
      <c r="B26" s="741">
        <v>21</v>
      </c>
      <c r="C26" s="742" t="s">
        <v>1167</v>
      </c>
      <c r="D26" s="743" t="str">
        <f t="shared" si="0"/>
        <v>u</v>
      </c>
      <c r="E26" s="741" t="s">
        <v>1143</v>
      </c>
      <c r="F26" s="749"/>
      <c r="G26" s="741" t="s">
        <v>1144</v>
      </c>
      <c r="H26" s="749"/>
      <c r="I26" s="745" t="s">
        <v>1145</v>
      </c>
      <c r="J26" s="749"/>
      <c r="K26" s="746" t="s">
        <v>1043</v>
      </c>
      <c r="L26" s="742">
        <v>4</v>
      </c>
      <c r="N26" s="748"/>
    </row>
    <row r="27" spans="2:14" x14ac:dyDescent="0.2">
      <c r="B27" s="741">
        <v>22</v>
      </c>
      <c r="C27" s="742" t="s">
        <v>1168</v>
      </c>
      <c r="D27" s="743" t="str">
        <f t="shared" si="0"/>
        <v>v</v>
      </c>
      <c r="E27" s="741" t="s">
        <v>1143</v>
      </c>
      <c r="F27" s="749"/>
      <c r="G27" s="741" t="s">
        <v>1144</v>
      </c>
      <c r="H27" s="749"/>
      <c r="I27" s="745" t="s">
        <v>1145</v>
      </c>
      <c r="J27" s="749"/>
      <c r="K27" s="746" t="s">
        <v>1043</v>
      </c>
      <c r="L27" s="742">
        <v>5</v>
      </c>
      <c r="N27" s="748"/>
    </row>
    <row r="28" spans="2:14" x14ac:dyDescent="0.2">
      <c r="B28" s="741">
        <v>23</v>
      </c>
      <c r="C28" s="742" t="s">
        <v>1169</v>
      </c>
      <c r="D28" s="743" t="str">
        <f t="shared" si="0"/>
        <v>w</v>
      </c>
      <c r="E28" s="741" t="s">
        <v>1143</v>
      </c>
      <c r="F28" s="749"/>
      <c r="G28" s="741" t="s">
        <v>1144</v>
      </c>
      <c r="H28" s="749"/>
      <c r="I28" s="745" t="s">
        <v>1145</v>
      </c>
      <c r="J28" s="749"/>
      <c r="K28" s="746" t="s">
        <v>1043</v>
      </c>
      <c r="L28" s="742">
        <v>6</v>
      </c>
      <c r="N28" s="748"/>
    </row>
    <row r="29" spans="2:14" x14ac:dyDescent="0.2">
      <c r="B29" s="741">
        <v>24</v>
      </c>
      <c r="C29" s="742" t="s">
        <v>1170</v>
      </c>
      <c r="D29" s="743" t="str">
        <f t="shared" si="0"/>
        <v>x</v>
      </c>
      <c r="E29" s="741" t="s">
        <v>1143</v>
      </c>
      <c r="F29" s="749"/>
      <c r="G29" s="741" t="s">
        <v>1144</v>
      </c>
      <c r="H29" s="749"/>
      <c r="I29" s="745" t="s">
        <v>1145</v>
      </c>
      <c r="J29" s="749"/>
      <c r="K29" s="746" t="s">
        <v>1043</v>
      </c>
      <c r="L29" s="742">
        <v>7</v>
      </c>
      <c r="N29" s="748"/>
    </row>
    <row r="30" spans="2:14" x14ac:dyDescent="0.2">
      <c r="B30" s="741">
        <v>25</v>
      </c>
      <c r="C30" s="742" t="s">
        <v>1171</v>
      </c>
      <c r="D30" s="743" t="str">
        <f t="shared" si="0"/>
        <v>y</v>
      </c>
      <c r="E30" s="741" t="s">
        <v>1143</v>
      </c>
      <c r="F30" s="749"/>
      <c r="G30" s="741" t="s">
        <v>1144</v>
      </c>
      <c r="H30" s="749"/>
      <c r="I30" s="745" t="s">
        <v>1145</v>
      </c>
      <c r="J30" s="749"/>
      <c r="K30" s="746" t="s">
        <v>1043</v>
      </c>
      <c r="L30" s="742">
        <v>8</v>
      </c>
      <c r="N30" s="748"/>
    </row>
    <row r="31" spans="2:14" x14ac:dyDescent="0.2">
      <c r="B31" s="741">
        <v>26</v>
      </c>
      <c r="C31" s="742" t="s">
        <v>1172</v>
      </c>
      <c r="D31" s="743" t="str">
        <f t="shared" si="0"/>
        <v>z</v>
      </c>
      <c r="E31" s="741" t="s">
        <v>1143</v>
      </c>
      <c r="F31" s="749"/>
      <c r="G31" s="741" t="s">
        <v>1144</v>
      </c>
      <c r="H31" s="749"/>
      <c r="I31" s="745" t="s">
        <v>1145</v>
      </c>
      <c r="J31" s="749"/>
      <c r="K31" s="746" t="s">
        <v>1043</v>
      </c>
      <c r="L31" s="742">
        <v>1</v>
      </c>
      <c r="N31" s="748"/>
    </row>
    <row r="32" spans="2:14" x14ac:dyDescent="0.2">
      <c r="B32" s="741">
        <v>27</v>
      </c>
      <c r="C32" s="742" t="s">
        <v>1170</v>
      </c>
      <c r="D32" s="743" t="str">
        <f t="shared" si="0"/>
        <v>x</v>
      </c>
      <c r="E32" s="741" t="s">
        <v>1143</v>
      </c>
      <c r="F32" s="749"/>
      <c r="G32" s="741" t="s">
        <v>1144</v>
      </c>
      <c r="H32" s="749"/>
      <c r="I32" s="745" t="s">
        <v>1145</v>
      </c>
      <c r="J32" s="749"/>
      <c r="K32" s="746" t="s">
        <v>1043</v>
      </c>
      <c r="L32" s="742">
        <v>2</v>
      </c>
      <c r="N32" s="748"/>
    </row>
    <row r="33" spans="2:14" x14ac:dyDescent="0.2">
      <c r="B33" s="741">
        <v>28</v>
      </c>
      <c r="C33" s="742" t="s">
        <v>1173</v>
      </c>
      <c r="D33" s="743" t="str">
        <f t="shared" si="0"/>
        <v>aa</v>
      </c>
      <c r="E33" s="741" t="s">
        <v>1143</v>
      </c>
      <c r="F33" s="749"/>
      <c r="G33" s="741" t="s">
        <v>1144</v>
      </c>
      <c r="H33" s="749"/>
      <c r="I33" s="745" t="s">
        <v>1145</v>
      </c>
      <c r="J33" s="749"/>
      <c r="K33" s="746" t="s">
        <v>1043</v>
      </c>
      <c r="L33" s="742">
        <v>3</v>
      </c>
      <c r="N33" s="748"/>
    </row>
    <row r="34" spans="2:14" x14ac:dyDescent="0.2">
      <c r="B34" s="741">
        <v>29</v>
      </c>
      <c r="C34" s="742" t="s">
        <v>1174</v>
      </c>
      <c r="D34" s="743" t="str">
        <f t="shared" si="0"/>
        <v>ab</v>
      </c>
      <c r="E34" s="741" t="s">
        <v>1143</v>
      </c>
      <c r="F34" s="749"/>
      <c r="G34" s="741" t="s">
        <v>1144</v>
      </c>
      <c r="H34" s="749"/>
      <c r="I34" s="745" t="s">
        <v>1145</v>
      </c>
      <c r="J34" s="749"/>
      <c r="K34" s="746" t="s">
        <v>1043</v>
      </c>
      <c r="L34" s="742">
        <v>4</v>
      </c>
      <c r="N34" s="748"/>
    </row>
    <row r="35" spans="2:14" x14ac:dyDescent="0.2">
      <c r="B35" s="741">
        <v>30</v>
      </c>
      <c r="C35" s="742" t="s">
        <v>1175</v>
      </c>
      <c r="D35" s="743" t="str">
        <f t="shared" si="0"/>
        <v>ac</v>
      </c>
      <c r="E35" s="741" t="s">
        <v>1143</v>
      </c>
      <c r="F35" s="749"/>
      <c r="G35" s="741" t="s">
        <v>1144</v>
      </c>
      <c r="H35" s="749"/>
      <c r="I35" s="745" t="s">
        <v>1145</v>
      </c>
      <c r="J35" s="749"/>
      <c r="K35" s="746" t="s">
        <v>1043</v>
      </c>
      <c r="L35" s="742">
        <v>5</v>
      </c>
      <c r="N35" s="748"/>
    </row>
    <row r="36" spans="2:14" x14ac:dyDescent="0.2">
      <c r="B36" s="741">
        <v>31</v>
      </c>
      <c r="C36" s="742" t="s">
        <v>1176</v>
      </c>
      <c r="D36" s="743" t="str">
        <f t="shared" si="0"/>
        <v>ad</v>
      </c>
      <c r="E36" s="741" t="s">
        <v>1143</v>
      </c>
      <c r="F36" s="749"/>
      <c r="G36" s="741" t="s">
        <v>1144</v>
      </c>
      <c r="H36" s="749"/>
      <c r="I36" s="745" t="s">
        <v>1145</v>
      </c>
      <c r="J36" s="749"/>
      <c r="K36" s="746" t="s">
        <v>1043</v>
      </c>
      <c r="L36" s="742">
        <v>6</v>
      </c>
      <c r="N36" s="748"/>
    </row>
    <row r="37" spans="2:14" x14ac:dyDescent="0.2">
      <c r="B37" s="741">
        <v>32</v>
      </c>
      <c r="C37" s="742" t="s">
        <v>1177</v>
      </c>
      <c r="D37" s="743" t="str">
        <f t="shared" si="0"/>
        <v>ae</v>
      </c>
      <c r="E37" s="741" t="s">
        <v>1143</v>
      </c>
      <c r="F37" s="749"/>
      <c r="G37" s="741" t="s">
        <v>1144</v>
      </c>
      <c r="H37" s="749"/>
      <c r="I37" s="745" t="s">
        <v>1145</v>
      </c>
      <c r="J37" s="749"/>
      <c r="K37" s="746" t="s">
        <v>1043</v>
      </c>
      <c r="L37" s="742">
        <v>7</v>
      </c>
      <c r="N37" s="748"/>
    </row>
    <row r="38" spans="2:14" x14ac:dyDescent="0.2">
      <c r="B38" s="741">
        <v>33</v>
      </c>
      <c r="C38" s="742" t="s">
        <v>1178</v>
      </c>
      <c r="D38" s="743" t="str">
        <f t="shared" si="0"/>
        <v>af</v>
      </c>
      <c r="E38" s="741" t="s">
        <v>1143</v>
      </c>
      <c r="F38" s="749"/>
      <c r="G38" s="741" t="s">
        <v>1144</v>
      </c>
      <c r="H38" s="749"/>
      <c r="I38" s="745" t="s">
        <v>1145</v>
      </c>
      <c r="J38" s="749"/>
      <c r="K38" s="746" t="s">
        <v>1043</v>
      </c>
      <c r="L38" s="742">
        <v>8</v>
      </c>
      <c r="N38" s="748"/>
    </row>
    <row r="39" spans="2:14" x14ac:dyDescent="0.2">
      <c r="B39" s="741">
        <v>34</v>
      </c>
      <c r="C39" s="750" t="s">
        <v>1179</v>
      </c>
      <c r="D39" s="743"/>
      <c r="E39" s="741" t="s">
        <v>1143</v>
      </c>
      <c r="F39" s="744">
        <v>0.29166666666666669</v>
      </c>
      <c r="G39" s="741" t="s">
        <v>1144</v>
      </c>
      <c r="H39" s="744">
        <v>0.39583333333333331</v>
      </c>
      <c r="I39" s="745" t="s">
        <v>1145</v>
      </c>
      <c r="J39" s="744">
        <v>0</v>
      </c>
      <c r="K39" s="746" t="s">
        <v>1043</v>
      </c>
      <c r="L39" s="747">
        <f t="shared" ref="L39:L40" si="2">IF(OR(F39="",H39=""),"",(H39+IF(F39&gt;H39,1,0)-F39-J39)*24)</f>
        <v>2.4999999999999991</v>
      </c>
      <c r="N39" s="748"/>
    </row>
    <row r="40" spans="2:14" x14ac:dyDescent="0.2">
      <c r="B40" s="741"/>
      <c r="C40" s="751" t="s">
        <v>1100</v>
      </c>
      <c r="D40" s="743"/>
      <c r="E40" s="741" t="s">
        <v>1143</v>
      </c>
      <c r="F40" s="744">
        <v>0.6875</v>
      </c>
      <c r="G40" s="741" t="s">
        <v>1144</v>
      </c>
      <c r="H40" s="744">
        <v>0.83333333333333337</v>
      </c>
      <c r="I40" s="745" t="s">
        <v>1145</v>
      </c>
      <c r="J40" s="744">
        <v>0</v>
      </c>
      <c r="K40" s="746" t="s">
        <v>1043</v>
      </c>
      <c r="L40" s="747">
        <f t="shared" si="2"/>
        <v>3.5000000000000009</v>
      </c>
      <c r="N40" s="748"/>
    </row>
    <row r="41" spans="2:14" x14ac:dyDescent="0.2">
      <c r="B41" s="741"/>
      <c r="C41" s="752" t="s">
        <v>1100</v>
      </c>
      <c r="D41" s="743" t="str">
        <f>C39</f>
        <v>ag</v>
      </c>
      <c r="E41" s="741" t="s">
        <v>1143</v>
      </c>
      <c r="F41" s="744" t="s">
        <v>1100</v>
      </c>
      <c r="G41" s="741" t="s">
        <v>1144</v>
      </c>
      <c r="H41" s="744" t="s">
        <v>1100</v>
      </c>
      <c r="I41" s="745" t="s">
        <v>1145</v>
      </c>
      <c r="J41" s="744" t="s">
        <v>1100</v>
      </c>
      <c r="K41" s="746" t="s">
        <v>1043</v>
      </c>
      <c r="L41" s="747">
        <f>IF(OR(L39="",L40=""),"",L39+L40)</f>
        <v>6</v>
      </c>
      <c r="N41" s="748" t="s">
        <v>1180</v>
      </c>
    </row>
    <row r="42" spans="2:14" x14ac:dyDescent="0.2">
      <c r="B42" s="741"/>
      <c r="C42" s="750" t="s">
        <v>1181</v>
      </c>
      <c r="D42" s="743"/>
      <c r="E42" s="741" t="s">
        <v>1143</v>
      </c>
      <c r="F42" s="744"/>
      <c r="G42" s="741" t="s">
        <v>1144</v>
      </c>
      <c r="H42" s="744"/>
      <c r="I42" s="745" t="s">
        <v>1145</v>
      </c>
      <c r="J42" s="744">
        <v>0</v>
      </c>
      <c r="K42" s="746" t="s">
        <v>1043</v>
      </c>
      <c r="L42" s="747" t="str">
        <f t="shared" ref="L42:L43" si="3">IF(OR(F42="",H42=""),"",(H42+IF(F42&gt;H42,1,0)-F42-J42)*24)</f>
        <v/>
      </c>
      <c r="N42" s="748"/>
    </row>
    <row r="43" spans="2:14" x14ac:dyDescent="0.2">
      <c r="B43" s="741">
        <v>35</v>
      </c>
      <c r="C43" s="751" t="s">
        <v>1100</v>
      </c>
      <c r="D43" s="743"/>
      <c r="E43" s="741" t="s">
        <v>1143</v>
      </c>
      <c r="F43" s="744"/>
      <c r="G43" s="741" t="s">
        <v>1144</v>
      </c>
      <c r="H43" s="744"/>
      <c r="I43" s="745" t="s">
        <v>1145</v>
      </c>
      <c r="J43" s="744">
        <v>0</v>
      </c>
      <c r="K43" s="746" t="s">
        <v>1043</v>
      </c>
      <c r="L43" s="747" t="str">
        <f t="shared" si="3"/>
        <v/>
      </c>
      <c r="N43" s="748"/>
    </row>
    <row r="44" spans="2:14" x14ac:dyDescent="0.2">
      <c r="B44" s="741"/>
      <c r="C44" s="752" t="s">
        <v>1100</v>
      </c>
      <c r="D44" s="743" t="str">
        <f>C42</f>
        <v>ah</v>
      </c>
      <c r="E44" s="741" t="s">
        <v>1143</v>
      </c>
      <c r="F44" s="744" t="s">
        <v>1100</v>
      </c>
      <c r="G44" s="741" t="s">
        <v>1144</v>
      </c>
      <c r="H44" s="744" t="s">
        <v>1100</v>
      </c>
      <c r="I44" s="745" t="s">
        <v>1145</v>
      </c>
      <c r="J44" s="744" t="s">
        <v>1100</v>
      </c>
      <c r="K44" s="746" t="s">
        <v>1043</v>
      </c>
      <c r="L44" s="747" t="str">
        <f>IF(OR(L42="",L43=""),"",L42+L43)</f>
        <v/>
      </c>
      <c r="N44" s="748" t="s">
        <v>1182</v>
      </c>
    </row>
    <row r="45" spans="2:14" x14ac:dyDescent="0.2">
      <c r="B45" s="741"/>
      <c r="C45" s="750" t="s">
        <v>1183</v>
      </c>
      <c r="D45" s="743"/>
      <c r="E45" s="741" t="s">
        <v>1143</v>
      </c>
      <c r="F45" s="744"/>
      <c r="G45" s="741" t="s">
        <v>1144</v>
      </c>
      <c r="H45" s="744"/>
      <c r="I45" s="745" t="s">
        <v>1145</v>
      </c>
      <c r="J45" s="744">
        <v>0</v>
      </c>
      <c r="K45" s="746" t="s">
        <v>1043</v>
      </c>
      <c r="L45" s="747" t="str">
        <f t="shared" ref="L45:L46" si="4">IF(OR(F45="",H45=""),"",(H45+IF(F45&gt;H45,1,0)-F45-J45)*24)</f>
        <v/>
      </c>
      <c r="N45" s="748"/>
    </row>
    <row r="46" spans="2:14" x14ac:dyDescent="0.2">
      <c r="B46" s="741">
        <v>36</v>
      </c>
      <c r="C46" s="751" t="s">
        <v>1100</v>
      </c>
      <c r="D46" s="743"/>
      <c r="E46" s="741" t="s">
        <v>1143</v>
      </c>
      <c r="F46" s="744"/>
      <c r="G46" s="741" t="s">
        <v>1144</v>
      </c>
      <c r="H46" s="744"/>
      <c r="I46" s="745" t="s">
        <v>1145</v>
      </c>
      <c r="J46" s="744">
        <v>0</v>
      </c>
      <c r="K46" s="746" t="s">
        <v>1043</v>
      </c>
      <c r="L46" s="747" t="str">
        <f t="shared" si="4"/>
        <v/>
      </c>
      <c r="N46" s="748"/>
    </row>
    <row r="47" spans="2:14" x14ac:dyDescent="0.2">
      <c r="B47" s="741"/>
      <c r="C47" s="752" t="s">
        <v>1100</v>
      </c>
      <c r="D47" s="743" t="str">
        <f>C45</f>
        <v>ai</v>
      </c>
      <c r="E47" s="741" t="s">
        <v>1143</v>
      </c>
      <c r="F47" s="744" t="s">
        <v>1100</v>
      </c>
      <c r="G47" s="741" t="s">
        <v>1144</v>
      </c>
      <c r="H47" s="744" t="s">
        <v>1100</v>
      </c>
      <c r="I47" s="745" t="s">
        <v>1145</v>
      </c>
      <c r="J47" s="744" t="s">
        <v>1100</v>
      </c>
      <c r="K47" s="746" t="s">
        <v>1043</v>
      </c>
      <c r="L47" s="747" t="str">
        <f>IF(OR(L45="",L46=""),"",L45+L46)</f>
        <v/>
      </c>
      <c r="N47" s="748" t="s">
        <v>1182</v>
      </c>
    </row>
    <row r="49" spans="3:4" x14ac:dyDescent="0.2">
      <c r="C49" s="738" t="s">
        <v>1807</v>
      </c>
      <c r="D49" s="738"/>
    </row>
    <row r="50" spans="3:4" x14ac:dyDescent="0.2">
      <c r="C50" s="738" t="s">
        <v>1805</v>
      </c>
      <c r="D50" s="738"/>
    </row>
    <row r="51" spans="3:4" x14ac:dyDescent="0.2">
      <c r="C51" s="738" t="s">
        <v>1808</v>
      </c>
      <c r="D51" s="738"/>
    </row>
    <row r="52" spans="3:4" x14ac:dyDescent="0.2">
      <c r="C52" s="738" t="s">
        <v>1806</v>
      </c>
      <c r="D52" s="738"/>
    </row>
    <row r="53" spans="3:4" x14ac:dyDescent="0.2">
      <c r="C53" s="738" t="s">
        <v>1184</v>
      </c>
      <c r="D53" s="738"/>
    </row>
    <row r="54" spans="3:4" x14ac:dyDescent="0.2">
      <c r="C54" s="738" t="s">
        <v>1185</v>
      </c>
      <c r="D54" s="738"/>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8AE9-E8FE-4441-B101-6F80E430F0FE}">
  <dimension ref="B1:BB115"/>
  <sheetViews>
    <sheetView view="pageBreakPreview" zoomScaleNormal="90" zoomScaleSheetLayoutView="100" workbookViewId="0">
      <selection activeCell="B1" sqref="B1"/>
    </sheetView>
  </sheetViews>
  <sheetFormatPr defaultColWidth="9" defaultRowHeight="13" x14ac:dyDescent="0.2"/>
  <cols>
    <col min="1" max="1" width="1.36328125" style="754" customWidth="1"/>
    <col min="2" max="3" width="9" style="754"/>
    <col min="4" max="4" width="40.6328125" style="754" customWidth="1"/>
    <col min="5" max="16384" width="9" style="754"/>
  </cols>
  <sheetData>
    <row r="1" spans="2:11" ht="16.5" x14ac:dyDescent="0.2">
      <c r="B1" s="792" t="s">
        <v>1232</v>
      </c>
      <c r="D1" s="755"/>
      <c r="E1" s="755"/>
      <c r="F1" s="755"/>
    </row>
    <row r="2" spans="2:11" s="757" customFormat="1" ht="20.25" customHeight="1" x14ac:dyDescent="0.2">
      <c r="B2" s="756" t="s">
        <v>1233</v>
      </c>
      <c r="C2" s="756"/>
      <c r="D2" s="755"/>
      <c r="E2" s="755"/>
      <c r="F2" s="755"/>
    </row>
    <row r="3" spans="2:11" s="757" customFormat="1" ht="20.25" customHeight="1" x14ac:dyDescent="0.2">
      <c r="B3" s="756"/>
      <c r="C3" s="756"/>
      <c r="D3" s="755"/>
      <c r="E3" s="755"/>
      <c r="F3" s="755"/>
    </row>
    <row r="4" spans="2:11" s="757" customFormat="1" ht="20.25" customHeight="1" x14ac:dyDescent="0.2">
      <c r="B4" s="758"/>
      <c r="C4" s="755" t="s">
        <v>1234</v>
      </c>
      <c r="D4" s="755"/>
      <c r="F4" s="1957" t="s">
        <v>1235</v>
      </c>
      <c r="G4" s="1957"/>
      <c r="H4" s="1957"/>
      <c r="I4" s="1957"/>
      <c r="J4" s="1957"/>
      <c r="K4" s="1957"/>
    </row>
    <row r="5" spans="2:11" s="757" customFormat="1" ht="20.25" customHeight="1" x14ac:dyDescent="0.2">
      <c r="B5" s="759"/>
      <c r="C5" s="755" t="s">
        <v>1236</v>
      </c>
      <c r="D5" s="755"/>
      <c r="F5" s="1957"/>
      <c r="G5" s="1957"/>
      <c r="H5" s="1957"/>
      <c r="I5" s="1957"/>
      <c r="J5" s="1957"/>
      <c r="K5" s="1957"/>
    </row>
    <row r="6" spans="2:11" s="757" customFormat="1" ht="20.25" customHeight="1" x14ac:dyDescent="0.2">
      <c r="B6" s="760" t="s">
        <v>1237</v>
      </c>
      <c r="C6" s="755"/>
      <c r="D6" s="755"/>
      <c r="E6" s="714"/>
      <c r="F6" s="755"/>
    </row>
    <row r="7" spans="2:11" s="757" customFormat="1" ht="20.25" customHeight="1" x14ac:dyDescent="0.2">
      <c r="B7" s="756"/>
      <c r="C7" s="756"/>
      <c r="D7" s="755"/>
      <c r="E7" s="714"/>
      <c r="F7" s="755"/>
    </row>
    <row r="8" spans="2:11" s="757" customFormat="1" ht="20.25" customHeight="1" x14ac:dyDescent="0.2">
      <c r="B8" s="755" t="s">
        <v>1238</v>
      </c>
      <c r="C8" s="756"/>
      <c r="D8" s="755"/>
      <c r="E8" s="714"/>
      <c r="F8" s="755"/>
    </row>
    <row r="9" spans="2:11" s="757" customFormat="1" ht="20.25" customHeight="1" x14ac:dyDescent="0.2">
      <c r="B9" s="756"/>
      <c r="C9" s="756"/>
      <c r="D9" s="755"/>
      <c r="E9" s="755"/>
      <c r="F9" s="755"/>
    </row>
    <row r="10" spans="2:11" s="757" customFormat="1" ht="20.25" customHeight="1" x14ac:dyDescent="0.2">
      <c r="B10" s="755" t="s">
        <v>1239</v>
      </c>
      <c r="C10" s="756"/>
      <c r="D10" s="755"/>
      <c r="E10" s="755"/>
      <c r="F10" s="755"/>
    </row>
    <row r="11" spans="2:11" s="757" customFormat="1" ht="20.25" customHeight="1" x14ac:dyDescent="0.2">
      <c r="B11" s="755"/>
      <c r="C11" s="756"/>
      <c r="D11" s="755"/>
    </row>
    <row r="12" spans="2:11" s="757" customFormat="1" ht="20.25" customHeight="1" x14ac:dyDescent="0.2">
      <c r="B12" s="755" t="s">
        <v>1240</v>
      </c>
      <c r="C12" s="756"/>
      <c r="D12" s="755"/>
    </row>
    <row r="13" spans="2:11" s="757" customFormat="1" ht="20.25" customHeight="1" x14ac:dyDescent="0.2">
      <c r="B13" s="755"/>
      <c r="C13" s="756"/>
      <c r="D13" s="755"/>
    </row>
    <row r="14" spans="2:11" s="757" customFormat="1" ht="20.25" customHeight="1" x14ac:dyDescent="0.2">
      <c r="B14" s="755" t="s">
        <v>1241</v>
      </c>
      <c r="C14" s="756"/>
      <c r="D14" s="755"/>
    </row>
    <row r="15" spans="2:11" s="757" customFormat="1" ht="20.25" customHeight="1" x14ac:dyDescent="0.2">
      <c r="B15" s="755"/>
      <c r="C15" s="756"/>
      <c r="D15" s="755"/>
    </row>
    <row r="16" spans="2:11" s="757" customFormat="1" ht="20.25" customHeight="1" x14ac:dyDescent="0.2">
      <c r="B16" s="755" t="s">
        <v>1242</v>
      </c>
      <c r="C16" s="756"/>
      <c r="D16" s="755"/>
    </row>
    <row r="17" spans="2:4" s="757" customFormat="1" ht="20.25" customHeight="1" x14ac:dyDescent="0.2">
      <c r="B17" s="755" t="s">
        <v>1243</v>
      </c>
      <c r="C17" s="756"/>
      <c r="D17" s="755"/>
    </row>
    <row r="18" spans="2:4" s="757" customFormat="1" ht="20.25" customHeight="1" x14ac:dyDescent="0.2">
      <c r="B18" s="755"/>
      <c r="C18" s="756"/>
      <c r="D18" s="755"/>
    </row>
    <row r="19" spans="2:4" s="757" customFormat="1" ht="17.25" customHeight="1" x14ac:dyDescent="0.2">
      <c r="B19" s="755" t="s">
        <v>1244</v>
      </c>
      <c r="C19" s="755"/>
      <c r="D19" s="755"/>
    </row>
    <row r="20" spans="2:4" s="757" customFormat="1" ht="17.25" customHeight="1" x14ac:dyDescent="0.2">
      <c r="B20" s="755" t="s">
        <v>1245</v>
      </c>
      <c r="C20" s="755"/>
      <c r="D20" s="755"/>
    </row>
    <row r="21" spans="2:4" s="757" customFormat="1" ht="17.25" customHeight="1" x14ac:dyDescent="0.2">
      <c r="B21" s="755"/>
      <c r="C21" s="755"/>
      <c r="D21" s="755"/>
    </row>
    <row r="22" spans="2:4" s="757" customFormat="1" ht="17.25" customHeight="1" x14ac:dyDescent="0.2">
      <c r="B22" s="755"/>
      <c r="C22" s="761" t="s">
        <v>1066</v>
      </c>
      <c r="D22" s="761" t="s">
        <v>1246</v>
      </c>
    </row>
    <row r="23" spans="2:4" s="757" customFormat="1" ht="17.25" customHeight="1" x14ac:dyDescent="0.2">
      <c r="B23" s="755"/>
      <c r="C23" s="761">
        <v>1</v>
      </c>
      <c r="D23" s="762" t="s">
        <v>1188</v>
      </c>
    </row>
    <row r="24" spans="2:4" s="757" customFormat="1" ht="17.25" customHeight="1" x14ac:dyDescent="0.2">
      <c r="B24" s="755"/>
      <c r="C24" s="761">
        <v>2</v>
      </c>
      <c r="D24" s="762" t="s">
        <v>1193</v>
      </c>
    </row>
    <row r="25" spans="2:4" s="757" customFormat="1" ht="17.25" customHeight="1" x14ac:dyDescent="0.2">
      <c r="B25" s="755"/>
      <c r="C25" s="761">
        <v>3</v>
      </c>
      <c r="D25" s="762" t="s">
        <v>1197</v>
      </c>
    </row>
    <row r="26" spans="2:4" s="757" customFormat="1" ht="17.25" customHeight="1" x14ac:dyDescent="0.2">
      <c r="B26" s="755"/>
      <c r="C26" s="761">
        <v>4</v>
      </c>
      <c r="D26" s="762" t="s">
        <v>1247</v>
      </c>
    </row>
    <row r="27" spans="2:4" s="757" customFormat="1" ht="17.25" customHeight="1" x14ac:dyDescent="0.2">
      <c r="B27" s="755"/>
      <c r="C27" s="761">
        <v>5</v>
      </c>
      <c r="D27" s="762" t="s">
        <v>1204</v>
      </c>
    </row>
    <row r="28" spans="2:4" s="757" customFormat="1" ht="17.25" customHeight="1" x14ac:dyDescent="0.2">
      <c r="B28" s="755"/>
      <c r="C28" s="761">
        <v>6</v>
      </c>
      <c r="D28" s="762" t="s">
        <v>1220</v>
      </c>
    </row>
    <row r="29" spans="2:4" s="757" customFormat="1" ht="17.25" customHeight="1" x14ac:dyDescent="0.2">
      <c r="B29" s="755"/>
      <c r="C29" s="761">
        <v>7</v>
      </c>
      <c r="D29" s="762" t="s">
        <v>1200</v>
      </c>
    </row>
    <row r="30" spans="2:4" s="757" customFormat="1" ht="17.25" customHeight="1" x14ac:dyDescent="0.2">
      <c r="B30" s="755"/>
      <c r="C30" s="761">
        <v>8</v>
      </c>
      <c r="D30" s="762" t="s">
        <v>1248</v>
      </c>
    </row>
    <row r="31" spans="2:4" s="757" customFormat="1" ht="17.25" customHeight="1" x14ac:dyDescent="0.2">
      <c r="B31" s="755"/>
      <c r="C31" s="761">
        <v>9</v>
      </c>
      <c r="D31" s="762" t="s">
        <v>1249</v>
      </c>
    </row>
    <row r="32" spans="2:4" s="757" customFormat="1" ht="17.25" customHeight="1" x14ac:dyDescent="0.2">
      <c r="B32" s="755"/>
      <c r="C32" s="761">
        <v>10</v>
      </c>
      <c r="D32" s="762" t="s">
        <v>1202</v>
      </c>
    </row>
    <row r="33" spans="2:25" s="757" customFormat="1" ht="17.25" customHeight="1" x14ac:dyDescent="0.2">
      <c r="B33" s="755"/>
      <c r="C33" s="761">
        <v>11</v>
      </c>
      <c r="D33" s="762" t="s">
        <v>1250</v>
      </c>
    </row>
    <row r="34" spans="2:25" s="757" customFormat="1" ht="17.25" customHeight="1" x14ac:dyDescent="0.2">
      <c r="B34" s="755"/>
      <c r="C34" s="761">
        <v>12</v>
      </c>
      <c r="D34" s="762" t="s">
        <v>1251</v>
      </c>
    </row>
    <row r="35" spans="2:25" s="757" customFormat="1" ht="17.25" customHeight="1" x14ac:dyDescent="0.2">
      <c r="B35" s="755"/>
      <c r="C35" s="761">
        <v>13</v>
      </c>
      <c r="D35" s="762" t="s">
        <v>1252</v>
      </c>
    </row>
    <row r="36" spans="2:25" s="757" customFormat="1" ht="17.25" customHeight="1" x14ac:dyDescent="0.2">
      <c r="B36" s="755"/>
      <c r="C36" s="761">
        <v>14</v>
      </c>
      <c r="D36" s="762" t="s">
        <v>1253</v>
      </c>
    </row>
    <row r="37" spans="2:25" s="757" customFormat="1" ht="17.25" customHeight="1" x14ac:dyDescent="0.2">
      <c r="B37" s="755"/>
      <c r="C37" s="714"/>
      <c r="D37" s="755"/>
    </row>
    <row r="38" spans="2:25" s="757" customFormat="1" ht="17.25" customHeight="1" x14ac:dyDescent="0.2">
      <c r="B38" s="755" t="s">
        <v>1254</v>
      </c>
      <c r="C38" s="755"/>
      <c r="D38" s="755"/>
    </row>
    <row r="39" spans="2:25" s="757" customFormat="1" ht="17.25" customHeight="1" x14ac:dyDescent="0.2">
      <c r="B39" s="755" t="s">
        <v>1255</v>
      </c>
      <c r="C39" s="755"/>
      <c r="D39" s="755"/>
    </row>
    <row r="40" spans="2:25" s="757" customFormat="1" ht="17.25" customHeight="1" x14ac:dyDescent="0.2">
      <c r="B40" s="755"/>
      <c r="C40" s="755"/>
      <c r="D40" s="755"/>
      <c r="G40" s="763"/>
      <c r="H40" s="763"/>
      <c r="J40" s="763"/>
      <c r="K40" s="763"/>
      <c r="L40" s="763"/>
      <c r="M40" s="763"/>
      <c r="N40" s="763"/>
      <c r="O40" s="763"/>
      <c r="R40" s="763"/>
      <c r="S40" s="763"/>
      <c r="T40" s="763"/>
      <c r="W40" s="763"/>
      <c r="X40" s="763"/>
      <c r="Y40" s="763"/>
    </row>
    <row r="41" spans="2:25" s="757" customFormat="1" ht="17.25" customHeight="1" x14ac:dyDescent="0.2">
      <c r="B41" s="755"/>
      <c r="C41" s="761" t="s">
        <v>1089</v>
      </c>
      <c r="D41" s="761" t="s">
        <v>1090</v>
      </c>
      <c r="G41" s="763"/>
      <c r="H41" s="763"/>
      <c r="J41" s="763"/>
      <c r="K41" s="763"/>
      <c r="L41" s="763"/>
      <c r="M41" s="763"/>
      <c r="N41" s="763"/>
      <c r="O41" s="763"/>
      <c r="R41" s="763"/>
      <c r="S41" s="763"/>
      <c r="T41" s="763"/>
      <c r="W41" s="763"/>
      <c r="X41" s="763"/>
      <c r="Y41" s="763"/>
    </row>
    <row r="42" spans="2:25" s="757" customFormat="1" ht="17.25" customHeight="1" x14ac:dyDescent="0.2">
      <c r="B42" s="755"/>
      <c r="C42" s="761" t="s">
        <v>1094</v>
      </c>
      <c r="D42" s="762" t="s">
        <v>1095</v>
      </c>
      <c r="G42" s="763"/>
      <c r="H42" s="763"/>
      <c r="J42" s="763"/>
      <c r="K42" s="763"/>
      <c r="L42" s="763"/>
      <c r="M42" s="763"/>
      <c r="N42" s="763"/>
      <c r="O42" s="763"/>
      <c r="R42" s="763"/>
      <c r="S42" s="763"/>
      <c r="T42" s="763"/>
      <c r="W42" s="763"/>
      <c r="X42" s="763"/>
      <c r="Y42" s="763"/>
    </row>
    <row r="43" spans="2:25" s="757" customFormat="1" ht="17.25" customHeight="1" x14ac:dyDescent="0.2">
      <c r="B43" s="755"/>
      <c r="C43" s="761" t="s">
        <v>1096</v>
      </c>
      <c r="D43" s="762" t="s">
        <v>1097</v>
      </c>
      <c r="G43" s="763"/>
      <c r="H43" s="763"/>
      <c r="J43" s="763"/>
      <c r="K43" s="763"/>
      <c r="L43" s="763"/>
      <c r="M43" s="763"/>
      <c r="N43" s="763"/>
      <c r="O43" s="763"/>
      <c r="R43" s="763"/>
      <c r="S43" s="763"/>
      <c r="T43" s="763"/>
      <c r="W43" s="763"/>
      <c r="X43" s="763"/>
      <c r="Y43" s="763"/>
    </row>
    <row r="44" spans="2:25" s="757" customFormat="1" ht="17.25" customHeight="1" x14ac:dyDescent="0.2">
      <c r="B44" s="755"/>
      <c r="C44" s="761" t="s">
        <v>1098</v>
      </c>
      <c r="D44" s="762" t="s">
        <v>1099</v>
      </c>
      <c r="G44" s="763"/>
      <c r="H44" s="763"/>
      <c r="J44" s="763"/>
      <c r="K44" s="763"/>
      <c r="L44" s="763"/>
      <c r="M44" s="763"/>
      <c r="N44" s="763"/>
      <c r="O44" s="763"/>
      <c r="R44" s="763"/>
      <c r="S44" s="763"/>
      <c r="T44" s="763"/>
      <c r="W44" s="763"/>
      <c r="X44" s="763"/>
      <c r="Y44" s="763"/>
    </row>
    <row r="45" spans="2:25" s="757" customFormat="1" ht="17.25" customHeight="1" x14ac:dyDescent="0.2">
      <c r="B45" s="755"/>
      <c r="C45" s="761" t="s">
        <v>1101</v>
      </c>
      <c r="D45" s="762" t="s">
        <v>1256</v>
      </c>
      <c r="G45" s="763"/>
      <c r="H45" s="763"/>
      <c r="J45" s="763"/>
      <c r="K45" s="763"/>
      <c r="L45" s="763"/>
      <c r="M45" s="763"/>
      <c r="N45" s="763"/>
      <c r="O45" s="763"/>
      <c r="R45" s="763"/>
      <c r="S45" s="763"/>
      <c r="T45" s="763"/>
      <c r="W45" s="763"/>
      <c r="X45" s="763"/>
      <c r="Y45" s="763"/>
    </row>
    <row r="46" spans="2:25" s="757" customFormat="1" ht="17.25" customHeight="1" x14ac:dyDescent="0.2">
      <c r="B46" s="755"/>
      <c r="C46" s="755"/>
      <c r="D46" s="755"/>
      <c r="G46" s="763"/>
      <c r="H46" s="763"/>
      <c r="J46" s="763"/>
      <c r="K46" s="763"/>
      <c r="L46" s="763"/>
      <c r="M46" s="763"/>
      <c r="N46" s="763"/>
      <c r="O46" s="763"/>
      <c r="R46" s="763"/>
      <c r="S46" s="763"/>
      <c r="T46" s="763"/>
      <c r="W46" s="763"/>
      <c r="X46" s="763"/>
      <c r="Y46" s="763"/>
    </row>
    <row r="47" spans="2:25" s="757" customFormat="1" ht="17.25" customHeight="1" x14ac:dyDescent="0.2">
      <c r="B47" s="755"/>
      <c r="C47" s="764" t="s">
        <v>1257</v>
      </c>
      <c r="D47" s="755"/>
      <c r="G47" s="763"/>
      <c r="H47" s="763"/>
      <c r="J47" s="763"/>
      <c r="K47" s="763"/>
      <c r="L47" s="763"/>
      <c r="M47" s="763"/>
      <c r="N47" s="763"/>
      <c r="O47" s="763"/>
      <c r="R47" s="763"/>
      <c r="S47" s="763"/>
      <c r="T47" s="763"/>
      <c r="W47" s="763"/>
      <c r="X47" s="763"/>
      <c r="Y47" s="763"/>
    </row>
    <row r="48" spans="2:25" s="757" customFormat="1" ht="17.25" customHeight="1" x14ac:dyDescent="0.2">
      <c r="C48" s="755" t="s">
        <v>1258</v>
      </c>
      <c r="F48" s="764"/>
      <c r="G48" s="763"/>
      <c r="H48" s="763"/>
      <c r="J48" s="763"/>
      <c r="K48" s="763"/>
      <c r="L48" s="763"/>
      <c r="M48" s="763"/>
      <c r="N48" s="763"/>
      <c r="O48" s="763"/>
      <c r="R48" s="763"/>
      <c r="S48" s="763"/>
      <c r="T48" s="763"/>
      <c r="W48" s="763"/>
      <c r="X48" s="763"/>
      <c r="Y48" s="763"/>
    </row>
    <row r="49" spans="2:51" s="757" customFormat="1" ht="17.25" customHeight="1" x14ac:dyDescent="0.2">
      <c r="C49" s="755" t="s">
        <v>1259</v>
      </c>
      <c r="F49" s="755"/>
      <c r="G49" s="763"/>
      <c r="H49" s="763"/>
      <c r="J49" s="763"/>
      <c r="K49" s="763"/>
      <c r="L49" s="763"/>
      <c r="M49" s="763"/>
      <c r="N49" s="763"/>
      <c r="O49" s="763"/>
      <c r="R49" s="763"/>
      <c r="S49" s="763"/>
      <c r="T49" s="763"/>
      <c r="W49" s="763"/>
      <c r="X49" s="763"/>
      <c r="Y49" s="763"/>
    </row>
    <row r="50" spans="2:51" s="757" customFormat="1" ht="17.25" customHeight="1" x14ac:dyDescent="0.2">
      <c r="B50" s="755"/>
      <c r="C50" s="755"/>
      <c r="D50" s="755"/>
      <c r="E50" s="764"/>
      <c r="F50" s="763"/>
      <c r="G50" s="763"/>
      <c r="H50" s="763"/>
      <c r="J50" s="763"/>
      <c r="K50" s="763"/>
      <c r="L50" s="763"/>
      <c r="M50" s="763"/>
      <c r="N50" s="763"/>
      <c r="O50" s="763"/>
      <c r="R50" s="763"/>
      <c r="S50" s="763"/>
      <c r="T50" s="763"/>
      <c r="W50" s="763"/>
      <c r="X50" s="763"/>
      <c r="Y50" s="763"/>
    </row>
    <row r="51" spans="2:51" s="757" customFormat="1" ht="17.25" customHeight="1" x14ac:dyDescent="0.2">
      <c r="B51" s="755" t="s">
        <v>1260</v>
      </c>
      <c r="C51" s="755"/>
      <c r="D51" s="755"/>
    </row>
    <row r="52" spans="2:51" s="757" customFormat="1" ht="17.25" customHeight="1" x14ac:dyDescent="0.2">
      <c r="B52" s="755" t="s">
        <v>1261</v>
      </c>
      <c r="C52" s="755"/>
      <c r="D52" s="755"/>
    </row>
    <row r="53" spans="2:51" s="757" customFormat="1" ht="17.25" customHeight="1" x14ac:dyDescent="0.2">
      <c r="B53" s="765" t="s">
        <v>1816</v>
      </c>
      <c r="E53" s="763"/>
      <c r="F53" s="763"/>
      <c r="G53" s="763"/>
      <c r="H53" s="763"/>
      <c r="I53" s="763"/>
      <c r="J53" s="763"/>
      <c r="K53" s="763"/>
      <c r="L53" s="763"/>
      <c r="M53" s="763"/>
      <c r="N53" s="763"/>
      <c r="O53" s="763"/>
      <c r="P53" s="763"/>
      <c r="Q53" s="763"/>
      <c r="R53" s="763"/>
      <c r="S53" s="763"/>
      <c r="T53" s="763"/>
      <c r="U53" s="763"/>
      <c r="Y53" s="763"/>
      <c r="Z53" s="763"/>
      <c r="AA53" s="763"/>
      <c r="AB53" s="763"/>
      <c r="AD53" s="763"/>
      <c r="AE53" s="763"/>
      <c r="AF53" s="763"/>
      <c r="AG53" s="763"/>
      <c r="AH53" s="763"/>
      <c r="AI53" s="766"/>
      <c r="AJ53" s="763"/>
      <c r="AK53" s="763"/>
      <c r="AL53" s="763"/>
      <c r="AM53" s="763"/>
      <c r="AN53" s="763"/>
      <c r="AO53" s="763"/>
      <c r="AP53" s="763"/>
      <c r="AQ53" s="763"/>
      <c r="AR53" s="763"/>
      <c r="AS53" s="763"/>
      <c r="AT53" s="763"/>
      <c r="AU53" s="763"/>
      <c r="AV53" s="763"/>
      <c r="AW53" s="763"/>
      <c r="AX53" s="763"/>
      <c r="AY53" s="766"/>
    </row>
    <row r="54" spans="2:51" s="757" customFormat="1" ht="17.25" customHeight="1" x14ac:dyDescent="0.2"/>
    <row r="55" spans="2:51" s="757" customFormat="1" ht="17.25" customHeight="1" x14ac:dyDescent="0.2">
      <c r="B55" s="755" t="s">
        <v>1262</v>
      </c>
      <c r="C55" s="755"/>
    </row>
    <row r="56" spans="2:51" s="757" customFormat="1" ht="17.25" customHeight="1" x14ac:dyDescent="0.2">
      <c r="B56" s="755"/>
      <c r="C56" s="755"/>
    </row>
    <row r="57" spans="2:51" s="757" customFormat="1" ht="17.25" customHeight="1" x14ac:dyDescent="0.2">
      <c r="B57" s="755" t="s">
        <v>1263</v>
      </c>
      <c r="C57" s="755"/>
    </row>
    <row r="58" spans="2:51" s="757" customFormat="1" ht="17.25" customHeight="1" x14ac:dyDescent="0.2">
      <c r="B58" s="755"/>
      <c r="C58" s="755"/>
    </row>
    <row r="59" spans="2:51" s="757" customFormat="1" ht="17.25" customHeight="1" x14ac:dyDescent="0.2">
      <c r="B59" s="755" t="s">
        <v>1264</v>
      </c>
      <c r="C59" s="755"/>
    </row>
    <row r="60" spans="2:51" s="757" customFormat="1" ht="17.25" customHeight="1" x14ac:dyDescent="0.2">
      <c r="B60" s="755" t="s">
        <v>1265</v>
      </c>
      <c r="C60" s="755"/>
    </row>
    <row r="61" spans="2:51" s="757" customFormat="1" ht="17.25" customHeight="1" x14ac:dyDescent="0.2">
      <c r="B61" s="755"/>
      <c r="C61" s="755"/>
    </row>
    <row r="62" spans="2:51" s="757" customFormat="1" ht="17.25" customHeight="1" x14ac:dyDescent="0.2">
      <c r="B62" s="755" t="s">
        <v>1266</v>
      </c>
      <c r="C62" s="755"/>
      <c r="D62" s="755"/>
    </row>
    <row r="63" spans="2:51" s="757" customFormat="1" ht="17.25" customHeight="1" x14ac:dyDescent="0.2">
      <c r="B63" s="755"/>
      <c r="C63" s="755"/>
      <c r="D63" s="755"/>
    </row>
    <row r="64" spans="2:51" s="757" customFormat="1" ht="17.25" customHeight="1" x14ac:dyDescent="0.2">
      <c r="B64" s="757" t="s">
        <v>1267</v>
      </c>
      <c r="D64" s="755"/>
    </row>
    <row r="65" spans="2:54" s="757" customFormat="1" ht="17.25" customHeight="1" x14ac:dyDescent="0.2">
      <c r="B65" s="757" t="s">
        <v>1268</v>
      </c>
      <c r="D65" s="755"/>
    </row>
    <row r="66" spans="2:54" s="757" customFormat="1" ht="17.25" customHeight="1" x14ac:dyDescent="0.2">
      <c r="B66" s="757" t="s">
        <v>1269</v>
      </c>
    </row>
    <row r="67" spans="2:54" s="757" customFormat="1" ht="17.25" customHeight="1" x14ac:dyDescent="0.2"/>
    <row r="68" spans="2:54" s="757" customFormat="1" ht="17.25" customHeight="1" x14ac:dyDescent="0.2">
      <c r="B68" s="757" t="s">
        <v>1270</v>
      </c>
      <c r="E68" s="767"/>
      <c r="F68" s="767"/>
      <c r="G68" s="767"/>
      <c r="H68" s="767"/>
      <c r="I68" s="767"/>
      <c r="J68" s="767"/>
      <c r="K68" s="767"/>
      <c r="L68" s="767"/>
      <c r="M68" s="767"/>
      <c r="N68" s="767"/>
      <c r="O68" s="767"/>
      <c r="P68" s="767"/>
      <c r="Q68" s="767"/>
      <c r="R68" s="767"/>
      <c r="S68" s="767"/>
      <c r="T68" s="767"/>
      <c r="U68" s="767"/>
      <c r="V68" s="767"/>
      <c r="W68" s="767"/>
      <c r="X68" s="767"/>
      <c r="Y68" s="767"/>
      <c r="Z68" s="767"/>
      <c r="AA68" s="767"/>
      <c r="AB68" s="767"/>
      <c r="AC68" s="767"/>
      <c r="AD68" s="767"/>
      <c r="AE68" s="767"/>
      <c r="AF68" s="767"/>
      <c r="AG68" s="767"/>
      <c r="AH68" s="767"/>
      <c r="AI68" s="767"/>
      <c r="AJ68" s="767"/>
      <c r="AK68" s="767"/>
      <c r="AL68" s="767"/>
      <c r="AM68" s="767"/>
      <c r="AN68" s="767"/>
      <c r="AO68" s="767"/>
      <c r="AP68" s="767"/>
      <c r="AQ68" s="767"/>
      <c r="AR68" s="767"/>
      <c r="AS68" s="767"/>
      <c r="AT68" s="767"/>
      <c r="AU68" s="767"/>
      <c r="AV68" s="767"/>
      <c r="AW68" s="767"/>
      <c r="AX68" s="767"/>
    </row>
    <row r="69" spans="2:54" s="757" customFormat="1" ht="17.25" customHeight="1" x14ac:dyDescent="0.2">
      <c r="B69" s="768" t="s">
        <v>1271</v>
      </c>
      <c r="E69" s="767"/>
      <c r="F69" s="767"/>
      <c r="G69" s="767"/>
      <c r="H69" s="767"/>
      <c r="I69" s="767"/>
      <c r="J69" s="767"/>
      <c r="K69" s="767"/>
      <c r="L69" s="767"/>
      <c r="M69" s="767"/>
      <c r="N69" s="767"/>
      <c r="O69" s="767"/>
      <c r="P69" s="767"/>
      <c r="Q69" s="767"/>
      <c r="R69" s="767"/>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767"/>
      <c r="BA69" s="767"/>
      <c r="BB69" s="767"/>
    </row>
    <row r="70" spans="2:54" ht="18.75" customHeight="1" x14ac:dyDescent="0.2">
      <c r="B70" s="769" t="s">
        <v>1272</v>
      </c>
    </row>
    <row r="71" spans="2:54" ht="18.75" customHeight="1" x14ac:dyDescent="0.2">
      <c r="B71" s="768" t="s">
        <v>1273</v>
      </c>
    </row>
    <row r="72" spans="2:54" ht="18.75" customHeight="1" x14ac:dyDescent="0.2">
      <c r="B72" s="769" t="s">
        <v>1274</v>
      </c>
    </row>
    <row r="73" spans="2:54" ht="18.75" customHeight="1" x14ac:dyDescent="0.2">
      <c r="B73" s="768" t="s">
        <v>1275</v>
      </c>
    </row>
    <row r="74" spans="2:54" ht="18.75" customHeight="1" x14ac:dyDescent="0.2">
      <c r="B74" s="768" t="s">
        <v>1276</v>
      </c>
    </row>
    <row r="75" spans="2:54" ht="18.75" customHeight="1" x14ac:dyDescent="0.2">
      <c r="B75" s="768" t="s">
        <v>1277</v>
      </c>
    </row>
    <row r="76" spans="2:54" ht="18.75" customHeight="1" x14ac:dyDescent="0.2"/>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E4B5-6E3E-426D-B0CE-5E4A4398087C}">
  <dimension ref="B1:BB125"/>
  <sheetViews>
    <sheetView view="pageBreakPreview" zoomScaleNormal="100" zoomScaleSheetLayoutView="100" workbookViewId="0">
      <selection activeCell="B1" sqref="B1"/>
    </sheetView>
  </sheetViews>
  <sheetFormatPr defaultColWidth="9" defaultRowHeight="13" x14ac:dyDescent="0.2"/>
  <cols>
    <col min="1" max="1" width="1.36328125" style="754" customWidth="1"/>
    <col min="2" max="3" width="9" style="754"/>
    <col min="4" max="4" width="40.6328125" style="754" customWidth="1"/>
    <col min="5" max="16384" width="9" style="754"/>
  </cols>
  <sheetData>
    <row r="1" spans="2:11" ht="16.5" x14ac:dyDescent="0.2">
      <c r="B1" s="792" t="s">
        <v>1232</v>
      </c>
      <c r="D1" s="755"/>
      <c r="E1" s="755"/>
      <c r="F1" s="755"/>
    </row>
    <row r="2" spans="2:11" s="757" customFormat="1" ht="20.25" customHeight="1" x14ac:dyDescent="0.2">
      <c r="B2" s="756" t="s">
        <v>1278</v>
      </c>
      <c r="C2" s="756"/>
      <c r="D2" s="755"/>
      <c r="E2" s="755"/>
      <c r="F2" s="755"/>
    </row>
    <row r="3" spans="2:11" s="757" customFormat="1" ht="20.25" customHeight="1" x14ac:dyDescent="0.2">
      <c r="B3" s="756"/>
      <c r="C3" s="756"/>
      <c r="D3" s="755"/>
      <c r="E3" s="755"/>
      <c r="F3" s="755"/>
    </row>
    <row r="4" spans="2:11" s="757" customFormat="1" ht="20.25" customHeight="1" x14ac:dyDescent="0.2">
      <c r="B4" s="758"/>
      <c r="C4" s="755" t="s">
        <v>1234</v>
      </c>
      <c r="D4" s="755"/>
      <c r="F4" s="1957" t="s">
        <v>1235</v>
      </c>
      <c r="G4" s="1957"/>
      <c r="H4" s="1957"/>
      <c r="I4" s="1957"/>
      <c r="J4" s="1957"/>
      <c r="K4" s="1957"/>
    </row>
    <row r="5" spans="2:11" s="757" customFormat="1" ht="20.25" customHeight="1" x14ac:dyDescent="0.2">
      <c r="B5" s="759"/>
      <c r="C5" s="755" t="s">
        <v>1236</v>
      </c>
      <c r="D5" s="755"/>
      <c r="F5" s="1957"/>
      <c r="G5" s="1957"/>
      <c r="H5" s="1957"/>
      <c r="I5" s="1957"/>
      <c r="J5" s="1957"/>
      <c r="K5" s="1957"/>
    </row>
    <row r="6" spans="2:11" s="757" customFormat="1" ht="20.25" customHeight="1" x14ac:dyDescent="0.2">
      <c r="B6" s="760" t="s">
        <v>1237</v>
      </c>
      <c r="C6" s="755"/>
      <c r="D6" s="755"/>
      <c r="E6" s="714"/>
      <c r="F6" s="755"/>
    </row>
    <row r="7" spans="2:11" s="757" customFormat="1" ht="20.25" customHeight="1" x14ac:dyDescent="0.2">
      <c r="B7" s="756"/>
      <c r="C7" s="756"/>
      <c r="D7" s="755"/>
      <c r="E7" s="714"/>
      <c r="F7" s="755"/>
    </row>
    <row r="8" spans="2:11" s="757" customFormat="1" ht="20.25" customHeight="1" x14ac:dyDescent="0.2">
      <c r="B8" s="755" t="s">
        <v>1238</v>
      </c>
      <c r="C8" s="756"/>
      <c r="D8" s="755"/>
      <c r="E8" s="714"/>
      <c r="F8" s="755"/>
    </row>
    <row r="9" spans="2:11" s="757" customFormat="1" ht="20.25" customHeight="1" x14ac:dyDescent="0.2">
      <c r="B9" s="756"/>
      <c r="C9" s="756"/>
      <c r="D9" s="755"/>
      <c r="E9" s="755"/>
      <c r="F9" s="755"/>
    </row>
    <row r="10" spans="2:11" s="757" customFormat="1" ht="20.25" customHeight="1" x14ac:dyDescent="0.2">
      <c r="B10" s="755" t="s">
        <v>1239</v>
      </c>
      <c r="C10" s="756"/>
      <c r="D10" s="755"/>
      <c r="E10" s="755"/>
      <c r="F10" s="755"/>
    </row>
    <row r="11" spans="2:11" s="757" customFormat="1" ht="20.25" customHeight="1" x14ac:dyDescent="0.2">
      <c r="B11" s="755"/>
      <c r="C11" s="756"/>
      <c r="D11" s="755"/>
    </row>
    <row r="12" spans="2:11" s="757" customFormat="1" ht="20.25" customHeight="1" x14ac:dyDescent="0.2">
      <c r="B12" s="755" t="s">
        <v>1240</v>
      </c>
      <c r="C12" s="756"/>
      <c r="D12" s="755"/>
    </row>
    <row r="13" spans="2:11" s="757" customFormat="1" ht="20.25" customHeight="1" x14ac:dyDescent="0.2">
      <c r="B13" s="755"/>
      <c r="C13" s="756"/>
      <c r="D13" s="755"/>
    </row>
    <row r="14" spans="2:11" s="757" customFormat="1" ht="20.25" customHeight="1" x14ac:dyDescent="0.2">
      <c r="B14" s="755" t="s">
        <v>1241</v>
      </c>
      <c r="C14" s="756"/>
      <c r="D14" s="755"/>
    </row>
    <row r="15" spans="2:11" s="757" customFormat="1" ht="20.25" customHeight="1" x14ac:dyDescent="0.2">
      <c r="B15" s="755"/>
      <c r="C15" s="756"/>
      <c r="D15" s="755"/>
    </row>
    <row r="16" spans="2:11" s="757" customFormat="1" ht="20.25" customHeight="1" x14ac:dyDescent="0.2">
      <c r="B16" s="755" t="s">
        <v>1242</v>
      </c>
      <c r="C16" s="756"/>
      <c r="D16" s="755"/>
    </row>
    <row r="17" spans="2:4" s="757" customFormat="1" ht="20.25" customHeight="1" x14ac:dyDescent="0.2">
      <c r="B17" s="755" t="s">
        <v>1243</v>
      </c>
      <c r="C17" s="756"/>
      <c r="D17" s="755"/>
    </row>
    <row r="18" spans="2:4" s="757" customFormat="1" ht="20.25" customHeight="1" x14ac:dyDescent="0.2">
      <c r="B18" s="755"/>
      <c r="C18" s="756"/>
      <c r="D18" s="755"/>
    </row>
    <row r="19" spans="2:4" s="757" customFormat="1" ht="20.25" customHeight="1" x14ac:dyDescent="0.2">
      <c r="B19" s="755" t="s">
        <v>1279</v>
      </c>
      <c r="C19" s="756"/>
      <c r="D19" s="755"/>
    </row>
    <row r="20" spans="2:4" s="757" customFormat="1" ht="20.25" customHeight="1" x14ac:dyDescent="0.2">
      <c r="B20" s="755" t="s">
        <v>1280</v>
      </c>
      <c r="C20" s="756"/>
      <c r="D20" s="755"/>
    </row>
    <row r="21" spans="2:4" s="757" customFormat="1" ht="20.25" customHeight="1" x14ac:dyDescent="0.2">
      <c r="B21" s="755" t="s">
        <v>1281</v>
      </c>
      <c r="C21" s="756"/>
      <c r="D21" s="755"/>
    </row>
    <row r="22" spans="2:4" s="757" customFormat="1" ht="20.25" customHeight="1" x14ac:dyDescent="0.2">
      <c r="B22" s="755"/>
      <c r="C22" s="756"/>
      <c r="D22" s="755"/>
    </row>
    <row r="23" spans="2:4" s="757" customFormat="1" ht="20.25" customHeight="1" x14ac:dyDescent="0.2">
      <c r="B23" s="755" t="s">
        <v>1282</v>
      </c>
      <c r="C23" s="756"/>
      <c r="D23" s="755"/>
    </row>
    <row r="24" spans="2:4" s="757" customFormat="1" ht="20.25" customHeight="1" x14ac:dyDescent="0.2">
      <c r="B24" s="755" t="s">
        <v>1283</v>
      </c>
      <c r="C24" s="756"/>
      <c r="D24" s="755"/>
    </row>
    <row r="25" spans="2:4" s="757" customFormat="1" ht="20.25" customHeight="1" x14ac:dyDescent="0.2">
      <c r="B25" s="755" t="s">
        <v>1284</v>
      </c>
      <c r="C25" s="756"/>
      <c r="D25" s="755"/>
    </row>
    <row r="26" spans="2:4" s="757" customFormat="1" ht="20.25" customHeight="1" x14ac:dyDescent="0.2">
      <c r="B26" s="755" t="s">
        <v>1285</v>
      </c>
      <c r="C26" s="756"/>
      <c r="D26" s="755"/>
    </row>
    <row r="27" spans="2:4" s="757" customFormat="1" ht="20.25" customHeight="1" x14ac:dyDescent="0.2">
      <c r="B27" s="755"/>
      <c r="C27" s="755"/>
      <c r="D27" s="755"/>
    </row>
    <row r="28" spans="2:4" s="757" customFormat="1" ht="17.25" customHeight="1" x14ac:dyDescent="0.2">
      <c r="B28" s="755" t="s">
        <v>1286</v>
      </c>
      <c r="C28" s="755"/>
      <c r="D28" s="755"/>
    </row>
    <row r="29" spans="2:4" s="757" customFormat="1" ht="17.25" customHeight="1" x14ac:dyDescent="0.2">
      <c r="B29" s="755" t="s">
        <v>1287</v>
      </c>
      <c r="C29" s="755"/>
      <c r="D29" s="755"/>
    </row>
    <row r="30" spans="2:4" s="757" customFormat="1" ht="17.25" customHeight="1" x14ac:dyDescent="0.2">
      <c r="B30" s="755"/>
      <c r="C30" s="755"/>
      <c r="D30" s="755"/>
    </row>
    <row r="31" spans="2:4" s="757" customFormat="1" ht="17.25" customHeight="1" x14ac:dyDescent="0.2">
      <c r="B31" s="755"/>
      <c r="C31" s="761" t="s">
        <v>1066</v>
      </c>
      <c r="D31" s="761" t="s">
        <v>1246</v>
      </c>
    </row>
    <row r="32" spans="2:4" s="757" customFormat="1" ht="17.25" customHeight="1" x14ac:dyDescent="0.2">
      <c r="B32" s="755"/>
      <c r="C32" s="761">
        <v>1</v>
      </c>
      <c r="D32" s="762" t="s">
        <v>1188</v>
      </c>
    </row>
    <row r="33" spans="2:4" s="757" customFormat="1" ht="17.25" customHeight="1" x14ac:dyDescent="0.2">
      <c r="B33" s="755"/>
      <c r="C33" s="761">
        <v>2</v>
      </c>
      <c r="D33" s="762" t="s">
        <v>1193</v>
      </c>
    </row>
    <row r="34" spans="2:4" s="757" customFormat="1" ht="17.25" customHeight="1" x14ac:dyDescent="0.2">
      <c r="B34" s="755"/>
      <c r="C34" s="761">
        <v>3</v>
      </c>
      <c r="D34" s="762" t="s">
        <v>1197</v>
      </c>
    </row>
    <row r="35" spans="2:4" s="757" customFormat="1" ht="17.25" customHeight="1" x14ac:dyDescent="0.2">
      <c r="B35" s="755"/>
      <c r="C35" s="761">
        <v>4</v>
      </c>
      <c r="D35" s="762" t="s">
        <v>1247</v>
      </c>
    </row>
    <row r="36" spans="2:4" s="757" customFormat="1" ht="17.25" customHeight="1" x14ac:dyDescent="0.2">
      <c r="B36" s="755"/>
      <c r="C36" s="761">
        <v>5</v>
      </c>
      <c r="D36" s="762" t="s">
        <v>1204</v>
      </c>
    </row>
    <row r="37" spans="2:4" s="757" customFormat="1" ht="17.25" customHeight="1" x14ac:dyDescent="0.2">
      <c r="B37" s="755"/>
      <c r="C37" s="761">
        <v>6</v>
      </c>
      <c r="D37" s="762" t="s">
        <v>1220</v>
      </c>
    </row>
    <row r="38" spans="2:4" s="757" customFormat="1" ht="17.25" customHeight="1" x14ac:dyDescent="0.2">
      <c r="B38" s="755"/>
      <c r="C38" s="761">
        <v>7</v>
      </c>
      <c r="D38" s="762" t="s">
        <v>1200</v>
      </c>
    </row>
    <row r="39" spans="2:4" s="757" customFormat="1" ht="17.25" customHeight="1" x14ac:dyDescent="0.2">
      <c r="B39" s="755"/>
      <c r="C39" s="761">
        <v>8</v>
      </c>
      <c r="D39" s="762" t="s">
        <v>1248</v>
      </c>
    </row>
    <row r="40" spans="2:4" s="757" customFormat="1" ht="17.25" customHeight="1" x14ac:dyDescent="0.2">
      <c r="B40" s="755"/>
      <c r="C40" s="761">
        <v>9</v>
      </c>
      <c r="D40" s="762" t="s">
        <v>1249</v>
      </c>
    </row>
    <row r="41" spans="2:4" s="757" customFormat="1" ht="17.25" customHeight="1" x14ac:dyDescent="0.2">
      <c r="B41" s="755"/>
      <c r="C41" s="761">
        <v>10</v>
      </c>
      <c r="D41" s="762" t="s">
        <v>1202</v>
      </c>
    </row>
    <row r="42" spans="2:4" s="757" customFormat="1" ht="17.25" customHeight="1" x14ac:dyDescent="0.2">
      <c r="B42" s="755"/>
      <c r="C42" s="761">
        <v>11</v>
      </c>
      <c r="D42" s="762" t="s">
        <v>1250</v>
      </c>
    </row>
    <row r="43" spans="2:4" s="757" customFormat="1" ht="17.25" customHeight="1" x14ac:dyDescent="0.2">
      <c r="B43" s="755"/>
      <c r="C43" s="761">
        <v>12</v>
      </c>
      <c r="D43" s="762" t="s">
        <v>1251</v>
      </c>
    </row>
    <row r="44" spans="2:4" s="757" customFormat="1" ht="17.25" customHeight="1" x14ac:dyDescent="0.2">
      <c r="B44" s="755"/>
      <c r="C44" s="761">
        <v>13</v>
      </c>
      <c r="D44" s="762" t="s">
        <v>1252</v>
      </c>
    </row>
    <row r="45" spans="2:4" s="757" customFormat="1" ht="17.25" customHeight="1" x14ac:dyDescent="0.2">
      <c r="B45" s="755"/>
      <c r="C45" s="761">
        <v>14</v>
      </c>
      <c r="D45" s="762" t="s">
        <v>1253</v>
      </c>
    </row>
    <row r="46" spans="2:4" s="757" customFormat="1" ht="17.25" customHeight="1" x14ac:dyDescent="0.2">
      <c r="B46" s="755"/>
      <c r="C46" s="714"/>
      <c r="D46" s="755"/>
    </row>
    <row r="47" spans="2:4" s="757" customFormat="1" ht="17.25" customHeight="1" x14ac:dyDescent="0.2">
      <c r="B47" s="755" t="s">
        <v>1288</v>
      </c>
      <c r="C47" s="755"/>
      <c r="D47" s="755"/>
    </row>
    <row r="48" spans="2:4" s="757" customFormat="1" ht="17.25" customHeight="1" x14ac:dyDescent="0.2">
      <c r="B48" s="755" t="s">
        <v>1255</v>
      </c>
      <c r="C48" s="755"/>
      <c r="D48" s="755"/>
    </row>
    <row r="49" spans="2:51" s="757" customFormat="1" ht="17.25" customHeight="1" x14ac:dyDescent="0.2">
      <c r="B49" s="755"/>
      <c r="C49" s="755"/>
      <c r="D49" s="755"/>
      <c r="G49" s="763"/>
      <c r="H49" s="763"/>
      <c r="J49" s="763"/>
      <c r="K49" s="763"/>
      <c r="L49" s="763"/>
      <c r="M49" s="763"/>
      <c r="N49" s="763"/>
      <c r="O49" s="763"/>
      <c r="R49" s="763"/>
      <c r="S49" s="763"/>
      <c r="T49" s="763"/>
      <c r="W49" s="763"/>
      <c r="X49" s="763"/>
      <c r="Y49" s="763"/>
    </row>
    <row r="50" spans="2:51" s="757" customFormat="1" ht="17.25" customHeight="1" x14ac:dyDescent="0.2">
      <c r="B50" s="755"/>
      <c r="C50" s="761" t="s">
        <v>1089</v>
      </c>
      <c r="D50" s="761" t="s">
        <v>1090</v>
      </c>
      <c r="G50" s="763"/>
      <c r="H50" s="763"/>
      <c r="J50" s="763"/>
      <c r="K50" s="763"/>
      <c r="L50" s="763"/>
      <c r="M50" s="763"/>
      <c r="N50" s="763"/>
      <c r="O50" s="763"/>
      <c r="R50" s="763"/>
      <c r="S50" s="763"/>
      <c r="T50" s="763"/>
      <c r="W50" s="763"/>
      <c r="X50" s="763"/>
      <c r="Y50" s="763"/>
    </row>
    <row r="51" spans="2:51" s="757" customFormat="1" ht="17.25" customHeight="1" x14ac:dyDescent="0.2">
      <c r="B51" s="755"/>
      <c r="C51" s="761" t="s">
        <v>1094</v>
      </c>
      <c r="D51" s="762" t="s">
        <v>1095</v>
      </c>
      <c r="G51" s="763"/>
      <c r="H51" s="763"/>
      <c r="J51" s="763"/>
      <c r="K51" s="763"/>
      <c r="L51" s="763"/>
      <c r="M51" s="763"/>
      <c r="N51" s="763"/>
      <c r="O51" s="763"/>
      <c r="R51" s="763"/>
      <c r="S51" s="763"/>
      <c r="T51" s="763"/>
      <c r="W51" s="763"/>
      <c r="X51" s="763"/>
      <c r="Y51" s="763"/>
    </row>
    <row r="52" spans="2:51" s="757" customFormat="1" ht="17.25" customHeight="1" x14ac:dyDescent="0.2">
      <c r="B52" s="755"/>
      <c r="C52" s="761" t="s">
        <v>1096</v>
      </c>
      <c r="D52" s="762" t="s">
        <v>1097</v>
      </c>
      <c r="G52" s="763"/>
      <c r="H52" s="763"/>
      <c r="J52" s="763"/>
      <c r="K52" s="763"/>
      <c r="L52" s="763"/>
      <c r="M52" s="763"/>
      <c r="N52" s="763"/>
      <c r="O52" s="763"/>
      <c r="R52" s="763"/>
      <c r="S52" s="763"/>
      <c r="T52" s="763"/>
      <c r="W52" s="763"/>
      <c r="X52" s="763"/>
      <c r="Y52" s="763"/>
    </row>
    <row r="53" spans="2:51" s="757" customFormat="1" ht="17.25" customHeight="1" x14ac:dyDescent="0.2">
      <c r="B53" s="755"/>
      <c r="C53" s="761" t="s">
        <v>1098</v>
      </c>
      <c r="D53" s="762" t="s">
        <v>1099</v>
      </c>
      <c r="G53" s="763"/>
      <c r="H53" s="763"/>
      <c r="J53" s="763"/>
      <c r="K53" s="763"/>
      <c r="L53" s="763"/>
      <c r="M53" s="763"/>
      <c r="N53" s="763"/>
      <c r="O53" s="763"/>
      <c r="R53" s="763"/>
      <c r="S53" s="763"/>
      <c r="T53" s="763"/>
      <c r="W53" s="763"/>
      <c r="X53" s="763"/>
      <c r="Y53" s="763"/>
    </row>
    <row r="54" spans="2:51" s="757" customFormat="1" ht="17.25" customHeight="1" x14ac:dyDescent="0.2">
      <c r="B54" s="755"/>
      <c r="C54" s="761" t="s">
        <v>1101</v>
      </c>
      <c r="D54" s="762" t="s">
        <v>1256</v>
      </c>
      <c r="G54" s="763"/>
      <c r="H54" s="763"/>
      <c r="J54" s="763"/>
      <c r="K54" s="763"/>
      <c r="L54" s="763"/>
      <c r="M54" s="763"/>
      <c r="N54" s="763"/>
      <c r="O54" s="763"/>
      <c r="R54" s="763"/>
      <c r="S54" s="763"/>
      <c r="T54" s="763"/>
      <c r="W54" s="763"/>
      <c r="X54" s="763"/>
      <c r="Y54" s="763"/>
    </row>
    <row r="55" spans="2:51" s="757" customFormat="1" ht="17.25" customHeight="1" x14ac:dyDescent="0.2">
      <c r="B55" s="755"/>
      <c r="C55" s="755"/>
      <c r="D55" s="755"/>
      <c r="G55" s="763"/>
      <c r="H55" s="763"/>
      <c r="J55" s="763"/>
      <c r="K55" s="763"/>
      <c r="L55" s="763"/>
      <c r="M55" s="763"/>
      <c r="N55" s="763"/>
      <c r="O55" s="763"/>
      <c r="R55" s="763"/>
      <c r="S55" s="763"/>
      <c r="T55" s="763"/>
      <c r="W55" s="763"/>
      <c r="X55" s="763"/>
      <c r="Y55" s="763"/>
    </row>
    <row r="56" spans="2:51" s="757" customFormat="1" ht="17.25" customHeight="1" x14ac:dyDescent="0.2">
      <c r="B56" s="755"/>
      <c r="C56" s="764" t="s">
        <v>1257</v>
      </c>
      <c r="D56" s="755"/>
      <c r="G56" s="763"/>
      <c r="H56" s="763"/>
      <c r="J56" s="763"/>
      <c r="K56" s="763"/>
      <c r="L56" s="763"/>
      <c r="M56" s="763"/>
      <c r="N56" s="763"/>
      <c r="O56" s="763"/>
      <c r="R56" s="763"/>
      <c r="S56" s="763"/>
      <c r="T56" s="763"/>
      <c r="W56" s="763"/>
      <c r="X56" s="763"/>
      <c r="Y56" s="763"/>
    </row>
    <row r="57" spans="2:51" s="757" customFormat="1" ht="17.25" customHeight="1" x14ac:dyDescent="0.2">
      <c r="C57" s="755" t="s">
        <v>1258</v>
      </c>
      <c r="F57" s="764"/>
      <c r="G57" s="763"/>
      <c r="H57" s="763"/>
      <c r="J57" s="763"/>
      <c r="K57" s="763"/>
      <c r="L57" s="763"/>
      <c r="M57" s="763"/>
      <c r="N57" s="763"/>
      <c r="O57" s="763"/>
      <c r="R57" s="763"/>
      <c r="S57" s="763"/>
      <c r="T57" s="763"/>
      <c r="W57" s="763"/>
      <c r="X57" s="763"/>
      <c r="Y57" s="763"/>
    </row>
    <row r="58" spans="2:51" s="757" customFormat="1" ht="17.25" customHeight="1" x14ac:dyDescent="0.2">
      <c r="C58" s="755" t="s">
        <v>1259</v>
      </c>
      <c r="F58" s="755"/>
      <c r="G58" s="763"/>
      <c r="H58" s="763"/>
      <c r="J58" s="763"/>
      <c r="K58" s="763"/>
      <c r="L58" s="763"/>
      <c r="M58" s="763"/>
      <c r="N58" s="763"/>
      <c r="O58" s="763"/>
      <c r="R58" s="763"/>
      <c r="S58" s="763"/>
      <c r="T58" s="763"/>
      <c r="W58" s="763"/>
      <c r="X58" s="763"/>
      <c r="Y58" s="763"/>
    </row>
    <row r="59" spans="2:51" s="757" customFormat="1" ht="17.25" customHeight="1" x14ac:dyDescent="0.2">
      <c r="B59" s="755"/>
      <c r="C59" s="755"/>
      <c r="D59" s="755"/>
      <c r="E59" s="764"/>
      <c r="F59" s="763"/>
      <c r="G59" s="763"/>
      <c r="H59" s="763"/>
      <c r="J59" s="763"/>
      <c r="K59" s="763"/>
      <c r="L59" s="763"/>
      <c r="M59" s="763"/>
      <c r="N59" s="763"/>
      <c r="O59" s="763"/>
      <c r="R59" s="763"/>
      <c r="S59" s="763"/>
      <c r="T59" s="763"/>
      <c r="W59" s="763"/>
      <c r="X59" s="763"/>
      <c r="Y59" s="763"/>
    </row>
    <row r="60" spans="2:51" s="757" customFormat="1" ht="17.25" customHeight="1" x14ac:dyDescent="0.2">
      <c r="B60" s="755" t="s">
        <v>1289</v>
      </c>
      <c r="C60" s="755"/>
      <c r="D60" s="755"/>
    </row>
    <row r="61" spans="2:51" s="757" customFormat="1" ht="17.25" customHeight="1" x14ac:dyDescent="0.2">
      <c r="B61" s="755" t="s">
        <v>1261</v>
      </c>
      <c r="C61" s="755"/>
      <c r="D61" s="755"/>
    </row>
    <row r="62" spans="2:51" s="757" customFormat="1" ht="17.25" customHeight="1" x14ac:dyDescent="0.2">
      <c r="B62" s="765" t="s">
        <v>1816</v>
      </c>
      <c r="E62" s="763"/>
      <c r="F62" s="763"/>
      <c r="G62" s="763"/>
      <c r="H62" s="763"/>
      <c r="I62" s="763"/>
      <c r="J62" s="763"/>
      <c r="K62" s="763"/>
      <c r="L62" s="763"/>
      <c r="M62" s="763"/>
      <c r="N62" s="763"/>
      <c r="O62" s="763"/>
      <c r="P62" s="763"/>
      <c r="Q62" s="763"/>
      <c r="R62" s="763"/>
      <c r="S62" s="763"/>
      <c r="T62" s="763"/>
      <c r="U62" s="763"/>
      <c r="Y62" s="763"/>
      <c r="Z62" s="763"/>
      <c r="AA62" s="763"/>
      <c r="AB62" s="763"/>
      <c r="AD62" s="763"/>
      <c r="AE62" s="763"/>
      <c r="AF62" s="763"/>
      <c r="AG62" s="763"/>
      <c r="AH62" s="763"/>
      <c r="AI62" s="766"/>
      <c r="AJ62" s="763"/>
      <c r="AK62" s="763"/>
      <c r="AL62" s="763"/>
      <c r="AM62" s="763"/>
      <c r="AN62" s="763"/>
      <c r="AO62" s="763"/>
      <c r="AP62" s="763"/>
      <c r="AQ62" s="763"/>
      <c r="AR62" s="763"/>
      <c r="AS62" s="763"/>
      <c r="AT62" s="763"/>
      <c r="AU62" s="763"/>
      <c r="AV62" s="763"/>
      <c r="AW62" s="763"/>
      <c r="AX62" s="763"/>
      <c r="AY62" s="766"/>
    </row>
    <row r="63" spans="2:51" s="757" customFormat="1" ht="17.25" customHeight="1" x14ac:dyDescent="0.2">
      <c r="B63" s="765" t="s">
        <v>1817</v>
      </c>
      <c r="E63" s="763"/>
      <c r="F63" s="763"/>
      <c r="G63" s="763"/>
      <c r="H63" s="763"/>
      <c r="I63" s="763"/>
      <c r="J63" s="763"/>
      <c r="K63" s="763"/>
      <c r="L63" s="763"/>
      <c r="M63" s="763"/>
      <c r="N63" s="763"/>
      <c r="O63" s="763"/>
      <c r="P63" s="763"/>
      <c r="Q63" s="763"/>
      <c r="R63" s="763"/>
      <c r="S63" s="763"/>
      <c r="T63" s="763"/>
      <c r="U63" s="763"/>
      <c r="Y63" s="763"/>
      <c r="Z63" s="763"/>
      <c r="AA63" s="763"/>
      <c r="AB63" s="763"/>
      <c r="AD63" s="763"/>
      <c r="AE63" s="763"/>
      <c r="AF63" s="763"/>
      <c r="AG63" s="763"/>
      <c r="AH63" s="763"/>
      <c r="AI63" s="766"/>
      <c r="AJ63" s="763"/>
      <c r="AK63" s="763"/>
      <c r="AL63" s="763"/>
      <c r="AM63" s="763"/>
      <c r="AN63" s="763"/>
      <c r="AO63" s="763"/>
      <c r="AP63" s="763"/>
      <c r="AQ63" s="763"/>
      <c r="AR63" s="763"/>
      <c r="AS63" s="763"/>
      <c r="AT63" s="763"/>
      <c r="AU63" s="763"/>
      <c r="AV63" s="763"/>
      <c r="AW63" s="763"/>
      <c r="AX63" s="763"/>
      <c r="AY63" s="766"/>
    </row>
    <row r="64" spans="2:51" s="757" customFormat="1" ht="17.25" customHeight="1" x14ac:dyDescent="0.2"/>
    <row r="65" spans="2:54" s="757" customFormat="1" ht="17.25" customHeight="1" x14ac:dyDescent="0.2">
      <c r="B65" s="755" t="s">
        <v>1290</v>
      </c>
      <c r="C65" s="755"/>
    </row>
    <row r="66" spans="2:54" s="757" customFormat="1" ht="17.25" customHeight="1" x14ac:dyDescent="0.2">
      <c r="B66" s="755"/>
      <c r="C66" s="755"/>
    </row>
    <row r="67" spans="2:54" s="757" customFormat="1" ht="17.25" customHeight="1" x14ac:dyDescent="0.2">
      <c r="B67" s="755" t="s">
        <v>1291</v>
      </c>
      <c r="C67" s="755"/>
    </row>
    <row r="68" spans="2:54" s="757" customFormat="1" ht="17.25" customHeight="1" x14ac:dyDescent="0.2">
      <c r="B68" s="755"/>
      <c r="C68" s="755"/>
    </row>
    <row r="69" spans="2:54" s="757" customFormat="1" ht="17.25" customHeight="1" x14ac:dyDescent="0.2">
      <c r="B69" s="755" t="s">
        <v>1292</v>
      </c>
      <c r="C69" s="755"/>
    </row>
    <row r="70" spans="2:54" s="757" customFormat="1" ht="17.25" customHeight="1" x14ac:dyDescent="0.2">
      <c r="B70" s="755" t="s">
        <v>1265</v>
      </c>
      <c r="C70" s="755"/>
    </row>
    <row r="71" spans="2:54" s="757" customFormat="1" ht="17.25" customHeight="1" x14ac:dyDescent="0.2">
      <c r="B71" s="755"/>
      <c r="C71" s="755"/>
    </row>
    <row r="72" spans="2:54" s="757" customFormat="1" ht="17.25" customHeight="1" x14ac:dyDescent="0.2">
      <c r="B72" s="755" t="s">
        <v>1293</v>
      </c>
      <c r="C72" s="755"/>
      <c r="D72" s="755"/>
    </row>
    <row r="73" spans="2:54" s="757" customFormat="1" ht="17.25" customHeight="1" x14ac:dyDescent="0.2">
      <c r="B73" s="755"/>
      <c r="C73" s="755"/>
      <c r="D73" s="755"/>
    </row>
    <row r="74" spans="2:54" s="757" customFormat="1" ht="17.25" customHeight="1" x14ac:dyDescent="0.2">
      <c r="B74" s="757" t="s">
        <v>1294</v>
      </c>
      <c r="D74" s="755"/>
    </row>
    <row r="75" spans="2:54" s="757" customFormat="1" ht="17.25" customHeight="1" x14ac:dyDescent="0.2">
      <c r="B75" s="757" t="s">
        <v>1268</v>
      </c>
      <c r="D75" s="755"/>
    </row>
    <row r="76" spans="2:54" s="757" customFormat="1" ht="17.25" customHeight="1" x14ac:dyDescent="0.2">
      <c r="B76" s="757" t="s">
        <v>1269</v>
      </c>
    </row>
    <row r="77" spans="2:54" s="757" customFormat="1" ht="17.25" customHeight="1" x14ac:dyDescent="0.2"/>
    <row r="78" spans="2:54" s="757" customFormat="1" ht="17.25" customHeight="1" x14ac:dyDescent="0.2">
      <c r="B78" s="757" t="s">
        <v>1295</v>
      </c>
      <c r="E78" s="767"/>
      <c r="F78" s="767"/>
      <c r="G78" s="767"/>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row>
    <row r="79" spans="2:54" s="757" customFormat="1" ht="17.25" customHeight="1" x14ac:dyDescent="0.2">
      <c r="B79" s="768" t="s">
        <v>1271</v>
      </c>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7"/>
      <c r="AZ79" s="767"/>
      <c r="BA79" s="767"/>
      <c r="BB79" s="767"/>
    </row>
    <row r="80" spans="2:54" ht="18.75" customHeight="1" x14ac:dyDescent="0.2">
      <c r="B80" s="769" t="s">
        <v>1272</v>
      </c>
    </row>
    <row r="81" spans="2:2" ht="18.75" customHeight="1" x14ac:dyDescent="0.2">
      <c r="B81" s="768" t="s">
        <v>1273</v>
      </c>
    </row>
    <row r="82" spans="2:2" ht="18.75" customHeight="1" x14ac:dyDescent="0.2">
      <c r="B82" s="769" t="s">
        <v>1274</v>
      </c>
    </row>
    <row r="83" spans="2:2" ht="18.75" customHeight="1" x14ac:dyDescent="0.2">
      <c r="B83" s="768" t="s">
        <v>1275</v>
      </c>
    </row>
    <row r="84" spans="2:2" ht="18.75" customHeight="1" x14ac:dyDescent="0.2">
      <c r="B84" s="768" t="s">
        <v>1276</v>
      </c>
    </row>
    <row r="85" spans="2:2" ht="18.75" customHeight="1" x14ac:dyDescent="0.2">
      <c r="B85" s="768" t="s">
        <v>1277</v>
      </c>
    </row>
    <row r="86" spans="2:2" ht="18.75" customHeight="1" x14ac:dyDescent="0.2"/>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25A3-D97A-467B-A84E-2277FDC9D74D}">
  <sheetPr>
    <pageSetUpPr fitToPage="1"/>
  </sheetPr>
  <dimension ref="B1:Q62"/>
  <sheetViews>
    <sheetView workbookViewId="0">
      <selection activeCell="B1" sqref="B1"/>
    </sheetView>
  </sheetViews>
  <sheetFormatPr defaultColWidth="9" defaultRowHeight="13" x14ac:dyDescent="0.2"/>
  <cols>
    <col min="1" max="1" width="1.90625" style="754" customWidth="1"/>
    <col min="2" max="2" width="11.453125" style="754" customWidth="1"/>
    <col min="3" max="17" width="40.6328125" style="754" customWidth="1"/>
    <col min="18" max="16384" width="9" style="754"/>
  </cols>
  <sheetData>
    <row r="1" spans="2:4" ht="16.5" x14ac:dyDescent="0.2">
      <c r="B1" s="792" t="s">
        <v>1296</v>
      </c>
    </row>
    <row r="2" spans="2:4" ht="14" x14ac:dyDescent="0.2">
      <c r="B2" s="757" t="s">
        <v>1297</v>
      </c>
      <c r="C2" s="757"/>
      <c r="D2" s="757"/>
    </row>
    <row r="3" spans="2:4" ht="14" x14ac:dyDescent="0.2">
      <c r="B3" s="757"/>
      <c r="C3" s="757"/>
      <c r="D3" s="757"/>
    </row>
    <row r="4" spans="2:4" ht="14" x14ac:dyDescent="0.2">
      <c r="B4" s="761" t="s">
        <v>1066</v>
      </c>
      <c r="C4" s="761" t="s">
        <v>1298</v>
      </c>
      <c r="D4" s="757"/>
    </row>
    <row r="5" spans="2:4" ht="14" x14ac:dyDescent="0.2">
      <c r="B5" s="770">
        <v>1</v>
      </c>
      <c r="C5" s="771" t="s">
        <v>1042</v>
      </c>
      <c r="D5" s="757"/>
    </row>
    <row r="6" spans="2:4" ht="14" x14ac:dyDescent="0.2">
      <c r="B6" s="770">
        <v>2</v>
      </c>
      <c r="C6" s="771" t="s">
        <v>1122</v>
      </c>
      <c r="D6" s="757"/>
    </row>
    <row r="7" spans="2:4" ht="14" x14ac:dyDescent="0.2">
      <c r="B7" s="770">
        <v>3</v>
      </c>
      <c r="C7" s="771" t="s">
        <v>1299</v>
      </c>
      <c r="D7" s="757"/>
    </row>
    <row r="8" spans="2:4" ht="14" x14ac:dyDescent="0.2">
      <c r="B8" s="770">
        <v>4</v>
      </c>
      <c r="C8" s="771" t="s">
        <v>1300</v>
      </c>
      <c r="D8" s="757"/>
    </row>
    <row r="9" spans="2:4" ht="14" x14ac:dyDescent="0.2">
      <c r="B9" s="770">
        <v>5</v>
      </c>
      <c r="C9" s="771" t="s">
        <v>1301</v>
      </c>
      <c r="D9" s="757"/>
    </row>
    <row r="10" spans="2:4" ht="14" x14ac:dyDescent="0.2">
      <c r="B10" s="770">
        <v>6</v>
      </c>
      <c r="C10" s="771" t="s">
        <v>1301</v>
      </c>
    </row>
    <row r="11" spans="2:4" ht="14" x14ac:dyDescent="0.2">
      <c r="B11" s="770">
        <v>7</v>
      </c>
      <c r="C11" s="771" t="s">
        <v>1301</v>
      </c>
      <c r="D11" s="757"/>
    </row>
    <row r="12" spans="2:4" ht="14" x14ac:dyDescent="0.2">
      <c r="B12" s="770">
        <v>8</v>
      </c>
      <c r="C12" s="771" t="s">
        <v>1301</v>
      </c>
      <c r="D12" s="757"/>
    </row>
    <row r="13" spans="2:4" ht="14" x14ac:dyDescent="0.2">
      <c r="B13" s="770">
        <v>9</v>
      </c>
      <c r="C13" s="771" t="s">
        <v>1301</v>
      </c>
      <c r="D13" s="757"/>
    </row>
    <row r="14" spans="2:4" ht="14" x14ac:dyDescent="0.2">
      <c r="B14" s="770">
        <v>10</v>
      </c>
      <c r="C14" s="771" t="s">
        <v>1301</v>
      </c>
      <c r="D14" s="757"/>
    </row>
    <row r="15" spans="2:4" ht="14" x14ac:dyDescent="0.2">
      <c r="B15" s="770">
        <v>11</v>
      </c>
      <c r="C15" s="771" t="s">
        <v>1301</v>
      </c>
      <c r="D15" s="757"/>
    </row>
    <row r="16" spans="2:4" ht="14" x14ac:dyDescent="0.2">
      <c r="B16" s="770">
        <v>12</v>
      </c>
      <c r="C16" s="771" t="s">
        <v>1301</v>
      </c>
      <c r="D16" s="757"/>
    </row>
    <row r="17" spans="2:17" ht="14" x14ac:dyDescent="0.2">
      <c r="B17" s="770">
        <v>13</v>
      </c>
      <c r="C17" s="771" t="s">
        <v>1301</v>
      </c>
      <c r="D17" s="757"/>
    </row>
    <row r="18" spans="2:17" ht="14" x14ac:dyDescent="0.2">
      <c r="B18" s="770">
        <v>14</v>
      </c>
      <c r="C18" s="771" t="s">
        <v>1301</v>
      </c>
      <c r="D18" s="757"/>
    </row>
    <row r="20" spans="2:17" ht="14" x14ac:dyDescent="0.2">
      <c r="B20" s="757" t="s">
        <v>1302</v>
      </c>
    </row>
    <row r="21" spans="2:17" ht="13.5" thickBot="1" x14ac:dyDescent="0.25"/>
    <row r="22" spans="2:17" ht="14.5" thickBot="1" x14ac:dyDescent="0.25">
      <c r="B22" s="772" t="s">
        <v>1246</v>
      </c>
      <c r="C22" s="773" t="s">
        <v>1188</v>
      </c>
      <c r="D22" s="774" t="s">
        <v>1193</v>
      </c>
      <c r="E22" s="774" t="s">
        <v>1197</v>
      </c>
      <c r="F22" s="774" t="s">
        <v>1247</v>
      </c>
      <c r="G22" s="774" t="s">
        <v>1204</v>
      </c>
      <c r="H22" s="775" t="s">
        <v>1220</v>
      </c>
      <c r="I22" s="775" t="s">
        <v>1200</v>
      </c>
      <c r="J22" s="775" t="s">
        <v>1248</v>
      </c>
      <c r="K22" s="775" t="s">
        <v>1249</v>
      </c>
      <c r="L22" s="776" t="s">
        <v>1202</v>
      </c>
      <c r="M22" s="777" t="s">
        <v>1250</v>
      </c>
      <c r="N22" s="777" t="s">
        <v>1251</v>
      </c>
      <c r="O22" s="777" t="s">
        <v>1252</v>
      </c>
      <c r="P22" s="777" t="s">
        <v>1253</v>
      </c>
      <c r="Q22" s="778" t="s">
        <v>1301</v>
      </c>
    </row>
    <row r="23" spans="2:17" ht="14" x14ac:dyDescent="0.2">
      <c r="B23" s="1958" t="s">
        <v>1303</v>
      </c>
      <c r="C23" s="779" t="s">
        <v>1193</v>
      </c>
      <c r="D23" s="780" t="s">
        <v>1193</v>
      </c>
      <c r="E23" s="780" t="s">
        <v>1197</v>
      </c>
      <c r="F23" s="780" t="s">
        <v>1247</v>
      </c>
      <c r="G23" s="780" t="s">
        <v>1206</v>
      </c>
      <c r="H23" s="781" t="s">
        <v>1222</v>
      </c>
      <c r="I23" s="781" t="s">
        <v>1200</v>
      </c>
      <c r="J23" s="781" t="s">
        <v>1248</v>
      </c>
      <c r="K23" s="782" t="s">
        <v>1249</v>
      </c>
      <c r="L23" s="783" t="s">
        <v>1202</v>
      </c>
      <c r="M23" s="784" t="s">
        <v>1250</v>
      </c>
      <c r="N23" s="785" t="s">
        <v>1301</v>
      </c>
      <c r="O23" s="785" t="s">
        <v>1301</v>
      </c>
      <c r="P23" s="785" t="s">
        <v>1301</v>
      </c>
      <c r="Q23" s="786" t="s">
        <v>1301</v>
      </c>
    </row>
    <row r="24" spans="2:17" ht="14" x14ac:dyDescent="0.2">
      <c r="B24" s="1959"/>
      <c r="C24" s="787" t="s">
        <v>1190</v>
      </c>
      <c r="D24" s="785" t="s">
        <v>1301</v>
      </c>
      <c r="E24" s="785" t="s">
        <v>1301</v>
      </c>
      <c r="F24" s="785" t="s">
        <v>1301</v>
      </c>
      <c r="G24" s="785" t="s">
        <v>1215</v>
      </c>
      <c r="H24" s="785" t="s">
        <v>1856</v>
      </c>
      <c r="I24" s="785" t="s">
        <v>1190</v>
      </c>
      <c r="J24" s="785" t="s">
        <v>1190</v>
      </c>
      <c r="K24" s="785" t="s">
        <v>1190</v>
      </c>
      <c r="L24" s="785" t="s">
        <v>1301</v>
      </c>
      <c r="M24" s="785" t="s">
        <v>1301</v>
      </c>
      <c r="N24" s="785" t="s">
        <v>1301</v>
      </c>
      <c r="O24" s="785" t="s">
        <v>1301</v>
      </c>
      <c r="P24" s="785" t="s">
        <v>1301</v>
      </c>
      <c r="Q24" s="786" t="s">
        <v>1301</v>
      </c>
    </row>
    <row r="25" spans="2:17" ht="14" x14ac:dyDescent="0.2">
      <c r="B25" s="1959"/>
      <c r="C25" s="787" t="s">
        <v>1301</v>
      </c>
      <c r="D25" s="785" t="s">
        <v>1301</v>
      </c>
      <c r="E25" s="785" t="s">
        <v>1301</v>
      </c>
      <c r="F25" s="785" t="s">
        <v>1301</v>
      </c>
      <c r="G25" s="785" t="s">
        <v>1301</v>
      </c>
      <c r="H25" s="785" t="s">
        <v>1857</v>
      </c>
      <c r="I25" s="785" t="s">
        <v>1301</v>
      </c>
      <c r="J25" s="785" t="s">
        <v>1301</v>
      </c>
      <c r="K25" s="785" t="s">
        <v>1301</v>
      </c>
      <c r="L25" s="785" t="s">
        <v>1301</v>
      </c>
      <c r="M25" s="785" t="s">
        <v>1301</v>
      </c>
      <c r="N25" s="785" t="s">
        <v>1301</v>
      </c>
      <c r="O25" s="785" t="s">
        <v>1301</v>
      </c>
      <c r="P25" s="785" t="s">
        <v>1301</v>
      </c>
      <c r="Q25" s="786" t="s">
        <v>1301</v>
      </c>
    </row>
    <row r="26" spans="2:17" ht="14" x14ac:dyDescent="0.2">
      <c r="B26" s="1959"/>
      <c r="C26" s="787" t="s">
        <v>1301</v>
      </c>
      <c r="D26" s="785" t="s">
        <v>1301</v>
      </c>
      <c r="E26" s="785" t="s">
        <v>1301</v>
      </c>
      <c r="F26" s="785" t="s">
        <v>1301</v>
      </c>
      <c r="G26" s="785" t="s">
        <v>1301</v>
      </c>
      <c r="H26" s="785" t="s">
        <v>1858</v>
      </c>
      <c r="I26" s="785" t="s">
        <v>1301</v>
      </c>
      <c r="J26" s="785" t="s">
        <v>1301</v>
      </c>
      <c r="K26" s="785" t="s">
        <v>1301</v>
      </c>
      <c r="L26" s="785" t="s">
        <v>1301</v>
      </c>
      <c r="M26" s="785" t="s">
        <v>1301</v>
      </c>
      <c r="N26" s="785" t="s">
        <v>1301</v>
      </c>
      <c r="O26" s="785" t="s">
        <v>1301</v>
      </c>
      <c r="P26" s="785" t="s">
        <v>1301</v>
      </c>
      <c r="Q26" s="786" t="s">
        <v>1301</v>
      </c>
    </row>
    <row r="27" spans="2:17" ht="14" x14ac:dyDescent="0.2">
      <c r="B27" s="1959"/>
      <c r="C27" s="788" t="s">
        <v>1301</v>
      </c>
      <c r="D27" s="785" t="s">
        <v>1301</v>
      </c>
      <c r="E27" s="785" t="s">
        <v>1301</v>
      </c>
      <c r="F27" s="785" t="s">
        <v>1301</v>
      </c>
      <c r="G27" s="785" t="s">
        <v>1301</v>
      </c>
      <c r="H27" s="785" t="s">
        <v>1859</v>
      </c>
      <c r="I27" s="785" t="s">
        <v>1301</v>
      </c>
      <c r="J27" s="785" t="s">
        <v>1301</v>
      </c>
      <c r="K27" s="785" t="s">
        <v>1301</v>
      </c>
      <c r="L27" s="785" t="s">
        <v>1301</v>
      </c>
      <c r="M27" s="785" t="s">
        <v>1301</v>
      </c>
      <c r="N27" s="785" t="s">
        <v>1301</v>
      </c>
      <c r="O27" s="785" t="s">
        <v>1301</v>
      </c>
      <c r="P27" s="785" t="s">
        <v>1301</v>
      </c>
      <c r="Q27" s="786" t="s">
        <v>1301</v>
      </c>
    </row>
    <row r="28" spans="2:17" ht="14" x14ac:dyDescent="0.2">
      <c r="B28" s="1959"/>
      <c r="C28" s="788" t="s">
        <v>1301</v>
      </c>
      <c r="D28" s="785" t="s">
        <v>1301</v>
      </c>
      <c r="E28" s="785" t="s">
        <v>1301</v>
      </c>
      <c r="F28" s="785" t="s">
        <v>1301</v>
      </c>
      <c r="G28" s="785" t="s">
        <v>1301</v>
      </c>
      <c r="H28" s="785" t="s">
        <v>1860</v>
      </c>
      <c r="I28" s="785" t="s">
        <v>1301</v>
      </c>
      <c r="J28" s="785" t="s">
        <v>1301</v>
      </c>
      <c r="K28" s="785" t="s">
        <v>1301</v>
      </c>
      <c r="L28" s="785" t="s">
        <v>1301</v>
      </c>
      <c r="M28" s="785" t="s">
        <v>1301</v>
      </c>
      <c r="N28" s="785" t="s">
        <v>1301</v>
      </c>
      <c r="O28" s="785" t="s">
        <v>1301</v>
      </c>
      <c r="P28" s="785" t="s">
        <v>1301</v>
      </c>
      <c r="Q28" s="786" t="s">
        <v>1301</v>
      </c>
    </row>
    <row r="29" spans="2:17" ht="14" x14ac:dyDescent="0.2">
      <c r="B29" s="1959"/>
      <c r="C29" s="788" t="s">
        <v>1301</v>
      </c>
      <c r="D29" s="785" t="s">
        <v>1301</v>
      </c>
      <c r="E29" s="785" t="s">
        <v>1301</v>
      </c>
      <c r="F29" s="785" t="s">
        <v>1301</v>
      </c>
      <c r="G29" s="785" t="s">
        <v>1301</v>
      </c>
      <c r="H29" s="785" t="s">
        <v>1861</v>
      </c>
      <c r="I29" s="785" t="s">
        <v>1301</v>
      </c>
      <c r="J29" s="785" t="s">
        <v>1301</v>
      </c>
      <c r="K29" s="785" t="s">
        <v>1301</v>
      </c>
      <c r="L29" s="785" t="s">
        <v>1301</v>
      </c>
      <c r="M29" s="785" t="s">
        <v>1301</v>
      </c>
      <c r="N29" s="785" t="s">
        <v>1301</v>
      </c>
      <c r="O29" s="785" t="s">
        <v>1301</v>
      </c>
      <c r="P29" s="785" t="s">
        <v>1301</v>
      </c>
      <c r="Q29" s="786" t="s">
        <v>1301</v>
      </c>
    </row>
    <row r="30" spans="2:17" ht="14" x14ac:dyDescent="0.2">
      <c r="B30" s="1959"/>
      <c r="C30" s="788" t="s">
        <v>1301</v>
      </c>
      <c r="D30" s="785" t="s">
        <v>1301</v>
      </c>
      <c r="E30" s="785" t="s">
        <v>1301</v>
      </c>
      <c r="F30" s="785" t="s">
        <v>1301</v>
      </c>
      <c r="G30" s="785" t="s">
        <v>1301</v>
      </c>
      <c r="H30" s="785" t="s">
        <v>1862</v>
      </c>
      <c r="I30" s="785" t="s">
        <v>1301</v>
      </c>
      <c r="J30" s="785" t="s">
        <v>1301</v>
      </c>
      <c r="K30" s="785" t="s">
        <v>1301</v>
      </c>
      <c r="L30" s="785" t="s">
        <v>1301</v>
      </c>
      <c r="M30" s="785" t="s">
        <v>1301</v>
      </c>
      <c r="N30" s="785" t="s">
        <v>1301</v>
      </c>
      <c r="O30" s="785" t="s">
        <v>1301</v>
      </c>
      <c r="P30" s="785" t="s">
        <v>1301</v>
      </c>
      <c r="Q30" s="786" t="s">
        <v>1301</v>
      </c>
    </row>
    <row r="31" spans="2:17" ht="14" x14ac:dyDescent="0.2">
      <c r="B31" s="1959"/>
      <c r="C31" s="788" t="s">
        <v>1301</v>
      </c>
      <c r="D31" s="785" t="s">
        <v>1301</v>
      </c>
      <c r="E31" s="785" t="s">
        <v>1301</v>
      </c>
      <c r="F31" s="785" t="s">
        <v>1301</v>
      </c>
      <c r="G31" s="785" t="s">
        <v>1301</v>
      </c>
      <c r="H31" s="785" t="s">
        <v>1301</v>
      </c>
      <c r="I31" s="785" t="s">
        <v>1301</v>
      </c>
      <c r="J31" s="785" t="s">
        <v>1301</v>
      </c>
      <c r="K31" s="785" t="s">
        <v>1301</v>
      </c>
      <c r="L31" s="785" t="s">
        <v>1301</v>
      </c>
      <c r="M31" s="785" t="s">
        <v>1301</v>
      </c>
      <c r="N31" s="785" t="s">
        <v>1301</v>
      </c>
      <c r="O31" s="785" t="s">
        <v>1301</v>
      </c>
      <c r="P31" s="785" t="s">
        <v>1301</v>
      </c>
      <c r="Q31" s="786" t="s">
        <v>1301</v>
      </c>
    </row>
    <row r="32" spans="2:17" ht="14.5" thickBot="1" x14ac:dyDescent="0.25">
      <c r="B32" s="1960"/>
      <c r="C32" s="789" t="s">
        <v>1301</v>
      </c>
      <c r="D32" s="790" t="s">
        <v>1301</v>
      </c>
      <c r="E32" s="790" t="s">
        <v>1301</v>
      </c>
      <c r="F32" s="790" t="s">
        <v>1301</v>
      </c>
      <c r="G32" s="790" t="s">
        <v>1301</v>
      </c>
      <c r="H32" s="790" t="s">
        <v>1301</v>
      </c>
      <c r="I32" s="790" t="s">
        <v>1301</v>
      </c>
      <c r="J32" s="790" t="s">
        <v>1301</v>
      </c>
      <c r="K32" s="790" t="s">
        <v>1301</v>
      </c>
      <c r="L32" s="790" t="s">
        <v>1301</v>
      </c>
      <c r="M32" s="790" t="s">
        <v>1301</v>
      </c>
      <c r="N32" s="790" t="s">
        <v>1301</v>
      </c>
      <c r="O32" s="790" t="s">
        <v>1301</v>
      </c>
      <c r="P32" s="790" t="s">
        <v>1301</v>
      </c>
      <c r="Q32" s="791" t="s">
        <v>1301</v>
      </c>
    </row>
    <row r="37" spans="3:3" x14ac:dyDescent="0.2">
      <c r="C37" s="754" t="s">
        <v>1304</v>
      </c>
    </row>
    <row r="38" spans="3:3" x14ac:dyDescent="0.2">
      <c r="C38" s="754" t="s">
        <v>1305</v>
      </c>
    </row>
    <row r="39" spans="3:3" x14ac:dyDescent="0.2">
      <c r="C39" s="754" t="s">
        <v>1306</v>
      </c>
    </row>
    <row r="40" spans="3:3" x14ac:dyDescent="0.2">
      <c r="C40" s="754" t="s">
        <v>1307</v>
      </c>
    </row>
    <row r="41" spans="3:3" x14ac:dyDescent="0.2">
      <c r="C41" s="754" t="s">
        <v>1308</v>
      </c>
    </row>
    <row r="42" spans="3:3" x14ac:dyDescent="0.2">
      <c r="C42" s="754" t="s">
        <v>1309</v>
      </c>
    </row>
    <row r="43" spans="3:3" x14ac:dyDescent="0.2">
      <c r="C43" s="754" t="s">
        <v>1310</v>
      </c>
    </row>
    <row r="44" spans="3:3" x14ac:dyDescent="0.2">
      <c r="C44" s="754" t="s">
        <v>1311</v>
      </c>
    </row>
    <row r="45" spans="3:3" x14ac:dyDescent="0.2">
      <c r="C45" s="754" t="s">
        <v>1312</v>
      </c>
    </row>
    <row r="46" spans="3:3" x14ac:dyDescent="0.2">
      <c r="C46" s="754" t="s">
        <v>1313</v>
      </c>
    </row>
    <row r="47" spans="3:3" x14ac:dyDescent="0.2">
      <c r="C47" s="754" t="s">
        <v>1314</v>
      </c>
    </row>
    <row r="48" spans="3:3" x14ac:dyDescent="0.2">
      <c r="C48" s="754" t="s">
        <v>1315</v>
      </c>
    </row>
    <row r="49" spans="3:3" x14ac:dyDescent="0.2">
      <c r="C49" s="754" t="s">
        <v>1316</v>
      </c>
    </row>
    <row r="50" spans="3:3" x14ac:dyDescent="0.2">
      <c r="C50" s="754" t="s">
        <v>1317</v>
      </c>
    </row>
    <row r="51" spans="3:3" x14ac:dyDescent="0.2">
      <c r="C51" s="754" t="s">
        <v>1318</v>
      </c>
    </row>
    <row r="52" spans="3:3" x14ac:dyDescent="0.2">
      <c r="C52" s="754" t="s">
        <v>1319</v>
      </c>
    </row>
    <row r="54" spans="3:3" x14ac:dyDescent="0.2">
      <c r="C54" s="754" t="s">
        <v>1320</v>
      </c>
    </row>
    <row r="55" spans="3:3" x14ac:dyDescent="0.2">
      <c r="C55" s="754" t="s">
        <v>1321</v>
      </c>
    </row>
    <row r="57" spans="3:3" x14ac:dyDescent="0.2">
      <c r="C57" s="754" t="s">
        <v>1322</v>
      </c>
    </row>
    <row r="58" spans="3:3" x14ac:dyDescent="0.2">
      <c r="C58" s="754" t="s">
        <v>1323</v>
      </c>
    </row>
    <row r="59" spans="3:3" x14ac:dyDescent="0.2">
      <c r="C59" s="754" t="s">
        <v>1324</v>
      </c>
    </row>
    <row r="60" spans="3:3" x14ac:dyDescent="0.2">
      <c r="C60" s="754" t="s">
        <v>1325</v>
      </c>
    </row>
    <row r="61" spans="3:3" x14ac:dyDescent="0.2">
      <c r="C61" s="754" t="s">
        <v>1326</v>
      </c>
    </row>
    <row r="62" spans="3:3" x14ac:dyDescent="0.2">
      <c r="C62" s="754" t="s">
        <v>1327</v>
      </c>
    </row>
  </sheetData>
  <mergeCells count="1">
    <mergeCell ref="B23:B32"/>
  </mergeCells>
  <phoneticPr fontId="3"/>
  <pageMargins left="0.70866141732283472" right="0.70866141732283472" top="0.74803149606299213" bottom="0.74803149606299213" header="0.31496062992125984" footer="0.31496062992125984"/>
  <pageSetup paperSize="9" scale="61"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1"/>
  <sheetViews>
    <sheetView view="pageBreakPreview" zoomScaleNormal="100" zoomScaleSheetLayoutView="100" workbookViewId="0"/>
  </sheetViews>
  <sheetFormatPr defaultColWidth="9" defaultRowHeight="13" x14ac:dyDescent="0.2"/>
  <cols>
    <col min="1" max="1" width="3.6328125" style="325" customWidth="1"/>
    <col min="2" max="2" width="3.08984375" style="325" customWidth="1"/>
    <col min="3" max="5" width="3.6328125" style="325" customWidth="1"/>
    <col min="6" max="6" width="18.453125" style="325" customWidth="1"/>
    <col min="7" max="8" width="23.6328125" style="325" customWidth="1"/>
    <col min="9" max="9" width="8.08984375" style="325" customWidth="1"/>
    <col min="10" max="13" width="13.08984375" style="325" customWidth="1"/>
    <col min="14" max="14" width="10.6328125" style="325" customWidth="1"/>
    <col min="15" max="16384" width="9" style="325"/>
  </cols>
  <sheetData>
    <row r="1" spans="1:10" ht="15" customHeight="1" x14ac:dyDescent="0.2">
      <c r="A1" s="325" t="s">
        <v>1328</v>
      </c>
    </row>
    <row r="2" spans="1:10" ht="15" customHeight="1" x14ac:dyDescent="0.2"/>
    <row r="3" spans="1:10" ht="15" customHeight="1" x14ac:dyDescent="0.2">
      <c r="B3" s="325" t="s">
        <v>1329</v>
      </c>
    </row>
    <row r="4" spans="1:10" ht="9" customHeight="1" x14ac:dyDescent="0.2"/>
    <row r="5" spans="1:10" ht="21" customHeight="1" x14ac:dyDescent="0.2">
      <c r="C5" s="325" t="s">
        <v>1330</v>
      </c>
      <c r="H5" s="326" t="s">
        <v>1331</v>
      </c>
    </row>
    <row r="6" spans="1:10" ht="15" customHeight="1" x14ac:dyDescent="0.2"/>
    <row r="7" spans="1:10" ht="15" customHeight="1" x14ac:dyDescent="0.2">
      <c r="D7" s="325" t="s">
        <v>1332</v>
      </c>
      <c r="H7" s="327" t="s">
        <v>1333</v>
      </c>
      <c r="J7" s="325" t="s">
        <v>1334</v>
      </c>
    </row>
    <row r="8" spans="1:10" ht="15" customHeight="1" x14ac:dyDescent="0.2">
      <c r="D8" s="328"/>
      <c r="E8" s="329"/>
      <c r="F8" s="330"/>
      <c r="G8" s="331" t="s">
        <v>1335</v>
      </c>
      <c r="H8" s="331" t="s">
        <v>1336</v>
      </c>
    </row>
    <row r="9" spans="1:10" ht="27" customHeight="1" x14ac:dyDescent="0.2">
      <c r="D9" s="1961" t="s">
        <v>1337</v>
      </c>
      <c r="E9" s="1962"/>
      <c r="F9" s="1963"/>
      <c r="G9" s="999"/>
      <c r="H9" s="1000"/>
    </row>
    <row r="10" spans="1:10" ht="27" customHeight="1" x14ac:dyDescent="0.2">
      <c r="D10" s="1961" t="s">
        <v>1338</v>
      </c>
      <c r="E10" s="1962"/>
      <c r="F10" s="1963"/>
      <c r="G10" s="999"/>
      <c r="H10" s="1000"/>
    </row>
    <row r="11" spans="1:10" ht="27" customHeight="1" x14ac:dyDescent="0.2">
      <c r="D11" s="1961" t="s">
        <v>1339</v>
      </c>
      <c r="E11" s="1962"/>
      <c r="F11" s="1963"/>
      <c r="G11" s="999"/>
      <c r="H11" s="1000"/>
    </row>
    <row r="12" spans="1:10" ht="15" customHeight="1" x14ac:dyDescent="0.2"/>
    <row r="13" spans="1:10" ht="15" customHeight="1" x14ac:dyDescent="0.2">
      <c r="B13" s="1104" t="s">
        <v>1811</v>
      </c>
    </row>
    <row r="14" spans="1:10" ht="9" customHeight="1" x14ac:dyDescent="0.2"/>
    <row r="15" spans="1:10" ht="21" customHeight="1" x14ac:dyDescent="0.2">
      <c r="C15" s="325" t="s">
        <v>1340</v>
      </c>
      <c r="H15" s="326" t="s">
        <v>1331</v>
      </c>
    </row>
    <row r="16" spans="1:10" ht="15" customHeight="1" x14ac:dyDescent="0.2"/>
    <row r="17" spans="2:14" ht="15" customHeight="1" x14ac:dyDescent="0.2">
      <c r="D17" s="325" t="s">
        <v>1341</v>
      </c>
      <c r="J17" s="325" t="s">
        <v>1342</v>
      </c>
    </row>
    <row r="18" spans="2:14" ht="15" customHeight="1" x14ac:dyDescent="0.2">
      <c r="D18" s="328"/>
      <c r="E18" s="329"/>
      <c r="F18" s="330"/>
      <c r="G18" s="331" t="s">
        <v>1343</v>
      </c>
    </row>
    <row r="19" spans="2:14" ht="30" customHeight="1" x14ac:dyDescent="0.2">
      <c r="D19" s="1976" t="s">
        <v>1344</v>
      </c>
      <c r="E19" s="1977"/>
      <c r="F19" s="331" t="s">
        <v>1345</v>
      </c>
      <c r="G19" s="1000"/>
    </row>
    <row r="20" spans="2:14" ht="30" customHeight="1" x14ac:dyDescent="0.2">
      <c r="D20" s="1978"/>
      <c r="E20" s="1979"/>
      <c r="F20" s="331" t="s">
        <v>1346</v>
      </c>
      <c r="G20" s="1000"/>
    </row>
    <row r="21" spans="2:14" ht="30" customHeight="1" x14ac:dyDescent="0.2">
      <c r="D21" s="1976" t="s">
        <v>1347</v>
      </c>
      <c r="E21" s="1977"/>
      <c r="F21" s="331" t="s">
        <v>1345</v>
      </c>
      <c r="G21" s="1000"/>
    </row>
    <row r="22" spans="2:14" ht="30" customHeight="1" x14ac:dyDescent="0.2">
      <c r="D22" s="1978"/>
      <c r="E22" s="1979"/>
      <c r="F22" s="331" t="s">
        <v>1346</v>
      </c>
      <c r="G22" s="1000"/>
    </row>
    <row r="23" spans="2:14" ht="15" customHeight="1" x14ac:dyDescent="0.2"/>
    <row r="24" spans="2:14" ht="30" customHeight="1" x14ac:dyDescent="0.2">
      <c r="C24" s="1961" t="s">
        <v>1348</v>
      </c>
      <c r="D24" s="1962"/>
      <c r="E24" s="1962"/>
      <c r="F24" s="1963"/>
      <c r="G24" s="1001"/>
      <c r="H24" s="1964" t="s">
        <v>1349</v>
      </c>
      <c r="I24" s="1965"/>
      <c r="J24" s="1965"/>
      <c r="K24" s="1965"/>
      <c r="L24" s="1965"/>
      <c r="M24" s="1965"/>
    </row>
    <row r="25" spans="2:14" ht="15" customHeight="1" x14ac:dyDescent="0.2">
      <c r="C25" s="1966" t="s">
        <v>1350</v>
      </c>
      <c r="D25" s="1967"/>
      <c r="E25" s="1967"/>
      <c r="F25" s="1968"/>
      <c r="G25" s="1972"/>
      <c r="H25" s="1974" t="s">
        <v>1351</v>
      </c>
      <c r="I25" s="1975"/>
      <c r="J25" s="1975"/>
      <c r="K25" s="1975"/>
      <c r="L25" s="1975"/>
      <c r="M25" s="1975"/>
      <c r="N25" s="1975"/>
    </row>
    <row r="26" spans="2:14" ht="15" customHeight="1" x14ac:dyDescent="0.2">
      <c r="C26" s="1969"/>
      <c r="D26" s="1970"/>
      <c r="E26" s="1970"/>
      <c r="F26" s="1971"/>
      <c r="G26" s="1973"/>
      <c r="H26" s="1974" t="s">
        <v>1352</v>
      </c>
      <c r="I26" s="1975"/>
      <c r="J26" s="1975"/>
      <c r="K26" s="1975"/>
      <c r="L26" s="1975"/>
      <c r="M26" s="1975"/>
      <c r="N26" s="1975"/>
    </row>
    <row r="27" spans="2:14" ht="15" customHeight="1" x14ac:dyDescent="0.2"/>
    <row r="28" spans="2:14" ht="15" customHeight="1" x14ac:dyDescent="0.2">
      <c r="B28" s="325" t="s">
        <v>1353</v>
      </c>
    </row>
    <row r="29" spans="2:14" ht="9" customHeight="1" x14ac:dyDescent="0.2"/>
    <row r="30" spans="2:14" ht="21" customHeight="1" x14ac:dyDescent="0.2">
      <c r="C30" s="325" t="s">
        <v>1354</v>
      </c>
      <c r="H30" s="326" t="s">
        <v>1331</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C24:F24"/>
    <mergeCell ref="H24:M24"/>
    <mergeCell ref="C25:F26"/>
    <mergeCell ref="G25:G26"/>
    <mergeCell ref="H25:N25"/>
    <mergeCell ref="H26:N26"/>
  </mergeCells>
  <phoneticPr fontId="3"/>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47"/>
  <sheetViews>
    <sheetView view="pageBreakPreview" zoomScaleNormal="100" zoomScaleSheetLayoutView="100" workbookViewId="0"/>
  </sheetViews>
  <sheetFormatPr defaultColWidth="9" defaultRowHeight="13" x14ac:dyDescent="0.2"/>
  <cols>
    <col min="1" max="1" width="2.6328125" style="859" customWidth="1"/>
    <col min="2" max="3" width="2.6328125" style="613" customWidth="1"/>
    <col min="4" max="4" width="7.6328125" style="613" customWidth="1"/>
    <col min="5" max="5" width="2.6328125" style="859" customWidth="1"/>
    <col min="6" max="7" width="2.6328125" style="613" customWidth="1"/>
    <col min="8" max="8" width="41.6328125" style="613" customWidth="1"/>
    <col min="9" max="9" width="12.6328125" style="946" customWidth="1"/>
    <col min="10" max="12" width="2.6328125" style="859" customWidth="1"/>
    <col min="13" max="13" width="11.6328125" style="946" customWidth="1"/>
    <col min="14" max="16384" width="9" style="597"/>
  </cols>
  <sheetData>
    <row r="1" spans="1:14" ht="13.5" customHeight="1" x14ac:dyDescent="0.2">
      <c r="D1" s="945" t="s">
        <v>1355</v>
      </c>
      <c r="E1" s="613"/>
      <c r="H1" s="859"/>
      <c r="I1" s="613"/>
      <c r="J1" s="613"/>
      <c r="K1" s="613"/>
      <c r="L1" s="613"/>
      <c r="N1" s="596"/>
    </row>
    <row r="2" spans="1:14" ht="13.5" thickBot="1" x14ac:dyDescent="0.25"/>
    <row r="3" spans="1:14" ht="18" customHeight="1" x14ac:dyDescent="0.2">
      <c r="D3" s="2125" t="s">
        <v>1356</v>
      </c>
      <c r="E3" s="2126"/>
      <c r="F3" s="2126"/>
      <c r="G3" s="2126"/>
      <c r="H3" s="2127"/>
      <c r="I3" s="2128"/>
      <c r="J3" s="2128"/>
      <c r="K3" s="2128"/>
      <c r="L3" s="2129"/>
    </row>
    <row r="4" spans="1:14" ht="18" customHeight="1" x14ac:dyDescent="0.2">
      <c r="D4" s="2130" t="s">
        <v>1357</v>
      </c>
      <c r="E4" s="2131"/>
      <c r="F4" s="2131"/>
      <c r="G4" s="2131"/>
      <c r="H4" s="2132"/>
      <c r="I4" s="2133"/>
      <c r="J4" s="2133"/>
      <c r="K4" s="2133"/>
      <c r="L4" s="2134"/>
    </row>
    <row r="5" spans="1:14" ht="18" customHeight="1" x14ac:dyDescent="0.2">
      <c r="D5" s="2130" t="s">
        <v>1358</v>
      </c>
      <c r="E5" s="2131"/>
      <c r="F5" s="2131"/>
      <c r="G5" s="2131"/>
      <c r="H5" s="2132"/>
      <c r="I5" s="2133"/>
      <c r="J5" s="2133"/>
      <c r="K5" s="2133"/>
      <c r="L5" s="2134"/>
    </row>
    <row r="6" spans="1:14" ht="18" customHeight="1" x14ac:dyDescent="0.2">
      <c r="D6" s="2130" t="s">
        <v>1359</v>
      </c>
      <c r="E6" s="2131"/>
      <c r="F6" s="2131"/>
      <c r="G6" s="2131"/>
      <c r="H6" s="2132"/>
      <c r="I6" s="2133"/>
      <c r="J6" s="2133"/>
      <c r="K6" s="2133"/>
      <c r="L6" s="2134"/>
    </row>
    <row r="7" spans="1:14" ht="18" customHeight="1" x14ac:dyDescent="0.2">
      <c r="D7" s="2130" t="s">
        <v>1360</v>
      </c>
      <c r="E7" s="2131"/>
      <c r="F7" s="2131"/>
      <c r="G7" s="2131"/>
      <c r="H7" s="2132"/>
      <c r="I7" s="2133"/>
      <c r="J7" s="2133"/>
      <c r="K7" s="2133"/>
      <c r="L7" s="2134"/>
    </row>
    <row r="8" spans="1:14" ht="18" customHeight="1" thickBot="1" x14ac:dyDescent="0.25">
      <c r="D8" s="2144" t="s">
        <v>1361</v>
      </c>
      <c r="E8" s="2145"/>
      <c r="F8" s="2145"/>
      <c r="G8" s="2145"/>
      <c r="H8" s="2146"/>
      <c r="I8" s="2147"/>
      <c r="J8" s="2147"/>
      <c r="K8" s="2147"/>
      <c r="L8" s="2148"/>
    </row>
    <row r="10" spans="1:14" ht="9" customHeight="1" x14ac:dyDescent="0.2">
      <c r="A10" s="2135" t="s">
        <v>397</v>
      </c>
      <c r="B10" s="2136"/>
      <c r="C10" s="2136"/>
      <c r="D10" s="2137"/>
      <c r="E10" s="2135" t="s">
        <v>1362</v>
      </c>
      <c r="F10" s="2136"/>
      <c r="G10" s="2136"/>
      <c r="H10" s="2137"/>
      <c r="I10" s="2110" t="s">
        <v>1363</v>
      </c>
      <c r="J10" s="2141" t="s">
        <v>399</v>
      </c>
      <c r="K10" s="2142"/>
      <c r="L10" s="2143"/>
      <c r="M10" s="2110" t="s">
        <v>400</v>
      </c>
    </row>
    <row r="11" spans="1:14" ht="18" customHeight="1" x14ac:dyDescent="0.2">
      <c r="A11" s="2138"/>
      <c r="B11" s="2139"/>
      <c r="C11" s="2139"/>
      <c r="D11" s="2140"/>
      <c r="E11" s="2138"/>
      <c r="F11" s="2139"/>
      <c r="G11" s="2139"/>
      <c r="H11" s="2140"/>
      <c r="I11" s="2111"/>
      <c r="J11" s="947" t="s">
        <v>1364</v>
      </c>
      <c r="K11" s="948" t="s">
        <v>1365</v>
      </c>
      <c r="L11" s="949" t="s">
        <v>1366</v>
      </c>
      <c r="M11" s="2111"/>
    </row>
    <row r="12" spans="1:14" x14ac:dyDescent="0.2">
      <c r="A12" s="950" t="s">
        <v>1367</v>
      </c>
      <c r="B12" s="951"/>
      <c r="C12" s="951"/>
      <c r="D12" s="951"/>
      <c r="E12" s="600"/>
      <c r="F12" s="601"/>
      <c r="G12" s="601"/>
      <c r="H12" s="601"/>
      <c r="I12" s="952"/>
      <c r="J12" s="953"/>
      <c r="K12" s="953"/>
      <c r="L12" s="953"/>
      <c r="M12" s="954"/>
    </row>
    <row r="13" spans="1:14" ht="13.5" customHeight="1" x14ac:dyDescent="0.2">
      <c r="A13" s="2112" t="s">
        <v>1368</v>
      </c>
      <c r="B13" s="2113"/>
      <c r="C13" s="2113"/>
      <c r="D13" s="2114"/>
      <c r="E13" s="2115" t="s">
        <v>1369</v>
      </c>
      <c r="F13" s="2116"/>
      <c r="G13" s="2116"/>
      <c r="H13" s="2117"/>
      <c r="I13" s="2118" t="s">
        <v>1898</v>
      </c>
      <c r="J13" s="955"/>
      <c r="K13" s="956"/>
      <c r="L13" s="957"/>
      <c r="M13" s="2118" t="s">
        <v>1370</v>
      </c>
    </row>
    <row r="14" spans="1:14" ht="22.5" customHeight="1" x14ac:dyDescent="0.2">
      <c r="A14" s="958" t="s">
        <v>1371</v>
      </c>
      <c r="B14" s="2005" t="s">
        <v>1372</v>
      </c>
      <c r="C14" s="2005"/>
      <c r="D14" s="2006"/>
      <c r="E14" s="1983"/>
      <c r="F14" s="1984"/>
      <c r="G14" s="1984"/>
      <c r="H14" s="1985"/>
      <c r="I14" s="2078"/>
      <c r="J14" s="604" t="s">
        <v>405</v>
      </c>
      <c r="K14" s="605" t="s">
        <v>405</v>
      </c>
      <c r="L14" s="606"/>
      <c r="M14" s="2078"/>
    </row>
    <row r="15" spans="1:14" ht="65.5" customHeight="1" x14ac:dyDescent="0.2">
      <c r="A15" s="958"/>
      <c r="B15" s="2005"/>
      <c r="C15" s="2005"/>
      <c r="D15" s="2006"/>
      <c r="E15" s="899" t="s">
        <v>405</v>
      </c>
      <c r="F15" s="878" t="s">
        <v>1373</v>
      </c>
      <c r="G15" s="1984" t="s">
        <v>1374</v>
      </c>
      <c r="H15" s="1985"/>
      <c r="I15" s="908"/>
      <c r="J15" s="604"/>
      <c r="K15" s="605"/>
      <c r="L15" s="606"/>
      <c r="M15" s="2078"/>
    </row>
    <row r="16" spans="1:14" ht="68" customHeight="1" x14ac:dyDescent="0.2">
      <c r="A16" s="958"/>
      <c r="B16" s="2005"/>
      <c r="C16" s="2005"/>
      <c r="D16" s="2006"/>
      <c r="E16" s="890" t="s">
        <v>405</v>
      </c>
      <c r="F16" s="878" t="s">
        <v>1375</v>
      </c>
      <c r="G16" s="2011" t="s">
        <v>1376</v>
      </c>
      <c r="H16" s="2012"/>
      <c r="I16" s="908"/>
      <c r="J16" s="604"/>
      <c r="K16" s="605"/>
      <c r="L16" s="606"/>
      <c r="M16" s="908"/>
    </row>
    <row r="17" spans="1:13" ht="55.5" customHeight="1" x14ac:dyDescent="0.2">
      <c r="A17" s="958"/>
      <c r="B17" s="2121"/>
      <c r="C17" s="2121"/>
      <c r="D17" s="2122"/>
      <c r="E17" s="890" t="s">
        <v>405</v>
      </c>
      <c r="F17" s="878" t="s">
        <v>1377</v>
      </c>
      <c r="G17" s="1984" t="s">
        <v>1378</v>
      </c>
      <c r="H17" s="1985"/>
      <c r="I17" s="908"/>
      <c r="J17" s="604"/>
      <c r="K17" s="605"/>
      <c r="L17" s="606"/>
      <c r="M17" s="908"/>
    </row>
    <row r="18" spans="1:13" ht="55" customHeight="1" x14ac:dyDescent="0.2">
      <c r="A18" s="958"/>
      <c r="B18" s="2101" t="s">
        <v>1379</v>
      </c>
      <c r="C18" s="2101"/>
      <c r="D18" s="2102"/>
      <c r="E18" s="890" t="s">
        <v>405</v>
      </c>
      <c r="F18" s="878" t="s">
        <v>1380</v>
      </c>
      <c r="G18" s="2123" t="s">
        <v>1381</v>
      </c>
      <c r="H18" s="2124"/>
      <c r="I18" s="908"/>
      <c r="J18" s="604"/>
      <c r="K18" s="605"/>
      <c r="L18" s="606"/>
      <c r="M18" s="908"/>
    </row>
    <row r="19" spans="1:13" ht="67.5" customHeight="1" x14ac:dyDescent="0.2">
      <c r="A19" s="875"/>
      <c r="B19" s="876"/>
      <c r="C19" s="876"/>
      <c r="D19" s="877"/>
      <c r="E19" s="2007" t="s">
        <v>1382</v>
      </c>
      <c r="F19" s="2119"/>
      <c r="G19" s="2119"/>
      <c r="H19" s="2120"/>
      <c r="I19" s="927"/>
      <c r="J19" s="884" t="s">
        <v>405</v>
      </c>
      <c r="K19" s="603" t="s">
        <v>405</v>
      </c>
      <c r="L19" s="888" t="s">
        <v>405</v>
      </c>
      <c r="M19" s="927"/>
    </row>
    <row r="20" spans="1:13" s="598" customFormat="1" ht="28" customHeight="1" x14ac:dyDescent="0.2">
      <c r="A20" s="1980"/>
      <c r="B20" s="1981"/>
      <c r="C20" s="1981"/>
      <c r="D20" s="1982"/>
      <c r="E20" s="899" t="s">
        <v>1383</v>
      </c>
      <c r="F20" s="1984" t="s">
        <v>1384</v>
      </c>
      <c r="G20" s="1984"/>
      <c r="H20" s="1985"/>
      <c r="I20" s="881"/>
      <c r="J20" s="959"/>
      <c r="K20" s="960"/>
      <c r="L20" s="961"/>
      <c r="M20" s="881"/>
    </row>
    <row r="21" spans="1:13" ht="13.5" customHeight="1" x14ac:dyDescent="0.2">
      <c r="A21" s="2004"/>
      <c r="B21" s="2005"/>
      <c r="C21" s="2005"/>
      <c r="D21" s="2006"/>
      <c r="E21" s="890"/>
      <c r="F21" s="878"/>
      <c r="G21" s="2011"/>
      <c r="H21" s="2012"/>
      <c r="I21" s="908"/>
      <c r="J21" s="604"/>
      <c r="K21" s="605"/>
      <c r="L21" s="606"/>
      <c r="M21" s="908"/>
    </row>
    <row r="22" spans="1:13" ht="43" customHeight="1" x14ac:dyDescent="0.2">
      <c r="A22" s="962" t="s">
        <v>1385</v>
      </c>
      <c r="B22" s="1994" t="s">
        <v>1386</v>
      </c>
      <c r="C22" s="1994"/>
      <c r="D22" s="1995"/>
      <c r="E22" s="1996" t="s">
        <v>1387</v>
      </c>
      <c r="F22" s="1997"/>
      <c r="G22" s="1997"/>
      <c r="H22" s="1998"/>
      <c r="I22" s="927"/>
      <c r="J22" s="884" t="s">
        <v>405</v>
      </c>
      <c r="K22" s="603" t="s">
        <v>405</v>
      </c>
      <c r="L22" s="888"/>
      <c r="M22" s="927"/>
    </row>
    <row r="23" spans="1:13" ht="55" customHeight="1" x14ac:dyDescent="0.2">
      <c r="A23" s="958"/>
      <c r="B23" s="2101" t="s">
        <v>1379</v>
      </c>
      <c r="C23" s="2101"/>
      <c r="D23" s="2102"/>
      <c r="E23" s="890" t="s">
        <v>147</v>
      </c>
      <c r="F23" s="1984" t="s">
        <v>1388</v>
      </c>
      <c r="G23" s="1984"/>
      <c r="H23" s="1985"/>
      <c r="I23" s="908"/>
      <c r="J23" s="604" t="s">
        <v>405</v>
      </c>
      <c r="K23" s="963" t="s">
        <v>405</v>
      </c>
      <c r="L23" s="606"/>
      <c r="M23" s="908"/>
    </row>
    <row r="24" spans="1:13" ht="13.5" customHeight="1" x14ac:dyDescent="0.2">
      <c r="A24" s="2004"/>
      <c r="B24" s="2005"/>
      <c r="C24" s="2005"/>
      <c r="D24" s="2006"/>
      <c r="E24" s="890"/>
      <c r="F24" s="878"/>
      <c r="G24" s="878"/>
      <c r="H24" s="879"/>
      <c r="I24" s="900"/>
      <c r="J24" s="604"/>
      <c r="K24" s="605"/>
      <c r="L24" s="606"/>
      <c r="M24" s="908"/>
    </row>
    <row r="25" spans="1:13" ht="28.5" customHeight="1" x14ac:dyDescent="0.2">
      <c r="A25" s="962" t="s">
        <v>1389</v>
      </c>
      <c r="B25" s="2069" t="s">
        <v>1390</v>
      </c>
      <c r="C25" s="2069"/>
      <c r="D25" s="2070"/>
      <c r="E25" s="1986" t="s">
        <v>1391</v>
      </c>
      <c r="F25" s="1987"/>
      <c r="G25" s="1987"/>
      <c r="H25" s="1988"/>
      <c r="I25" s="1007"/>
      <c r="J25" s="1010" t="s">
        <v>405</v>
      </c>
      <c r="K25" s="603" t="s">
        <v>405</v>
      </c>
      <c r="L25" s="1012"/>
      <c r="M25" s="913"/>
    </row>
    <row r="26" spans="1:13" ht="13.5" customHeight="1" x14ac:dyDescent="0.2">
      <c r="A26" s="902"/>
      <c r="B26" s="2105"/>
      <c r="C26" s="2105"/>
      <c r="D26" s="2106"/>
      <c r="E26" s="599"/>
      <c r="F26" s="1016"/>
      <c r="G26" s="2107"/>
      <c r="H26" s="2108"/>
      <c r="I26" s="1008"/>
      <c r="J26" s="1011"/>
      <c r="K26" s="901"/>
      <c r="L26" s="1013"/>
      <c r="M26" s="1008"/>
    </row>
    <row r="27" spans="1:13" ht="41.5" customHeight="1" x14ac:dyDescent="0.2">
      <c r="A27" s="958" t="s">
        <v>1392</v>
      </c>
      <c r="B27" s="2071" t="s">
        <v>1393</v>
      </c>
      <c r="C27" s="2071"/>
      <c r="D27" s="1982"/>
      <c r="E27" s="1983" t="s">
        <v>1394</v>
      </c>
      <c r="F27" s="2044"/>
      <c r="G27" s="2044"/>
      <c r="H27" s="1985"/>
      <c r="I27" s="1015"/>
      <c r="J27" s="604" t="s">
        <v>405</v>
      </c>
      <c r="K27" s="1081" t="s">
        <v>405</v>
      </c>
      <c r="L27" s="606"/>
      <c r="M27" s="617"/>
    </row>
    <row r="28" spans="1:13" ht="27.5" customHeight="1" x14ac:dyDescent="0.2">
      <c r="A28" s="875"/>
      <c r="B28" s="2101" t="s">
        <v>1379</v>
      </c>
      <c r="C28" s="2101"/>
      <c r="D28" s="2102"/>
      <c r="E28" s="2007" t="s">
        <v>1391</v>
      </c>
      <c r="F28" s="2008"/>
      <c r="G28" s="2008"/>
      <c r="H28" s="2009"/>
      <c r="I28" s="927"/>
      <c r="J28" s="884" t="s">
        <v>405</v>
      </c>
      <c r="K28" s="603" t="s">
        <v>405</v>
      </c>
      <c r="L28" s="888"/>
      <c r="M28" s="927"/>
    </row>
    <row r="29" spans="1:13" ht="13.5" customHeight="1" x14ac:dyDescent="0.2">
      <c r="A29" s="1373"/>
      <c r="B29" s="1374"/>
      <c r="C29" s="1374"/>
      <c r="D29" s="1375"/>
      <c r="E29" s="599"/>
      <c r="F29" s="1370"/>
      <c r="G29" s="2103"/>
      <c r="H29" s="2104"/>
      <c r="I29" s="1348"/>
      <c r="J29" s="1359"/>
      <c r="K29" s="901"/>
      <c r="L29" s="1361"/>
      <c r="M29" s="1348"/>
    </row>
    <row r="30" spans="1:13" ht="38.5" customHeight="1" x14ac:dyDescent="0.2">
      <c r="A30" s="958" t="s">
        <v>1395</v>
      </c>
      <c r="B30" s="2149" t="s">
        <v>1396</v>
      </c>
      <c r="C30" s="2149"/>
      <c r="D30" s="2150"/>
      <c r="E30" s="1983" t="s">
        <v>1397</v>
      </c>
      <c r="F30" s="2044"/>
      <c r="G30" s="2044"/>
      <c r="H30" s="1985"/>
      <c r="I30" s="2078"/>
      <c r="J30" s="604" t="s">
        <v>405</v>
      </c>
      <c r="K30" s="1081" t="s">
        <v>405</v>
      </c>
      <c r="L30" s="606"/>
      <c r="M30" s="617"/>
    </row>
    <row r="31" spans="1:13" ht="54.5" customHeight="1" x14ac:dyDescent="0.2">
      <c r="A31" s="1349"/>
      <c r="B31" s="2109" t="s">
        <v>1379</v>
      </c>
      <c r="C31" s="2109"/>
      <c r="D31" s="2102"/>
      <c r="E31" s="1357" t="s">
        <v>147</v>
      </c>
      <c r="F31" s="2044" t="s">
        <v>1398</v>
      </c>
      <c r="G31" s="2044"/>
      <c r="H31" s="1985"/>
      <c r="I31" s="2078"/>
      <c r="J31" s="604" t="s">
        <v>405</v>
      </c>
      <c r="K31" s="963" t="s">
        <v>405</v>
      </c>
      <c r="L31" s="606"/>
      <c r="M31" s="1364"/>
    </row>
    <row r="32" spans="1:13" ht="13.5" customHeight="1" x14ac:dyDescent="0.2">
      <c r="A32" s="875"/>
      <c r="B32" s="876"/>
      <c r="C32" s="876"/>
      <c r="D32" s="877"/>
      <c r="E32" s="890"/>
      <c r="F32" s="2011"/>
      <c r="G32" s="2011"/>
      <c r="H32" s="2012"/>
      <c r="I32" s="908"/>
      <c r="J32" s="604"/>
      <c r="K32" s="605"/>
      <c r="L32" s="606"/>
      <c r="M32" s="908"/>
    </row>
    <row r="33" spans="1:13" ht="42" customHeight="1" x14ac:dyDescent="0.2">
      <c r="A33" s="962" t="s">
        <v>1399</v>
      </c>
      <c r="B33" s="1994" t="s">
        <v>1400</v>
      </c>
      <c r="C33" s="1994"/>
      <c r="D33" s="1995"/>
      <c r="E33" s="1986" t="s">
        <v>1401</v>
      </c>
      <c r="F33" s="1987"/>
      <c r="G33" s="1987"/>
      <c r="H33" s="1988"/>
      <c r="I33" s="927"/>
      <c r="J33" s="884" t="s">
        <v>405</v>
      </c>
      <c r="K33" s="603" t="s">
        <v>405</v>
      </c>
      <c r="L33" s="888"/>
      <c r="M33" s="913"/>
    </row>
    <row r="34" spans="1:13" ht="40.5" customHeight="1" x14ac:dyDescent="0.2">
      <c r="A34" s="875"/>
      <c r="B34" s="876"/>
      <c r="C34" s="876"/>
      <c r="D34" s="877"/>
      <c r="E34" s="890" t="s">
        <v>147</v>
      </c>
      <c r="F34" s="1984" t="s">
        <v>1402</v>
      </c>
      <c r="G34" s="1984"/>
      <c r="H34" s="1985"/>
      <c r="I34" s="908"/>
      <c r="J34" s="604"/>
      <c r="K34" s="605"/>
      <c r="L34" s="606"/>
      <c r="M34" s="908"/>
    </row>
    <row r="35" spans="1:13" ht="13.5" customHeight="1" x14ac:dyDescent="0.2">
      <c r="A35" s="902"/>
      <c r="B35" s="903"/>
      <c r="C35" s="903"/>
      <c r="D35" s="904"/>
      <c r="E35" s="599"/>
      <c r="F35" s="2103"/>
      <c r="G35" s="2103"/>
      <c r="H35" s="2104"/>
      <c r="I35" s="900"/>
      <c r="J35" s="885"/>
      <c r="K35" s="901"/>
      <c r="L35" s="889"/>
      <c r="M35" s="900"/>
    </row>
    <row r="36" spans="1:13" ht="13.5" customHeight="1" x14ac:dyDescent="0.2">
      <c r="A36" s="958" t="s">
        <v>1403</v>
      </c>
      <c r="B36" s="2005" t="s">
        <v>1404</v>
      </c>
      <c r="C36" s="2005"/>
      <c r="D36" s="2006"/>
      <c r="E36" s="1986" t="s">
        <v>1405</v>
      </c>
      <c r="F36" s="1987"/>
      <c r="G36" s="1987"/>
      <c r="H36" s="1988"/>
      <c r="I36" s="2078"/>
      <c r="J36" s="604" t="s">
        <v>405</v>
      </c>
      <c r="K36" s="605" t="s">
        <v>405</v>
      </c>
      <c r="L36" s="606"/>
      <c r="M36" s="617"/>
    </row>
    <row r="37" spans="1:13" ht="28.5" customHeight="1" x14ac:dyDescent="0.2">
      <c r="A37" s="875"/>
      <c r="B37" s="2005"/>
      <c r="C37" s="2005"/>
      <c r="D37" s="2006"/>
      <c r="E37" s="890" t="s">
        <v>147</v>
      </c>
      <c r="F37" s="1984" t="s">
        <v>1406</v>
      </c>
      <c r="G37" s="1984"/>
      <c r="H37" s="1985"/>
      <c r="I37" s="2078"/>
      <c r="J37" s="604"/>
      <c r="K37" s="605"/>
      <c r="L37" s="606"/>
      <c r="M37" s="908"/>
    </row>
    <row r="38" spans="1:13" ht="28.5" customHeight="1" x14ac:dyDescent="0.2">
      <c r="A38" s="875"/>
      <c r="B38" s="2005"/>
      <c r="C38" s="2005"/>
      <c r="D38" s="2006"/>
      <c r="E38" s="890" t="s">
        <v>147</v>
      </c>
      <c r="F38" s="1984" t="s">
        <v>1407</v>
      </c>
      <c r="G38" s="1984"/>
      <c r="H38" s="1985"/>
      <c r="I38" s="908"/>
      <c r="J38" s="604"/>
      <c r="K38" s="605"/>
      <c r="L38" s="606"/>
      <c r="M38" s="908"/>
    </row>
    <row r="39" spans="1:13" ht="28.5" customHeight="1" x14ac:dyDescent="0.2">
      <c r="A39" s="958"/>
      <c r="B39" s="876"/>
      <c r="C39" s="876"/>
      <c r="D39" s="877"/>
      <c r="E39" s="890" t="s">
        <v>147</v>
      </c>
      <c r="F39" s="1984" t="s">
        <v>1408</v>
      </c>
      <c r="G39" s="1984"/>
      <c r="H39" s="1985"/>
      <c r="I39" s="908"/>
      <c r="J39" s="604"/>
      <c r="K39" s="605"/>
      <c r="L39" s="606"/>
      <c r="M39" s="617"/>
    </row>
    <row r="40" spans="1:13" ht="27.5" customHeight="1" x14ac:dyDescent="0.2">
      <c r="A40" s="958"/>
      <c r="B40" s="876"/>
      <c r="C40" s="876"/>
      <c r="D40" s="877"/>
      <c r="E40" s="890" t="s">
        <v>147</v>
      </c>
      <c r="F40" s="1984" t="s">
        <v>1409</v>
      </c>
      <c r="G40" s="1984"/>
      <c r="H40" s="1985"/>
      <c r="I40" s="908"/>
      <c r="J40" s="604"/>
      <c r="K40" s="605"/>
      <c r="L40" s="606"/>
      <c r="M40" s="617"/>
    </row>
    <row r="41" spans="1:13" ht="42.5" customHeight="1" x14ac:dyDescent="0.2">
      <c r="A41" s="875"/>
      <c r="B41" s="876"/>
      <c r="C41" s="876"/>
      <c r="D41" s="877"/>
      <c r="E41" s="890" t="s">
        <v>147</v>
      </c>
      <c r="F41" s="1984" t="s">
        <v>1410</v>
      </c>
      <c r="G41" s="1984"/>
      <c r="H41" s="1985"/>
      <c r="I41" s="908"/>
      <c r="J41" s="604"/>
      <c r="K41" s="605"/>
      <c r="L41" s="606"/>
      <c r="M41" s="908"/>
    </row>
    <row r="42" spans="1:13" ht="81.5" customHeight="1" x14ac:dyDescent="0.2">
      <c r="A42" s="875"/>
      <c r="B42" s="876"/>
      <c r="C42" s="876"/>
      <c r="D42" s="877"/>
      <c r="E42" s="890" t="s">
        <v>147</v>
      </c>
      <c r="F42" s="1984" t="s">
        <v>1411</v>
      </c>
      <c r="G42" s="1984"/>
      <c r="H42" s="1985"/>
      <c r="I42" s="908"/>
      <c r="J42" s="604"/>
      <c r="K42" s="605"/>
      <c r="L42" s="606"/>
      <c r="M42" s="908"/>
    </row>
    <row r="43" spans="1:13" ht="42" customHeight="1" x14ac:dyDescent="0.2">
      <c r="A43" s="958"/>
      <c r="B43" s="2101" t="s">
        <v>1379</v>
      </c>
      <c r="C43" s="2101"/>
      <c r="D43" s="2102"/>
      <c r="E43" s="874" t="s">
        <v>147</v>
      </c>
      <c r="F43" s="1987" t="s">
        <v>1412</v>
      </c>
      <c r="G43" s="1987"/>
      <c r="H43" s="1988"/>
      <c r="I43" s="927"/>
      <c r="J43" s="884" t="s">
        <v>405</v>
      </c>
      <c r="K43" s="603" t="s">
        <v>405</v>
      </c>
      <c r="L43" s="888"/>
      <c r="M43" s="913"/>
    </row>
    <row r="44" spans="1:13" ht="13.5" customHeight="1" x14ac:dyDescent="0.2">
      <c r="A44" s="875"/>
      <c r="B44" s="876"/>
      <c r="C44" s="876"/>
      <c r="D44" s="877"/>
      <c r="E44" s="890"/>
      <c r="F44" s="2011"/>
      <c r="G44" s="2011"/>
      <c r="H44" s="2012"/>
      <c r="I44" s="908"/>
      <c r="J44" s="604"/>
      <c r="K44" s="605"/>
      <c r="L44" s="606"/>
      <c r="M44" s="908"/>
    </row>
    <row r="45" spans="1:13" ht="28.5" customHeight="1" x14ac:dyDescent="0.2">
      <c r="A45" s="962" t="s">
        <v>1413</v>
      </c>
      <c r="B45" s="2069" t="s">
        <v>1414</v>
      </c>
      <c r="C45" s="2069"/>
      <c r="D45" s="2070"/>
      <c r="E45" s="1986" t="s">
        <v>1397</v>
      </c>
      <c r="F45" s="1987"/>
      <c r="G45" s="1987"/>
      <c r="H45" s="1988"/>
      <c r="I45" s="927"/>
      <c r="J45" s="884" t="s">
        <v>405</v>
      </c>
      <c r="K45" s="603" t="s">
        <v>405</v>
      </c>
      <c r="L45" s="888" t="s">
        <v>405</v>
      </c>
      <c r="M45" s="913"/>
    </row>
    <row r="46" spans="1:13" ht="42" customHeight="1" x14ac:dyDescent="0.2">
      <c r="A46" s="958"/>
      <c r="B46" s="1981"/>
      <c r="C46" s="1981"/>
      <c r="D46" s="1982"/>
      <c r="E46" s="890" t="s">
        <v>147</v>
      </c>
      <c r="F46" s="1984" t="s">
        <v>1415</v>
      </c>
      <c r="G46" s="1984"/>
      <c r="H46" s="1985"/>
      <c r="I46" s="908"/>
      <c r="J46" s="604"/>
      <c r="K46" s="605"/>
      <c r="L46" s="606"/>
      <c r="M46" s="617"/>
    </row>
    <row r="47" spans="1:13" ht="13.5" customHeight="1" x14ac:dyDescent="0.2">
      <c r="A47" s="964"/>
      <c r="B47" s="965"/>
      <c r="C47" s="965"/>
      <c r="D47" s="966"/>
      <c r="E47" s="621"/>
      <c r="F47" s="2099"/>
      <c r="G47" s="2099"/>
      <c r="H47" s="2100"/>
      <c r="I47" s="967"/>
      <c r="J47" s="968"/>
      <c r="K47" s="969"/>
      <c r="L47" s="970"/>
      <c r="M47" s="967"/>
    </row>
    <row r="48" spans="1:13" x14ac:dyDescent="0.2">
      <c r="A48" s="950" t="s">
        <v>1416</v>
      </c>
      <c r="B48" s="951"/>
      <c r="C48" s="951"/>
      <c r="D48" s="951"/>
      <c r="E48" s="600"/>
      <c r="F48" s="601"/>
      <c r="G48" s="601"/>
      <c r="H48" s="601"/>
      <c r="I48" s="952"/>
      <c r="J48" s="953"/>
      <c r="K48" s="953"/>
      <c r="L48" s="953"/>
      <c r="M48" s="954"/>
    </row>
    <row r="49" spans="1:13" ht="13.5" customHeight="1" x14ac:dyDescent="0.2">
      <c r="A49" s="2028" t="s">
        <v>1417</v>
      </c>
      <c r="B49" s="2029"/>
      <c r="C49" s="2029"/>
      <c r="D49" s="2030"/>
      <c r="E49" s="2010" t="s">
        <v>1418</v>
      </c>
      <c r="F49" s="2011"/>
      <c r="G49" s="2011"/>
      <c r="H49" s="2012"/>
      <c r="I49" s="908" t="s">
        <v>1863</v>
      </c>
      <c r="J49" s="604" t="s">
        <v>405</v>
      </c>
      <c r="K49" s="605" t="s">
        <v>405</v>
      </c>
      <c r="L49" s="606"/>
      <c r="M49" s="908" t="s">
        <v>1419</v>
      </c>
    </row>
    <row r="50" spans="1:13" ht="13.5" customHeight="1" x14ac:dyDescent="0.2">
      <c r="A50" s="875"/>
      <c r="B50" s="876"/>
      <c r="C50" s="876"/>
      <c r="D50" s="877"/>
      <c r="E50" s="891" t="s">
        <v>405</v>
      </c>
      <c r="F50" s="892" t="s">
        <v>1420</v>
      </c>
      <c r="G50" s="892"/>
      <c r="H50" s="893"/>
      <c r="I50" s="617"/>
      <c r="J50" s="858"/>
      <c r="L50" s="616"/>
      <c r="M50" s="617"/>
    </row>
    <row r="51" spans="1:13" ht="13.5" customHeight="1" x14ac:dyDescent="0.2">
      <c r="A51" s="612"/>
      <c r="D51" s="614"/>
      <c r="E51" s="891" t="s">
        <v>405</v>
      </c>
      <c r="F51" s="892" t="s">
        <v>1421</v>
      </c>
      <c r="G51" s="892"/>
      <c r="H51" s="893"/>
      <c r="I51" s="617"/>
      <c r="J51" s="858"/>
      <c r="L51" s="616"/>
      <c r="M51" s="617"/>
    </row>
    <row r="52" spans="1:13" ht="13.5" customHeight="1" x14ac:dyDescent="0.2">
      <c r="A52" s="612"/>
      <c r="D52" s="614"/>
      <c r="E52" s="891" t="s">
        <v>405</v>
      </c>
      <c r="F52" s="892" t="s">
        <v>1422</v>
      </c>
      <c r="G52" s="892"/>
      <c r="H52" s="893"/>
      <c r="I52" s="617"/>
      <c r="J52" s="858"/>
      <c r="L52" s="616"/>
      <c r="M52" s="617"/>
    </row>
    <row r="53" spans="1:13" ht="13.5" customHeight="1" x14ac:dyDescent="0.2">
      <c r="A53" s="612"/>
      <c r="D53" s="614"/>
      <c r="E53" s="891" t="s">
        <v>405</v>
      </c>
      <c r="F53" s="892" t="s">
        <v>1423</v>
      </c>
      <c r="G53" s="892"/>
      <c r="H53" s="893"/>
      <c r="I53" s="617"/>
      <c r="J53" s="858"/>
      <c r="L53" s="616"/>
      <c r="M53" s="617"/>
    </row>
    <row r="54" spans="1:13" ht="13.5" customHeight="1" x14ac:dyDescent="0.2">
      <c r="A54" s="612"/>
      <c r="D54" s="614"/>
      <c r="E54" s="891" t="s">
        <v>405</v>
      </c>
      <c r="F54" s="892" t="s">
        <v>1424</v>
      </c>
      <c r="G54" s="892"/>
      <c r="H54" s="893"/>
      <c r="I54" s="617"/>
      <c r="J54" s="858"/>
      <c r="L54" s="616"/>
      <c r="M54" s="617"/>
    </row>
    <row r="55" spans="1:13" ht="13.5" customHeight="1" x14ac:dyDescent="0.2">
      <c r="A55" s="612"/>
      <c r="D55" s="614"/>
      <c r="E55" s="891" t="s">
        <v>405</v>
      </c>
      <c r="F55" s="892" t="s">
        <v>1425</v>
      </c>
      <c r="G55" s="892"/>
      <c r="H55" s="893"/>
      <c r="I55" s="617"/>
      <c r="J55" s="858"/>
      <c r="L55" s="616"/>
      <c r="M55" s="617"/>
    </row>
    <row r="56" spans="1:13" ht="13.5" customHeight="1" x14ac:dyDescent="0.2">
      <c r="A56" s="612"/>
      <c r="D56" s="614"/>
      <c r="E56" s="891" t="s">
        <v>405</v>
      </c>
      <c r="F56" s="892" t="s">
        <v>1426</v>
      </c>
      <c r="G56" s="892"/>
      <c r="H56" s="893"/>
      <c r="I56" s="617"/>
      <c r="J56" s="858"/>
      <c r="L56" s="616"/>
      <c r="M56" s="617"/>
    </row>
    <row r="57" spans="1:13" ht="13.5" customHeight="1" x14ac:dyDescent="0.2">
      <c r="A57" s="612"/>
      <c r="D57" s="614"/>
      <c r="E57" s="891" t="s">
        <v>405</v>
      </c>
      <c r="F57" s="892" t="s">
        <v>1427</v>
      </c>
      <c r="G57" s="892"/>
      <c r="H57" s="893"/>
      <c r="I57" s="617"/>
      <c r="J57" s="858"/>
      <c r="L57" s="616"/>
      <c r="M57" s="617"/>
    </row>
    <row r="58" spans="1:13" ht="13.5" customHeight="1" x14ac:dyDescent="0.2">
      <c r="A58" s="612"/>
      <c r="D58" s="614"/>
      <c r="E58" s="891" t="s">
        <v>405</v>
      </c>
      <c r="F58" s="892" t="s">
        <v>1428</v>
      </c>
      <c r="G58" s="892"/>
      <c r="H58" s="893"/>
      <c r="I58" s="617"/>
      <c r="J58" s="858"/>
      <c r="L58" s="616"/>
      <c r="M58" s="617"/>
    </row>
    <row r="59" spans="1:13" ht="13.5" customHeight="1" x14ac:dyDescent="0.2">
      <c r="A59" s="612"/>
      <c r="D59" s="614"/>
      <c r="E59" s="891" t="s">
        <v>405</v>
      </c>
      <c r="F59" s="892" t="s">
        <v>1429</v>
      </c>
      <c r="G59" s="892"/>
      <c r="H59" s="893"/>
      <c r="I59" s="617"/>
      <c r="J59" s="858"/>
      <c r="L59" s="616"/>
      <c r="M59" s="617"/>
    </row>
    <row r="60" spans="1:13" ht="13.5" customHeight="1" x14ac:dyDescent="0.2">
      <c r="A60" s="612"/>
      <c r="D60" s="614"/>
      <c r="E60" s="891" t="s">
        <v>405</v>
      </c>
      <c r="F60" s="892" t="s">
        <v>1430</v>
      </c>
      <c r="G60" s="892"/>
      <c r="H60" s="893"/>
      <c r="I60" s="617"/>
      <c r="J60" s="858"/>
      <c r="L60" s="616"/>
      <c r="M60" s="617"/>
    </row>
    <row r="61" spans="1:13" ht="13.5" customHeight="1" x14ac:dyDescent="0.2">
      <c r="A61" s="612"/>
      <c r="D61" s="614"/>
      <c r="E61" s="891" t="s">
        <v>405</v>
      </c>
      <c r="F61" s="892" t="s">
        <v>1431</v>
      </c>
      <c r="G61" s="892"/>
      <c r="H61" s="893"/>
      <c r="I61" s="617"/>
      <c r="J61" s="858"/>
      <c r="L61" s="616"/>
      <c r="M61" s="617"/>
    </row>
    <row r="62" spans="1:13" ht="13.5" customHeight="1" x14ac:dyDescent="0.2">
      <c r="A62" s="612"/>
      <c r="D62" s="614"/>
      <c r="E62" s="891" t="s">
        <v>405</v>
      </c>
      <c r="F62" s="892" t="s">
        <v>1432</v>
      </c>
      <c r="G62" s="892"/>
      <c r="H62" s="893"/>
      <c r="I62" s="617"/>
      <c r="J62" s="858"/>
      <c r="L62" s="616"/>
      <c r="M62" s="617"/>
    </row>
    <row r="63" spans="1:13" ht="13.5" customHeight="1" x14ac:dyDescent="0.2">
      <c r="A63" s="612"/>
      <c r="D63" s="614"/>
      <c r="E63" s="891" t="s">
        <v>405</v>
      </c>
      <c r="F63" s="892" t="s">
        <v>1433</v>
      </c>
      <c r="G63" s="892"/>
      <c r="H63" s="893"/>
      <c r="I63" s="617"/>
      <c r="J63" s="858"/>
      <c r="L63" s="616"/>
      <c r="M63" s="617"/>
    </row>
    <row r="64" spans="1:13" ht="13.5" customHeight="1" x14ac:dyDescent="0.2">
      <c r="A64" s="612"/>
      <c r="D64" s="614"/>
      <c r="E64" s="891" t="s">
        <v>405</v>
      </c>
      <c r="F64" s="2093" t="s">
        <v>1434</v>
      </c>
      <c r="G64" s="2093"/>
      <c r="H64" s="2094"/>
      <c r="I64" s="617"/>
      <c r="J64" s="858"/>
      <c r="L64" s="616"/>
      <c r="M64" s="617"/>
    </row>
    <row r="65" spans="1:13" ht="13.5" customHeight="1" x14ac:dyDescent="0.2">
      <c r="A65" s="612"/>
      <c r="D65" s="614"/>
      <c r="E65" s="891"/>
      <c r="F65" s="892"/>
      <c r="G65" s="892"/>
      <c r="H65" s="893"/>
      <c r="I65" s="619"/>
      <c r="J65" s="858"/>
      <c r="L65" s="616"/>
      <c r="M65" s="617"/>
    </row>
    <row r="66" spans="1:13" ht="35.5" customHeight="1" x14ac:dyDescent="0.2">
      <c r="A66" s="2095" t="s">
        <v>1435</v>
      </c>
      <c r="B66" s="2096"/>
      <c r="C66" s="2096"/>
      <c r="D66" s="2097"/>
      <c r="E66" s="1996" t="s">
        <v>1436</v>
      </c>
      <c r="F66" s="1997"/>
      <c r="G66" s="1997"/>
      <c r="H66" s="1998"/>
      <c r="I66" s="1149" t="s">
        <v>1899</v>
      </c>
      <c r="J66" s="884" t="s">
        <v>405</v>
      </c>
      <c r="K66" s="603" t="s">
        <v>405</v>
      </c>
      <c r="L66" s="888"/>
      <c r="M66" s="913"/>
    </row>
    <row r="67" spans="1:13" ht="13.5" customHeight="1" x14ac:dyDescent="0.2">
      <c r="A67" s="612"/>
      <c r="D67" s="614"/>
      <c r="E67" s="602"/>
      <c r="F67" s="928"/>
      <c r="G67" s="928"/>
      <c r="H67" s="929"/>
      <c r="I67" s="619"/>
      <c r="J67" s="853"/>
      <c r="K67" s="854"/>
      <c r="L67" s="845"/>
      <c r="M67" s="619"/>
    </row>
    <row r="68" spans="1:13" ht="13.5" customHeight="1" x14ac:dyDescent="0.2">
      <c r="A68" s="950" t="s">
        <v>1437</v>
      </c>
      <c r="B68" s="951"/>
      <c r="C68" s="951"/>
      <c r="D68" s="951"/>
      <c r="E68" s="600"/>
      <c r="F68" s="601"/>
      <c r="G68" s="601"/>
      <c r="H68" s="601"/>
      <c r="I68" s="952"/>
      <c r="J68" s="953"/>
      <c r="K68" s="953"/>
      <c r="L68" s="953"/>
      <c r="M68" s="954"/>
    </row>
    <row r="69" spans="1:13" ht="40.5" customHeight="1" x14ac:dyDescent="0.2">
      <c r="A69" s="2004" t="s">
        <v>1438</v>
      </c>
      <c r="B69" s="2005"/>
      <c r="C69" s="2005"/>
      <c r="D69" s="2006"/>
      <c r="E69" s="2010" t="s">
        <v>1439</v>
      </c>
      <c r="F69" s="2011"/>
      <c r="G69" s="2011"/>
      <c r="H69" s="2012"/>
      <c r="I69" s="908" t="s">
        <v>1900</v>
      </c>
      <c r="J69" s="604" t="s">
        <v>405</v>
      </c>
      <c r="K69" s="605" t="s">
        <v>405</v>
      </c>
      <c r="L69" s="606"/>
      <c r="M69" s="2098" t="s">
        <v>1440</v>
      </c>
    </row>
    <row r="70" spans="1:13" ht="40.5" customHeight="1" x14ac:dyDescent="0.2">
      <c r="A70" s="2004"/>
      <c r="B70" s="2005"/>
      <c r="C70" s="2005"/>
      <c r="D70" s="2006"/>
      <c r="E70" s="890"/>
      <c r="F70" s="878" t="s">
        <v>147</v>
      </c>
      <c r="G70" s="2011" t="s">
        <v>1441</v>
      </c>
      <c r="H70" s="2012"/>
      <c r="I70" s="908"/>
      <c r="J70" s="604"/>
      <c r="K70" s="605"/>
      <c r="L70" s="606"/>
      <c r="M70" s="2026"/>
    </row>
    <row r="71" spans="1:13" ht="13.5" customHeight="1" x14ac:dyDescent="0.2">
      <c r="A71" s="841"/>
      <c r="B71" s="842"/>
      <c r="C71" s="842"/>
      <c r="D71" s="843"/>
      <c r="E71" s="602"/>
      <c r="F71" s="928"/>
      <c r="G71" s="928"/>
      <c r="H71" s="929"/>
      <c r="I71" s="619"/>
      <c r="J71" s="853"/>
      <c r="K71" s="854"/>
      <c r="L71" s="845"/>
      <c r="M71" s="619"/>
    </row>
    <row r="72" spans="1:13" ht="32" customHeight="1" x14ac:dyDescent="0.2">
      <c r="A72" s="1993" t="s">
        <v>1442</v>
      </c>
      <c r="B72" s="1994"/>
      <c r="C72" s="1994"/>
      <c r="D72" s="1995"/>
      <c r="E72" s="1996" t="s">
        <v>1443</v>
      </c>
      <c r="F72" s="1997"/>
      <c r="G72" s="1997"/>
      <c r="H72" s="1998"/>
      <c r="I72" s="927" t="s">
        <v>1901</v>
      </c>
      <c r="J72" s="840" t="s">
        <v>405</v>
      </c>
      <c r="K72" s="886" t="s">
        <v>405</v>
      </c>
      <c r="L72" s="888"/>
      <c r="M72" s="930" t="s">
        <v>1444</v>
      </c>
    </row>
    <row r="73" spans="1:13" ht="13.5" customHeight="1" x14ac:dyDescent="0.2">
      <c r="A73" s="841"/>
      <c r="B73" s="842"/>
      <c r="C73" s="842"/>
      <c r="D73" s="843"/>
      <c r="E73" s="602"/>
      <c r="F73" s="928"/>
      <c r="G73" s="928"/>
      <c r="H73" s="929"/>
      <c r="I73" s="619"/>
      <c r="J73" s="841"/>
      <c r="K73" s="844"/>
      <c r="L73" s="845"/>
      <c r="M73" s="619"/>
    </row>
    <row r="74" spans="1:13" ht="55" customHeight="1" x14ac:dyDescent="0.2">
      <c r="A74" s="1993" t="s">
        <v>1445</v>
      </c>
      <c r="B74" s="1994"/>
      <c r="C74" s="1994"/>
      <c r="D74" s="1995"/>
      <c r="E74" s="1996" t="s">
        <v>1446</v>
      </c>
      <c r="F74" s="1997"/>
      <c r="G74" s="1997"/>
      <c r="H74" s="1998"/>
      <c r="I74" s="927" t="s">
        <v>1864</v>
      </c>
      <c r="J74" s="884" t="s">
        <v>405</v>
      </c>
      <c r="K74" s="603" t="s">
        <v>405</v>
      </c>
      <c r="L74" s="888" t="s">
        <v>405</v>
      </c>
      <c r="M74" s="2091" t="s">
        <v>1447</v>
      </c>
    </row>
    <row r="75" spans="1:13" ht="13.5" customHeight="1" x14ac:dyDescent="0.2">
      <c r="A75" s="612"/>
      <c r="D75" s="614"/>
      <c r="E75" s="602"/>
      <c r="F75" s="928"/>
      <c r="G75" s="928"/>
      <c r="H75" s="929"/>
      <c r="I75" s="619"/>
      <c r="J75" s="853"/>
      <c r="K75" s="854"/>
      <c r="L75" s="845"/>
      <c r="M75" s="2092"/>
    </row>
    <row r="76" spans="1:13" ht="28.5" customHeight="1" x14ac:dyDescent="0.2">
      <c r="A76" s="2004"/>
      <c r="B76" s="2005"/>
      <c r="C76" s="2005"/>
      <c r="D76" s="2006"/>
      <c r="E76" s="1996" t="s">
        <v>1448</v>
      </c>
      <c r="F76" s="1997"/>
      <c r="G76" s="1997"/>
      <c r="H76" s="1998"/>
      <c r="I76" s="930"/>
      <c r="J76" s="884" t="s">
        <v>405</v>
      </c>
      <c r="K76" s="603" t="s">
        <v>405</v>
      </c>
      <c r="L76" s="888" t="s">
        <v>405</v>
      </c>
      <c r="M76" s="2092"/>
    </row>
    <row r="77" spans="1:13" ht="12" customHeight="1" x14ac:dyDescent="0.2">
      <c r="A77" s="875"/>
      <c r="B77" s="876"/>
      <c r="C77" s="876"/>
      <c r="D77" s="877"/>
      <c r="E77" s="890"/>
      <c r="F77" s="878"/>
      <c r="G77" s="878"/>
      <c r="H77" s="879"/>
      <c r="I77" s="933"/>
      <c r="J77" s="604"/>
      <c r="K77" s="605"/>
      <c r="L77" s="606"/>
      <c r="M77" s="908"/>
    </row>
    <row r="78" spans="1:13" ht="54" customHeight="1" x14ac:dyDescent="0.2">
      <c r="A78" s="2004"/>
      <c r="B78" s="2005"/>
      <c r="C78" s="2005"/>
      <c r="D78" s="2006"/>
      <c r="E78" s="1996" t="s">
        <v>1449</v>
      </c>
      <c r="F78" s="1997"/>
      <c r="G78" s="1997"/>
      <c r="H78" s="1998"/>
      <c r="I78" s="927"/>
      <c r="J78" s="884" t="s">
        <v>405</v>
      </c>
      <c r="K78" s="603" t="s">
        <v>405</v>
      </c>
      <c r="L78" s="888" t="s">
        <v>405</v>
      </c>
      <c r="M78" s="927" t="s">
        <v>1450</v>
      </c>
    </row>
    <row r="79" spans="1:13" ht="13.5" customHeight="1" x14ac:dyDescent="0.2">
      <c r="A79" s="612"/>
      <c r="D79" s="614"/>
      <c r="E79" s="602"/>
      <c r="F79" s="928"/>
      <c r="G79" s="928"/>
      <c r="H79" s="929"/>
      <c r="I79" s="619"/>
      <c r="J79" s="853"/>
      <c r="K79" s="854"/>
      <c r="L79" s="845"/>
      <c r="M79" s="619"/>
    </row>
    <row r="80" spans="1:13" ht="40.5" customHeight="1" x14ac:dyDescent="0.2">
      <c r="A80" s="2004"/>
      <c r="B80" s="2005"/>
      <c r="C80" s="2005"/>
      <c r="D80" s="2006"/>
      <c r="E80" s="1996" t="s">
        <v>1451</v>
      </c>
      <c r="F80" s="1997"/>
      <c r="G80" s="1997"/>
      <c r="H80" s="1998"/>
      <c r="I80" s="927"/>
      <c r="J80" s="884" t="s">
        <v>405</v>
      </c>
      <c r="K80" s="603" t="s">
        <v>405</v>
      </c>
      <c r="L80" s="888" t="s">
        <v>405</v>
      </c>
      <c r="M80" s="927"/>
    </row>
    <row r="81" spans="1:13" ht="13.5" customHeight="1" x14ac:dyDescent="0.2">
      <c r="A81" s="875"/>
      <c r="B81" s="876"/>
      <c r="C81" s="876"/>
      <c r="D81" s="877"/>
      <c r="E81" s="599"/>
      <c r="F81" s="897"/>
      <c r="G81" s="897"/>
      <c r="H81" s="898"/>
      <c r="I81" s="900"/>
      <c r="J81" s="885"/>
      <c r="K81" s="901"/>
      <c r="L81" s="889"/>
      <c r="M81" s="900"/>
    </row>
    <row r="82" spans="1:13" ht="95.5" customHeight="1" x14ac:dyDescent="0.2">
      <c r="A82" s="875"/>
      <c r="B82" s="876"/>
      <c r="C82" s="876"/>
      <c r="D82" s="877"/>
      <c r="E82" s="1999" t="s">
        <v>1452</v>
      </c>
      <c r="F82" s="2000"/>
      <c r="G82" s="2000"/>
      <c r="H82" s="2001"/>
      <c r="I82" s="920"/>
      <c r="J82" s="846" t="s">
        <v>405</v>
      </c>
      <c r="K82" s="847" t="s">
        <v>405</v>
      </c>
      <c r="L82" s="848" t="s">
        <v>405</v>
      </c>
      <c r="M82" s="920"/>
    </row>
    <row r="83" spans="1:13" ht="13.5" customHeight="1" x14ac:dyDescent="0.2">
      <c r="A83" s="1373"/>
      <c r="B83" s="1374"/>
      <c r="C83" s="1374"/>
      <c r="D83" s="1375"/>
      <c r="E83" s="849"/>
      <c r="F83" s="850"/>
      <c r="G83" s="850"/>
      <c r="H83" s="851"/>
      <c r="I83" s="919"/>
      <c r="J83" s="916"/>
      <c r="K83" s="917"/>
      <c r="L83" s="918"/>
      <c r="M83" s="919"/>
    </row>
    <row r="84" spans="1:13" ht="42" customHeight="1" x14ac:dyDescent="0.2">
      <c r="A84" s="2031" t="s">
        <v>1453</v>
      </c>
      <c r="B84" s="2090"/>
      <c r="C84" s="2090"/>
      <c r="D84" s="2033"/>
      <c r="E84" s="2015" t="s">
        <v>1454</v>
      </c>
      <c r="F84" s="2016"/>
      <c r="G84" s="2016"/>
      <c r="H84" s="1992"/>
      <c r="I84" s="1356" t="s">
        <v>1865</v>
      </c>
      <c r="J84" s="937" t="s">
        <v>405</v>
      </c>
      <c r="K84" s="1087" t="s">
        <v>405</v>
      </c>
      <c r="L84" s="939" t="s">
        <v>405</v>
      </c>
      <c r="M84" s="1356" t="s">
        <v>1455</v>
      </c>
    </row>
    <row r="85" spans="1:13" ht="13.5" customHeight="1" x14ac:dyDescent="0.2">
      <c r="A85" s="940"/>
      <c r="B85" s="941"/>
      <c r="C85" s="941"/>
      <c r="D85" s="942"/>
      <c r="E85" s="849"/>
      <c r="F85" s="850"/>
      <c r="G85" s="850"/>
      <c r="H85" s="851"/>
      <c r="I85" s="919"/>
      <c r="J85" s="916"/>
      <c r="K85" s="917"/>
      <c r="L85" s="918"/>
      <c r="M85" s="919"/>
    </row>
    <row r="86" spans="1:13" ht="42.5" customHeight="1" x14ac:dyDescent="0.2">
      <c r="A86" s="2031"/>
      <c r="B86" s="2032"/>
      <c r="C86" s="2032"/>
      <c r="D86" s="2033"/>
      <c r="E86" s="1999" t="s">
        <v>1456</v>
      </c>
      <c r="F86" s="2000"/>
      <c r="G86" s="2000"/>
      <c r="H86" s="2001"/>
      <c r="I86" s="880" t="s">
        <v>1902</v>
      </c>
      <c r="J86" s="846" t="s">
        <v>405</v>
      </c>
      <c r="K86" s="847" t="s">
        <v>405</v>
      </c>
      <c r="L86" s="848" t="s">
        <v>405</v>
      </c>
      <c r="M86" s="880" t="s">
        <v>1457</v>
      </c>
    </row>
    <row r="87" spans="1:13" ht="13" customHeight="1" x14ac:dyDescent="0.2">
      <c r="A87" s="940"/>
      <c r="B87" s="941"/>
      <c r="C87" s="941"/>
      <c r="D87" s="942"/>
      <c r="E87" s="849"/>
      <c r="F87" s="850"/>
      <c r="G87" s="850"/>
      <c r="H87" s="851"/>
      <c r="I87" s="919"/>
      <c r="J87" s="916"/>
      <c r="K87" s="917"/>
      <c r="L87" s="918"/>
      <c r="M87" s="919"/>
    </row>
    <row r="88" spans="1:13" ht="42.5" customHeight="1" x14ac:dyDescent="0.2">
      <c r="A88" s="2004"/>
      <c r="B88" s="2005"/>
      <c r="C88" s="2005"/>
      <c r="D88" s="2006"/>
      <c r="E88" s="1996" t="s">
        <v>1458</v>
      </c>
      <c r="F88" s="1997"/>
      <c r="G88" s="1997"/>
      <c r="H88" s="1998"/>
      <c r="I88" s="927"/>
      <c r="J88" s="884" t="s">
        <v>405</v>
      </c>
      <c r="K88" s="603" t="s">
        <v>405</v>
      </c>
      <c r="L88" s="888"/>
      <c r="M88" s="870"/>
    </row>
    <row r="89" spans="1:13" ht="13.5" customHeight="1" x14ac:dyDescent="0.2">
      <c r="A89" s="612"/>
      <c r="D89" s="614"/>
      <c r="E89" s="602"/>
      <c r="F89" s="928"/>
      <c r="G89" s="928"/>
      <c r="H89" s="929"/>
      <c r="I89" s="619"/>
      <c r="J89" s="853"/>
      <c r="K89" s="854"/>
      <c r="L89" s="845"/>
      <c r="M89" s="619"/>
    </row>
    <row r="90" spans="1:13" ht="27" customHeight="1" x14ac:dyDescent="0.2">
      <c r="A90" s="1993" t="s">
        <v>1459</v>
      </c>
      <c r="B90" s="1994"/>
      <c r="C90" s="1994"/>
      <c r="D90" s="1995"/>
      <c r="E90" s="1996" t="s">
        <v>1460</v>
      </c>
      <c r="F90" s="1997"/>
      <c r="G90" s="1997"/>
      <c r="H90" s="1998"/>
      <c r="I90" s="1989" t="s">
        <v>1903</v>
      </c>
      <c r="J90" s="884" t="s">
        <v>405</v>
      </c>
      <c r="K90" s="603" t="s">
        <v>405</v>
      </c>
      <c r="L90" s="888"/>
      <c r="M90" s="927" t="s">
        <v>1461</v>
      </c>
    </row>
    <row r="91" spans="1:13" ht="13.5" customHeight="1" x14ac:dyDescent="0.2">
      <c r="A91" s="612"/>
      <c r="D91" s="614"/>
      <c r="E91" s="602"/>
      <c r="F91" s="928"/>
      <c r="G91" s="928"/>
      <c r="H91" s="929"/>
      <c r="I91" s="1990"/>
      <c r="J91" s="853"/>
      <c r="K91" s="854"/>
      <c r="L91" s="845"/>
      <c r="M91" s="619"/>
    </row>
    <row r="92" spans="1:13" ht="27" customHeight="1" x14ac:dyDescent="0.2">
      <c r="A92" s="2004"/>
      <c r="B92" s="2005"/>
      <c r="C92" s="2005"/>
      <c r="D92" s="2006"/>
      <c r="E92" s="1996" t="s">
        <v>1462</v>
      </c>
      <c r="F92" s="1997"/>
      <c r="G92" s="1997"/>
      <c r="H92" s="1998"/>
      <c r="I92" s="927"/>
      <c r="J92" s="884" t="s">
        <v>405</v>
      </c>
      <c r="K92" s="603" t="s">
        <v>405</v>
      </c>
      <c r="L92" s="888" t="s">
        <v>405</v>
      </c>
      <c r="M92" s="927"/>
    </row>
    <row r="93" spans="1:13" ht="13.5" customHeight="1" x14ac:dyDescent="0.2">
      <c r="A93" s="612"/>
      <c r="D93" s="614"/>
      <c r="E93" s="891"/>
      <c r="F93" s="892"/>
      <c r="G93" s="892"/>
      <c r="H93" s="893"/>
      <c r="I93" s="617"/>
      <c r="J93" s="858"/>
      <c r="L93" s="616"/>
      <c r="M93" s="617"/>
    </row>
    <row r="94" spans="1:13" ht="40.5" customHeight="1" x14ac:dyDescent="0.2">
      <c r="A94" s="2004"/>
      <c r="B94" s="2005"/>
      <c r="C94" s="2005"/>
      <c r="D94" s="2006"/>
      <c r="E94" s="1996" t="s">
        <v>1463</v>
      </c>
      <c r="F94" s="1997"/>
      <c r="G94" s="1997"/>
      <c r="H94" s="1998"/>
      <c r="I94" s="927"/>
      <c r="J94" s="884" t="s">
        <v>405</v>
      </c>
      <c r="K94" s="603" t="s">
        <v>405</v>
      </c>
      <c r="L94" s="888"/>
      <c r="M94" s="927"/>
    </row>
    <row r="95" spans="1:13" ht="13.5" customHeight="1" x14ac:dyDescent="0.2">
      <c r="A95" s="612"/>
      <c r="D95" s="614"/>
      <c r="E95" s="610" t="s">
        <v>405</v>
      </c>
      <c r="F95" s="611" t="s">
        <v>1464</v>
      </c>
      <c r="G95" s="2011" t="s">
        <v>1465</v>
      </c>
      <c r="H95" s="2040"/>
      <c r="I95" s="617"/>
      <c r="J95" s="858"/>
      <c r="L95" s="616"/>
      <c r="M95" s="617"/>
    </row>
    <row r="96" spans="1:13" ht="13.5" customHeight="1" x14ac:dyDescent="0.2">
      <c r="A96" s="612"/>
      <c r="D96" s="614"/>
      <c r="E96" s="610" t="s">
        <v>405</v>
      </c>
      <c r="F96" s="611" t="s">
        <v>1466</v>
      </c>
      <c r="G96" s="2011" t="s">
        <v>1467</v>
      </c>
      <c r="H96" s="2040"/>
      <c r="I96" s="617"/>
      <c r="J96" s="858"/>
      <c r="L96" s="616"/>
      <c r="M96" s="617"/>
    </row>
    <row r="97" spans="1:13" ht="27" customHeight="1" x14ac:dyDescent="0.2">
      <c r="A97" s="2004"/>
      <c r="B97" s="2005"/>
      <c r="C97" s="2005"/>
      <c r="D97" s="2006"/>
      <c r="E97" s="610" t="s">
        <v>405</v>
      </c>
      <c r="F97" s="878" t="s">
        <v>1468</v>
      </c>
      <c r="G97" s="2011" t="s">
        <v>1469</v>
      </c>
      <c r="H97" s="2012"/>
      <c r="I97" s="908"/>
      <c r="J97" s="604"/>
      <c r="K97" s="605"/>
      <c r="L97" s="606"/>
      <c r="M97" s="908"/>
    </row>
    <row r="98" spans="1:13" ht="27" customHeight="1" x14ac:dyDescent="0.2">
      <c r="A98" s="612"/>
      <c r="D98" s="614"/>
      <c r="E98" s="610" t="s">
        <v>405</v>
      </c>
      <c r="F98" s="611" t="s">
        <v>1470</v>
      </c>
      <c r="G98" s="2002" t="s">
        <v>1471</v>
      </c>
      <c r="H98" s="2003"/>
      <c r="I98" s="617"/>
      <c r="J98" s="858"/>
      <c r="L98" s="616"/>
      <c r="M98" s="617"/>
    </row>
    <row r="99" spans="1:13" ht="13.5" customHeight="1" x14ac:dyDescent="0.2">
      <c r="A99" s="612"/>
      <c r="D99" s="614"/>
      <c r="E99" s="610" t="s">
        <v>405</v>
      </c>
      <c r="F99" s="611" t="s">
        <v>1472</v>
      </c>
      <c r="G99" s="2002" t="s">
        <v>1473</v>
      </c>
      <c r="H99" s="2003"/>
      <c r="I99" s="617"/>
      <c r="J99" s="858"/>
      <c r="L99" s="616"/>
      <c r="M99" s="617"/>
    </row>
    <row r="100" spans="1:13" ht="54" customHeight="1" x14ac:dyDescent="0.2">
      <c r="A100" s="2004"/>
      <c r="B100" s="2005"/>
      <c r="C100" s="2005"/>
      <c r="D100" s="2006"/>
      <c r="E100" s="610" t="s">
        <v>405</v>
      </c>
      <c r="F100" s="878" t="s">
        <v>1474</v>
      </c>
      <c r="G100" s="2011" t="s">
        <v>1475</v>
      </c>
      <c r="H100" s="2012"/>
      <c r="I100" s="908"/>
      <c r="J100" s="604"/>
      <c r="K100" s="605"/>
      <c r="L100" s="606"/>
      <c r="M100" s="908"/>
    </row>
    <row r="101" spans="1:13" x14ac:dyDescent="0.2">
      <c r="A101" s="875"/>
      <c r="B101" s="876"/>
      <c r="C101" s="876"/>
      <c r="D101" s="877"/>
      <c r="E101" s="610"/>
      <c r="F101" s="878"/>
      <c r="G101" s="878" t="s">
        <v>1373</v>
      </c>
      <c r="H101" s="879" t="s">
        <v>1476</v>
      </c>
      <c r="I101" s="908"/>
      <c r="J101" s="604"/>
      <c r="K101" s="605"/>
      <c r="L101" s="606"/>
      <c r="M101" s="908"/>
    </row>
    <row r="102" spans="1:13" x14ac:dyDescent="0.2">
      <c r="A102" s="875"/>
      <c r="B102" s="876"/>
      <c r="C102" s="876"/>
      <c r="D102" s="877"/>
      <c r="E102" s="610"/>
      <c r="F102" s="878"/>
      <c r="G102" s="878" t="s">
        <v>1375</v>
      </c>
      <c r="H102" s="879" t="s">
        <v>1477</v>
      </c>
      <c r="I102" s="908"/>
      <c r="J102" s="604"/>
      <c r="K102" s="605"/>
      <c r="L102" s="606"/>
      <c r="M102" s="908"/>
    </row>
    <row r="103" spans="1:13" ht="13.5" customHeight="1" x14ac:dyDescent="0.2">
      <c r="A103" s="875"/>
      <c r="B103" s="876"/>
      <c r="C103" s="876"/>
      <c r="D103" s="877"/>
      <c r="E103" s="610"/>
      <c r="F103" s="878"/>
      <c r="G103" s="878" t="s">
        <v>1377</v>
      </c>
      <c r="H103" s="879" t="s">
        <v>1478</v>
      </c>
      <c r="I103" s="908"/>
      <c r="J103" s="604"/>
      <c r="K103" s="605"/>
      <c r="L103" s="606"/>
      <c r="M103" s="908"/>
    </row>
    <row r="104" spans="1:13" ht="13.5" customHeight="1" x14ac:dyDescent="0.2">
      <c r="A104" s="875"/>
      <c r="B104" s="876"/>
      <c r="C104" s="876"/>
      <c r="D104" s="877"/>
      <c r="E104" s="610"/>
      <c r="F104" s="878"/>
      <c r="G104" s="878" t="s">
        <v>1380</v>
      </c>
      <c r="H104" s="879" t="s">
        <v>1479</v>
      </c>
      <c r="I104" s="908"/>
      <c r="J104" s="604"/>
      <c r="K104" s="605"/>
      <c r="L104" s="606"/>
      <c r="M104" s="908"/>
    </row>
    <row r="105" spans="1:13" ht="13.5" customHeight="1" x14ac:dyDescent="0.2">
      <c r="A105" s="875"/>
      <c r="B105" s="876"/>
      <c r="C105" s="876"/>
      <c r="D105" s="877"/>
      <c r="E105" s="610"/>
      <c r="F105" s="878"/>
      <c r="G105" s="878" t="s">
        <v>1480</v>
      </c>
      <c r="H105" s="879" t="s">
        <v>1481</v>
      </c>
      <c r="I105" s="908"/>
      <c r="J105" s="604"/>
      <c r="K105" s="605"/>
      <c r="L105" s="606"/>
      <c r="M105" s="908"/>
    </row>
    <row r="106" spans="1:13" ht="13.5" customHeight="1" x14ac:dyDescent="0.2">
      <c r="A106" s="875"/>
      <c r="B106" s="876"/>
      <c r="C106" s="876"/>
      <c r="D106" s="877"/>
      <c r="E106" s="610" t="s">
        <v>405</v>
      </c>
      <c r="F106" s="611" t="s">
        <v>1482</v>
      </c>
      <c r="G106" s="2011" t="s">
        <v>1483</v>
      </c>
      <c r="H106" s="2012"/>
      <c r="I106" s="908"/>
      <c r="J106" s="604"/>
      <c r="K106" s="605"/>
      <c r="L106" s="606"/>
      <c r="M106" s="908"/>
    </row>
    <row r="107" spans="1:13" ht="13.5" customHeight="1" x14ac:dyDescent="0.2">
      <c r="A107" s="612"/>
      <c r="D107" s="614"/>
      <c r="E107" s="602"/>
      <c r="F107" s="928"/>
      <c r="G107" s="928"/>
      <c r="H107" s="929"/>
      <c r="I107" s="619"/>
      <c r="J107" s="853"/>
      <c r="K107" s="854"/>
      <c r="L107" s="845"/>
      <c r="M107" s="619"/>
    </row>
    <row r="108" spans="1:13" ht="40.5" customHeight="1" x14ac:dyDescent="0.2">
      <c r="A108" s="2079"/>
      <c r="B108" s="2080"/>
      <c r="C108" s="2080"/>
      <c r="D108" s="2081"/>
      <c r="E108" s="2053" t="s">
        <v>1484</v>
      </c>
      <c r="F108" s="2054"/>
      <c r="G108" s="2054"/>
      <c r="H108" s="2055"/>
      <c r="I108" s="2082" t="s">
        <v>1485</v>
      </c>
      <c r="J108" s="884" t="s">
        <v>405</v>
      </c>
      <c r="K108" s="603" t="s">
        <v>405</v>
      </c>
      <c r="L108" s="888" t="s">
        <v>405</v>
      </c>
      <c r="M108" s="913"/>
    </row>
    <row r="109" spans="1:13" ht="13.5" customHeight="1" x14ac:dyDescent="0.2">
      <c r="A109" s="612"/>
      <c r="D109" s="614"/>
      <c r="E109" s="602"/>
      <c r="F109" s="928"/>
      <c r="G109" s="928"/>
      <c r="H109" s="929"/>
      <c r="I109" s="2083"/>
      <c r="J109" s="853"/>
      <c r="K109" s="854"/>
      <c r="L109" s="845"/>
      <c r="M109" s="619"/>
    </row>
    <row r="110" spans="1:13" ht="13.5" customHeight="1" x14ac:dyDescent="0.2">
      <c r="A110" s="612"/>
      <c r="D110" s="614"/>
      <c r="E110" s="2034" t="s">
        <v>1486</v>
      </c>
      <c r="F110" s="2035"/>
      <c r="G110" s="2035"/>
      <c r="H110" s="2036"/>
      <c r="I110" s="2037" t="s">
        <v>1487</v>
      </c>
      <c r="J110" s="846" t="s">
        <v>405</v>
      </c>
      <c r="K110" s="847" t="s">
        <v>405</v>
      </c>
      <c r="L110" s="848" t="s">
        <v>405</v>
      </c>
      <c r="M110" s="924"/>
    </row>
    <row r="111" spans="1:13" ht="32.25" customHeight="1" x14ac:dyDescent="0.2">
      <c r="A111" s="612"/>
      <c r="D111" s="614"/>
      <c r="E111" s="852" t="s">
        <v>405</v>
      </c>
      <c r="F111" s="2038" t="s">
        <v>1488</v>
      </c>
      <c r="G111" s="2038"/>
      <c r="H111" s="2039"/>
      <c r="I111" s="2017"/>
      <c r="J111" s="921"/>
      <c r="K111" s="922"/>
      <c r="L111" s="923"/>
      <c r="M111" s="924"/>
    </row>
    <row r="112" spans="1:13" ht="30.75" customHeight="1" x14ac:dyDescent="0.2">
      <c r="A112" s="612"/>
      <c r="D112" s="614"/>
      <c r="E112" s="852" t="s">
        <v>405</v>
      </c>
      <c r="F112" s="2038" t="s">
        <v>1489</v>
      </c>
      <c r="G112" s="2038"/>
      <c r="H112" s="2039"/>
      <c r="I112" s="2017"/>
      <c r="J112" s="921"/>
      <c r="K112" s="922"/>
      <c r="L112" s="923"/>
      <c r="M112" s="924"/>
    </row>
    <row r="113" spans="1:13" ht="34.5" customHeight="1" x14ac:dyDescent="0.2">
      <c r="A113" s="612"/>
      <c r="D113" s="614"/>
      <c r="E113" s="852" t="s">
        <v>405</v>
      </c>
      <c r="F113" s="2038" t="s">
        <v>1490</v>
      </c>
      <c r="G113" s="2038"/>
      <c r="H113" s="2039"/>
      <c r="I113" s="2017"/>
      <c r="J113" s="921"/>
      <c r="K113" s="922"/>
      <c r="L113" s="923"/>
      <c r="M113" s="924"/>
    </row>
    <row r="114" spans="1:13" ht="43.5" customHeight="1" x14ac:dyDescent="0.2">
      <c r="A114" s="612"/>
      <c r="D114" s="614"/>
      <c r="E114" s="944" t="s">
        <v>405</v>
      </c>
      <c r="F114" s="2084" t="s">
        <v>1491</v>
      </c>
      <c r="G114" s="2084"/>
      <c r="H114" s="2085"/>
      <c r="I114" s="919"/>
      <c r="J114" s="916"/>
      <c r="K114" s="917"/>
      <c r="L114" s="918"/>
      <c r="M114" s="919"/>
    </row>
    <row r="115" spans="1:13" ht="13.5" customHeight="1" x14ac:dyDescent="0.2">
      <c r="A115" s="1082"/>
      <c r="B115" s="1083"/>
      <c r="C115" s="1083"/>
      <c r="D115" s="1084"/>
      <c r="E115" s="2086" t="s">
        <v>1492</v>
      </c>
      <c r="F115" s="2087"/>
      <c r="G115" s="2087"/>
      <c r="H115" s="2088"/>
      <c r="I115" s="2017" t="s">
        <v>1493</v>
      </c>
      <c r="J115" s="937" t="s">
        <v>405</v>
      </c>
      <c r="K115" s="1087" t="s">
        <v>405</v>
      </c>
      <c r="L115" s="939" t="s">
        <v>405</v>
      </c>
      <c r="M115" s="924"/>
    </row>
    <row r="116" spans="1:13" ht="66.75" customHeight="1" x14ac:dyDescent="0.2">
      <c r="A116" s="1365"/>
      <c r="B116" s="1086"/>
      <c r="C116" s="1086"/>
      <c r="D116" s="614"/>
      <c r="E116" s="852" t="s">
        <v>405</v>
      </c>
      <c r="F116" s="2089" t="s">
        <v>1494</v>
      </c>
      <c r="G116" s="2089"/>
      <c r="H116" s="2039"/>
      <c r="I116" s="2017"/>
      <c r="J116" s="921"/>
      <c r="K116" s="1085"/>
      <c r="L116" s="923"/>
      <c r="M116" s="924"/>
    </row>
    <row r="117" spans="1:13" ht="45.75" customHeight="1" x14ac:dyDescent="0.2">
      <c r="A117" s="612"/>
      <c r="D117" s="614"/>
      <c r="E117" s="852" t="s">
        <v>405</v>
      </c>
      <c r="F117" s="2038" t="s">
        <v>1495</v>
      </c>
      <c r="G117" s="2038"/>
      <c r="H117" s="2039"/>
      <c r="I117" s="2017" t="s">
        <v>1496</v>
      </c>
      <c r="J117" s="921"/>
      <c r="K117" s="922"/>
      <c r="L117" s="923"/>
      <c r="M117" s="924"/>
    </row>
    <row r="118" spans="1:13" ht="59.25" customHeight="1" x14ac:dyDescent="0.2">
      <c r="A118" s="612"/>
      <c r="D118" s="614"/>
      <c r="E118" s="852" t="s">
        <v>405</v>
      </c>
      <c r="F118" s="2038" t="s">
        <v>1497</v>
      </c>
      <c r="G118" s="2038"/>
      <c r="H118" s="2039"/>
      <c r="I118" s="2017"/>
      <c r="J118" s="921"/>
      <c r="K118" s="922"/>
      <c r="L118" s="923"/>
      <c r="M118" s="924"/>
    </row>
    <row r="119" spans="1:13" ht="43.5" customHeight="1" x14ac:dyDescent="0.2">
      <c r="A119" s="612"/>
      <c r="D119" s="614"/>
      <c r="E119" s="852" t="s">
        <v>405</v>
      </c>
      <c r="F119" s="2038" t="s">
        <v>1498</v>
      </c>
      <c r="G119" s="2038"/>
      <c r="H119" s="2039"/>
      <c r="I119" s="924"/>
      <c r="J119" s="921"/>
      <c r="K119" s="922"/>
      <c r="L119" s="923"/>
      <c r="M119" s="924"/>
    </row>
    <row r="120" spans="1:13" ht="13.5" customHeight="1" x14ac:dyDescent="0.2">
      <c r="A120" s="612"/>
      <c r="D120" s="614"/>
      <c r="E120" s="943"/>
      <c r="F120" s="925"/>
      <c r="G120" s="925"/>
      <c r="H120" s="926"/>
      <c r="I120" s="924"/>
      <c r="J120" s="921"/>
      <c r="K120" s="922"/>
      <c r="L120" s="923"/>
      <c r="M120" s="924"/>
    </row>
    <row r="121" spans="1:13" ht="13.5" customHeight="1" x14ac:dyDescent="0.2">
      <c r="A121" s="2004"/>
      <c r="B121" s="2005"/>
      <c r="C121" s="2005"/>
      <c r="D121" s="2006"/>
      <c r="E121" s="1996" t="s">
        <v>1499</v>
      </c>
      <c r="F121" s="1997"/>
      <c r="G121" s="1997"/>
      <c r="H121" s="1998"/>
      <c r="I121" s="1989" t="s">
        <v>1500</v>
      </c>
      <c r="J121" s="884" t="s">
        <v>405</v>
      </c>
      <c r="K121" s="603" t="s">
        <v>405</v>
      </c>
      <c r="L121" s="888" t="s">
        <v>405</v>
      </c>
      <c r="M121" s="927" t="s">
        <v>1501</v>
      </c>
    </row>
    <row r="122" spans="1:13" ht="27" customHeight="1" x14ac:dyDescent="0.2">
      <c r="A122" s="2004"/>
      <c r="B122" s="2005"/>
      <c r="C122" s="2005"/>
      <c r="D122" s="2006"/>
      <c r="E122" s="890" t="s">
        <v>405</v>
      </c>
      <c r="F122" s="2011" t="s">
        <v>1502</v>
      </c>
      <c r="G122" s="2011"/>
      <c r="H122" s="2012"/>
      <c r="I122" s="2078"/>
      <c r="J122" s="604"/>
      <c r="K122" s="605"/>
      <c r="L122" s="606"/>
      <c r="M122" s="908" t="s">
        <v>1503</v>
      </c>
    </row>
    <row r="123" spans="1:13" ht="40.5" customHeight="1" x14ac:dyDescent="0.2">
      <c r="A123" s="875"/>
      <c r="B123" s="876"/>
      <c r="C123" s="876"/>
      <c r="D123" s="877"/>
      <c r="E123" s="890" t="s">
        <v>405</v>
      </c>
      <c r="F123" s="2011" t="s">
        <v>1504</v>
      </c>
      <c r="G123" s="2011"/>
      <c r="H123" s="2012"/>
      <c r="I123" s="2078"/>
      <c r="J123" s="604"/>
      <c r="K123" s="605"/>
      <c r="L123" s="606"/>
      <c r="M123" s="908"/>
    </row>
    <row r="124" spans="1:13" ht="40.5" customHeight="1" x14ac:dyDescent="0.2">
      <c r="A124" s="2004"/>
      <c r="B124" s="2005"/>
      <c r="C124" s="2005"/>
      <c r="D124" s="2006"/>
      <c r="E124" s="890" t="s">
        <v>405</v>
      </c>
      <c r="F124" s="2011" t="s">
        <v>1505</v>
      </c>
      <c r="G124" s="2011"/>
      <c r="H124" s="2012"/>
      <c r="I124" s="2078"/>
      <c r="J124" s="604"/>
      <c r="K124" s="605"/>
      <c r="L124" s="606"/>
      <c r="M124" s="908"/>
    </row>
    <row r="125" spans="1:13" ht="27" customHeight="1" x14ac:dyDescent="0.2">
      <c r="A125" s="2004"/>
      <c r="B125" s="2005"/>
      <c r="C125" s="2005"/>
      <c r="D125" s="2006"/>
      <c r="E125" s="890" t="s">
        <v>405</v>
      </c>
      <c r="F125" s="2011" t="s">
        <v>1506</v>
      </c>
      <c r="G125" s="2011"/>
      <c r="H125" s="2012"/>
      <c r="I125" s="908"/>
      <c r="J125" s="604"/>
      <c r="K125" s="605"/>
      <c r="L125" s="606"/>
      <c r="M125" s="908"/>
    </row>
    <row r="126" spans="1:13" ht="67.5" customHeight="1" x14ac:dyDescent="0.2">
      <c r="A126" s="2004"/>
      <c r="B126" s="2005"/>
      <c r="C126" s="2005"/>
      <c r="D126" s="2006"/>
      <c r="E126" s="890" t="s">
        <v>405</v>
      </c>
      <c r="F126" s="2011" t="s">
        <v>1507</v>
      </c>
      <c r="G126" s="2011"/>
      <c r="H126" s="2012"/>
      <c r="I126" s="908"/>
      <c r="J126" s="604"/>
      <c r="K126" s="605"/>
      <c r="L126" s="606"/>
      <c r="M126" s="908"/>
    </row>
    <row r="127" spans="1:13" ht="40.5" customHeight="1" x14ac:dyDescent="0.2">
      <c r="A127" s="875"/>
      <c r="B127" s="876"/>
      <c r="C127" s="876"/>
      <c r="D127" s="877"/>
      <c r="E127" s="890" t="s">
        <v>405</v>
      </c>
      <c r="F127" s="2011" t="s">
        <v>1508</v>
      </c>
      <c r="G127" s="2076"/>
      <c r="H127" s="2077"/>
      <c r="I127" s="908"/>
      <c r="J127" s="604"/>
      <c r="K127" s="605"/>
      <c r="L127" s="606"/>
      <c r="M127" s="908"/>
    </row>
    <row r="128" spans="1:13" ht="13.5" customHeight="1" x14ac:dyDescent="0.2">
      <c r="A128" s="612"/>
      <c r="D128" s="614"/>
      <c r="E128" s="891"/>
      <c r="F128" s="892"/>
      <c r="G128" s="892"/>
      <c r="H128" s="893"/>
      <c r="I128" s="617"/>
      <c r="J128" s="858"/>
      <c r="L128" s="616"/>
      <c r="M128" s="617"/>
    </row>
    <row r="129" spans="1:13" ht="46.5" customHeight="1" x14ac:dyDescent="0.2">
      <c r="A129" s="2004"/>
      <c r="B129" s="2005"/>
      <c r="C129" s="2005"/>
      <c r="D129" s="2006"/>
      <c r="E129" s="1996" t="s">
        <v>1509</v>
      </c>
      <c r="F129" s="1997"/>
      <c r="G129" s="1997"/>
      <c r="H129" s="1998"/>
      <c r="I129" s="2072" t="s">
        <v>1510</v>
      </c>
      <c r="J129" s="884" t="s">
        <v>405</v>
      </c>
      <c r="K129" s="603" t="s">
        <v>405</v>
      </c>
      <c r="L129" s="888"/>
      <c r="M129" s="927"/>
    </row>
    <row r="130" spans="1:13" ht="13.5" customHeight="1" x14ac:dyDescent="0.2">
      <c r="A130" s="612"/>
      <c r="D130" s="614"/>
      <c r="E130" s="602"/>
      <c r="F130" s="928"/>
      <c r="G130" s="928"/>
      <c r="H130" s="929"/>
      <c r="I130" s="2073"/>
      <c r="J130" s="853"/>
      <c r="K130" s="854"/>
      <c r="L130" s="845"/>
      <c r="M130" s="619"/>
    </row>
    <row r="131" spans="1:13" ht="27" customHeight="1" x14ac:dyDescent="0.2">
      <c r="A131" s="612"/>
      <c r="D131" s="614"/>
      <c r="E131" s="2053" t="s">
        <v>1511</v>
      </c>
      <c r="F131" s="2054"/>
      <c r="G131" s="2054"/>
      <c r="H131" s="2055"/>
      <c r="I131" s="927"/>
      <c r="J131" s="884" t="s">
        <v>405</v>
      </c>
      <c r="K131" s="603" t="s">
        <v>405</v>
      </c>
      <c r="L131" s="888"/>
      <c r="M131" s="913"/>
    </row>
    <row r="132" spans="1:13" ht="13.5" customHeight="1" x14ac:dyDescent="0.2">
      <c r="A132" s="612"/>
      <c r="D132" s="614"/>
      <c r="E132" s="602"/>
      <c r="F132" s="928"/>
      <c r="G132" s="928"/>
      <c r="H132" s="929"/>
      <c r="I132" s="900"/>
      <c r="J132" s="853"/>
      <c r="K132" s="854"/>
      <c r="L132" s="845"/>
      <c r="M132" s="619"/>
    </row>
    <row r="133" spans="1:13" ht="27" customHeight="1" x14ac:dyDescent="0.2">
      <c r="A133" s="612"/>
      <c r="D133" s="614"/>
      <c r="E133" s="2053" t="s">
        <v>1512</v>
      </c>
      <c r="F133" s="2054"/>
      <c r="G133" s="2054"/>
      <c r="H133" s="2055"/>
      <c r="I133" s="908"/>
      <c r="J133" s="884" t="s">
        <v>405</v>
      </c>
      <c r="K133" s="603" t="s">
        <v>405</v>
      </c>
      <c r="L133" s="888" t="s">
        <v>405</v>
      </c>
      <c r="M133" s="617"/>
    </row>
    <row r="134" spans="1:13" ht="13.5" customHeight="1" x14ac:dyDescent="0.2">
      <c r="A134" s="612"/>
      <c r="D134" s="614"/>
      <c r="E134" s="891"/>
      <c r="F134" s="892"/>
      <c r="G134" s="892"/>
      <c r="H134" s="893"/>
      <c r="I134" s="900"/>
      <c r="J134" s="853"/>
      <c r="K134" s="854"/>
      <c r="L134" s="845"/>
      <c r="M134" s="619"/>
    </row>
    <row r="135" spans="1:13" ht="27" customHeight="1" x14ac:dyDescent="0.2">
      <c r="A135" s="612"/>
      <c r="D135" s="614"/>
      <c r="E135" s="2053" t="s">
        <v>1513</v>
      </c>
      <c r="F135" s="2054"/>
      <c r="G135" s="2054"/>
      <c r="H135" s="2055"/>
      <c r="I135" s="971" t="s">
        <v>1514</v>
      </c>
      <c r="J135" s="884" t="s">
        <v>405</v>
      </c>
      <c r="K135" s="603" t="s">
        <v>405</v>
      </c>
      <c r="L135" s="888"/>
      <c r="M135" s="913"/>
    </row>
    <row r="136" spans="1:13" ht="13.5" customHeight="1" x14ac:dyDescent="0.2">
      <c r="A136" s="612"/>
      <c r="D136" s="614"/>
      <c r="E136" s="602"/>
      <c r="F136" s="928"/>
      <c r="G136" s="928"/>
      <c r="H136" s="929"/>
      <c r="I136" s="619"/>
      <c r="J136" s="853"/>
      <c r="K136" s="854"/>
      <c r="L136" s="845"/>
      <c r="M136" s="619"/>
    </row>
    <row r="137" spans="1:13" x14ac:dyDescent="0.2">
      <c r="A137" s="612"/>
      <c r="D137" s="614"/>
      <c r="E137" s="2053" t="s">
        <v>1515</v>
      </c>
      <c r="F137" s="2054"/>
      <c r="G137" s="2054"/>
      <c r="H137" s="2055"/>
      <c r="I137" s="615"/>
      <c r="J137" s="884" t="s">
        <v>405</v>
      </c>
      <c r="K137" s="603" t="s">
        <v>405</v>
      </c>
      <c r="L137" s="616"/>
      <c r="M137" s="617"/>
    </row>
    <row r="138" spans="1:13" ht="13.5" customHeight="1" x14ac:dyDescent="0.2">
      <c r="A138" s="841"/>
      <c r="B138" s="842"/>
      <c r="C138" s="842"/>
      <c r="D138" s="843"/>
      <c r="E138" s="602"/>
      <c r="F138" s="928"/>
      <c r="G138" s="928"/>
      <c r="H138" s="929"/>
      <c r="I138" s="619"/>
      <c r="J138" s="853"/>
      <c r="K138" s="854"/>
      <c r="L138" s="845"/>
      <c r="M138" s="619"/>
    </row>
    <row r="139" spans="1:13" ht="54" customHeight="1" x14ac:dyDescent="0.2">
      <c r="A139" s="1980" t="s">
        <v>1516</v>
      </c>
      <c r="B139" s="2071"/>
      <c r="C139" s="2071"/>
      <c r="D139" s="1982"/>
      <c r="E139" s="2010" t="s">
        <v>1517</v>
      </c>
      <c r="F139" s="2014"/>
      <c r="G139" s="2014"/>
      <c r="H139" s="2012"/>
      <c r="I139" s="2074" t="s">
        <v>1904</v>
      </c>
      <c r="J139" s="604" t="s">
        <v>405</v>
      </c>
      <c r="K139" s="1081" t="s">
        <v>405</v>
      </c>
      <c r="L139" s="606"/>
      <c r="M139" s="1364" t="s">
        <v>1537</v>
      </c>
    </row>
    <row r="140" spans="1:13" ht="13.5" customHeight="1" x14ac:dyDescent="0.2">
      <c r="A140" s="1980"/>
      <c r="B140" s="2071"/>
      <c r="C140" s="2071"/>
      <c r="D140" s="1982"/>
      <c r="E140" s="602"/>
      <c r="F140" s="928"/>
      <c r="G140" s="928"/>
      <c r="H140" s="929"/>
      <c r="I140" s="2075"/>
      <c r="J140" s="853"/>
      <c r="K140" s="854"/>
      <c r="L140" s="845"/>
      <c r="M140" s="619"/>
    </row>
    <row r="141" spans="1:13" ht="40.5" customHeight="1" x14ac:dyDescent="0.2">
      <c r="A141" s="1980"/>
      <c r="B141" s="2071"/>
      <c r="C141" s="2071"/>
      <c r="D141" s="1982"/>
      <c r="E141" s="1996" t="s">
        <v>1518</v>
      </c>
      <c r="F141" s="1997"/>
      <c r="G141" s="1997"/>
      <c r="H141" s="1998"/>
      <c r="I141" s="1347"/>
      <c r="J141" s="1358" t="s">
        <v>405</v>
      </c>
      <c r="K141" s="603" t="s">
        <v>405</v>
      </c>
      <c r="L141" s="1360" t="s">
        <v>405</v>
      </c>
      <c r="M141" s="1347" t="s">
        <v>1519</v>
      </c>
    </row>
    <row r="142" spans="1:13" ht="13.5" customHeight="1" x14ac:dyDescent="0.2">
      <c r="A142" s="612"/>
      <c r="D142" s="614"/>
      <c r="E142" s="602"/>
      <c r="F142" s="928"/>
      <c r="G142" s="928"/>
      <c r="H142" s="929"/>
      <c r="I142" s="619"/>
      <c r="J142" s="853"/>
      <c r="K142" s="854"/>
      <c r="L142" s="845"/>
      <c r="M142" s="619"/>
    </row>
    <row r="143" spans="1:13" ht="27" customHeight="1" x14ac:dyDescent="0.2">
      <c r="A143" s="612"/>
      <c r="D143" s="614"/>
      <c r="E143" s="2053" t="s">
        <v>1520</v>
      </c>
      <c r="F143" s="2054"/>
      <c r="G143" s="2054"/>
      <c r="H143" s="2055"/>
      <c r="I143" s="617"/>
      <c r="J143" s="884" t="s">
        <v>405</v>
      </c>
      <c r="K143" s="603" t="s">
        <v>405</v>
      </c>
      <c r="L143" s="888"/>
      <c r="M143" s="617"/>
    </row>
    <row r="144" spans="1:13" ht="13.5" customHeight="1" x14ac:dyDescent="0.2">
      <c r="A144" s="612"/>
      <c r="D144" s="614"/>
      <c r="E144" s="2065" t="s">
        <v>1521</v>
      </c>
      <c r="F144" s="2066"/>
      <c r="G144" s="2066"/>
      <c r="H144" s="2067"/>
      <c r="I144" s="617"/>
      <c r="J144" s="858"/>
      <c r="L144" s="616"/>
      <c r="M144" s="617"/>
    </row>
    <row r="145" spans="1:13" ht="13.5" customHeight="1" x14ac:dyDescent="0.2">
      <c r="A145" s="612"/>
      <c r="D145" s="614"/>
      <c r="E145" s="891" t="s">
        <v>1522</v>
      </c>
      <c r="F145" s="2002" t="s">
        <v>1523</v>
      </c>
      <c r="G145" s="2002"/>
      <c r="H145" s="2003"/>
      <c r="I145" s="617"/>
      <c r="J145" s="858"/>
      <c r="L145" s="616"/>
      <c r="M145" s="617"/>
    </row>
    <row r="146" spans="1:13" ht="13.5" customHeight="1" x14ac:dyDescent="0.2">
      <c r="A146" s="612"/>
      <c r="D146" s="614"/>
      <c r="E146" s="891" t="s">
        <v>1522</v>
      </c>
      <c r="F146" s="2002" t="s">
        <v>1524</v>
      </c>
      <c r="G146" s="2002"/>
      <c r="H146" s="2003"/>
      <c r="I146" s="617"/>
      <c r="J146" s="858"/>
      <c r="L146" s="616"/>
      <c r="M146" s="617"/>
    </row>
    <row r="147" spans="1:13" ht="27" customHeight="1" x14ac:dyDescent="0.2">
      <c r="A147" s="612"/>
      <c r="D147" s="614"/>
      <c r="E147" s="610" t="s">
        <v>1522</v>
      </c>
      <c r="F147" s="2002" t="s">
        <v>1525</v>
      </c>
      <c r="G147" s="2002"/>
      <c r="H147" s="2003"/>
      <c r="I147" s="617"/>
      <c r="J147" s="858"/>
      <c r="L147" s="616"/>
      <c r="M147" s="617"/>
    </row>
    <row r="148" spans="1:13" ht="27" customHeight="1" x14ac:dyDescent="0.2">
      <c r="A148" s="612"/>
      <c r="D148" s="614"/>
      <c r="E148" s="610" t="s">
        <v>1522</v>
      </c>
      <c r="F148" s="2002" t="s">
        <v>1526</v>
      </c>
      <c r="G148" s="2002"/>
      <c r="H148" s="2003"/>
      <c r="I148" s="617"/>
      <c r="J148" s="858"/>
      <c r="L148" s="616"/>
      <c r="M148" s="617"/>
    </row>
    <row r="149" spans="1:13" ht="27" customHeight="1" x14ac:dyDescent="0.2">
      <c r="A149" s="612"/>
      <c r="D149" s="614"/>
      <c r="E149" s="610" t="s">
        <v>1522</v>
      </c>
      <c r="F149" s="2002" t="s">
        <v>1527</v>
      </c>
      <c r="G149" s="2002"/>
      <c r="H149" s="2003"/>
      <c r="I149" s="617"/>
      <c r="J149" s="858"/>
      <c r="L149" s="616"/>
      <c r="M149" s="617"/>
    </row>
    <row r="150" spans="1:13" ht="13.5" customHeight="1" x14ac:dyDescent="0.2">
      <c r="A150" s="612"/>
      <c r="D150" s="614"/>
      <c r="E150" s="891" t="s">
        <v>1522</v>
      </c>
      <c r="F150" s="2002" t="s">
        <v>1528</v>
      </c>
      <c r="G150" s="2002"/>
      <c r="H150" s="2003"/>
      <c r="I150" s="617"/>
      <c r="J150" s="858"/>
      <c r="L150" s="616"/>
      <c r="M150" s="617"/>
    </row>
    <row r="151" spans="1:13" ht="13.5" customHeight="1" x14ac:dyDescent="0.2">
      <c r="A151" s="612"/>
      <c r="D151" s="614"/>
      <c r="E151" s="891"/>
      <c r="F151" s="892"/>
      <c r="G151" s="892"/>
      <c r="H151" s="893"/>
      <c r="I151" s="617"/>
      <c r="J151" s="858"/>
      <c r="L151" s="616"/>
      <c r="M151" s="617"/>
    </row>
    <row r="152" spans="1:13" ht="13.5" customHeight="1" x14ac:dyDescent="0.2">
      <c r="A152" s="612"/>
      <c r="D152" s="614"/>
      <c r="E152" s="891"/>
      <c r="F152" s="892"/>
      <c r="G152" s="892"/>
      <c r="H152" s="893"/>
      <c r="I152" s="617"/>
      <c r="J152" s="858"/>
      <c r="L152" s="616"/>
      <c r="M152" s="617"/>
    </row>
    <row r="153" spans="1:13" ht="13.5" customHeight="1" x14ac:dyDescent="0.2">
      <c r="A153" s="612"/>
      <c r="D153" s="614"/>
      <c r="E153" s="891"/>
      <c r="F153" s="892"/>
      <c r="G153" s="892"/>
      <c r="H153" s="893"/>
      <c r="I153" s="617"/>
      <c r="J153" s="858"/>
      <c r="L153" s="616"/>
      <c r="M153" s="617"/>
    </row>
    <row r="154" spans="1:13" ht="13.5" customHeight="1" x14ac:dyDescent="0.2">
      <c r="A154" s="612"/>
      <c r="D154" s="614"/>
      <c r="E154" s="891"/>
      <c r="F154" s="892"/>
      <c r="G154" s="892"/>
      <c r="H154" s="893"/>
      <c r="I154" s="617"/>
      <c r="J154" s="858"/>
      <c r="L154" s="616"/>
      <c r="M154" s="617"/>
    </row>
    <row r="155" spans="1:13" ht="13.5" customHeight="1" x14ac:dyDescent="0.2">
      <c r="A155" s="612"/>
      <c r="D155" s="614"/>
      <c r="E155" s="891"/>
      <c r="F155" s="892"/>
      <c r="G155" s="892"/>
      <c r="H155" s="893"/>
      <c r="I155" s="617"/>
      <c r="J155" s="858"/>
      <c r="L155" s="616"/>
      <c r="M155" s="617"/>
    </row>
    <row r="156" spans="1:13" ht="13.5" customHeight="1" x14ac:dyDescent="0.2">
      <c r="A156" s="612"/>
      <c r="D156" s="614"/>
      <c r="E156" s="602"/>
      <c r="F156" s="928"/>
      <c r="G156" s="928"/>
      <c r="H156" s="929"/>
      <c r="I156" s="619"/>
      <c r="J156" s="853"/>
      <c r="K156" s="854"/>
      <c r="L156" s="845"/>
      <c r="M156" s="619"/>
    </row>
    <row r="157" spans="1:13" ht="43" customHeight="1" x14ac:dyDescent="0.2">
      <c r="A157" s="2068" t="s">
        <v>1529</v>
      </c>
      <c r="B157" s="2069"/>
      <c r="C157" s="2069"/>
      <c r="D157" s="2070"/>
      <c r="E157" s="874" t="s">
        <v>1530</v>
      </c>
      <c r="F157" s="1987" t="s">
        <v>1531</v>
      </c>
      <c r="G157" s="1987"/>
      <c r="H157" s="1988"/>
      <c r="I157" s="927"/>
      <c r="J157" s="884" t="s">
        <v>405</v>
      </c>
      <c r="K157" s="603" t="s">
        <v>405</v>
      </c>
      <c r="L157" s="888" t="s">
        <v>405</v>
      </c>
      <c r="M157" s="927" t="s">
        <v>1924</v>
      </c>
    </row>
    <row r="158" spans="1:13" ht="13.5" customHeight="1" x14ac:dyDescent="0.2">
      <c r="A158" s="1980"/>
      <c r="B158" s="2071"/>
      <c r="C158" s="2071"/>
      <c r="D158" s="1982"/>
      <c r="E158" s="602"/>
      <c r="F158" s="928"/>
      <c r="G158" s="928"/>
      <c r="H158" s="929"/>
      <c r="I158" s="619"/>
      <c r="J158" s="853"/>
      <c r="K158" s="854"/>
      <c r="L158" s="845"/>
      <c r="M158" s="619"/>
    </row>
    <row r="159" spans="1:13" ht="42" customHeight="1" x14ac:dyDescent="0.2">
      <c r="A159" s="2004"/>
      <c r="B159" s="2005"/>
      <c r="C159" s="2005"/>
      <c r="D159" s="2006"/>
      <c r="E159" s="874"/>
      <c r="F159" s="1997" t="s">
        <v>1532</v>
      </c>
      <c r="G159" s="1997"/>
      <c r="H159" s="1998"/>
      <c r="I159" s="927"/>
      <c r="J159" s="884" t="s">
        <v>405</v>
      </c>
      <c r="K159" s="603" t="s">
        <v>405</v>
      </c>
      <c r="L159" s="888"/>
      <c r="M159" s="872" t="s">
        <v>1923</v>
      </c>
    </row>
    <row r="160" spans="1:13" ht="13.5" customHeight="1" x14ac:dyDescent="0.2">
      <c r="A160" s="2019"/>
      <c r="B160" s="2020"/>
      <c r="C160" s="2020"/>
      <c r="D160" s="2021"/>
      <c r="E160" s="2022"/>
      <c r="F160" s="2023"/>
      <c r="G160" s="2023"/>
      <c r="H160" s="2024"/>
      <c r="I160" s="619"/>
      <c r="J160" s="853"/>
      <c r="K160" s="844"/>
      <c r="L160" s="845"/>
      <c r="M160" s="619"/>
    </row>
    <row r="161" spans="1:13" ht="28.5" customHeight="1" x14ac:dyDescent="0.2">
      <c r="A161" s="2004"/>
      <c r="B161" s="2005"/>
      <c r="C161" s="2005"/>
      <c r="D161" s="2006"/>
      <c r="E161" s="890"/>
      <c r="F161" s="2011" t="s">
        <v>1533</v>
      </c>
      <c r="G161" s="2011"/>
      <c r="H161" s="2012"/>
      <c r="I161" s="908"/>
      <c r="J161" s="604" t="s">
        <v>405</v>
      </c>
      <c r="K161" s="855" t="s">
        <v>405</v>
      </c>
      <c r="L161" s="606"/>
      <c r="M161" s="908"/>
    </row>
    <row r="162" spans="1:13" ht="13.5" customHeight="1" x14ac:dyDescent="0.2">
      <c r="A162" s="612"/>
      <c r="D162" s="614"/>
      <c r="E162" s="602"/>
      <c r="F162" s="928"/>
      <c r="G162" s="928"/>
      <c r="H162" s="929"/>
      <c r="I162" s="619"/>
      <c r="J162" s="853"/>
      <c r="K162" s="854"/>
      <c r="L162" s="845"/>
      <c r="M162" s="619"/>
    </row>
    <row r="163" spans="1:13" ht="29.25" customHeight="1" x14ac:dyDescent="0.2">
      <c r="A163" s="2004"/>
      <c r="B163" s="2005"/>
      <c r="C163" s="2005"/>
      <c r="D163" s="2006"/>
      <c r="E163" s="874"/>
      <c r="F163" s="1997" t="s">
        <v>1534</v>
      </c>
      <c r="G163" s="1997"/>
      <c r="H163" s="1998"/>
      <c r="I163" s="927"/>
      <c r="J163" s="884" t="s">
        <v>405</v>
      </c>
      <c r="K163" s="603" t="s">
        <v>405</v>
      </c>
      <c r="L163" s="888"/>
      <c r="M163" s="927"/>
    </row>
    <row r="164" spans="1:13" ht="13.5" customHeight="1" x14ac:dyDescent="0.2">
      <c r="A164" s="875"/>
      <c r="B164" s="876"/>
      <c r="C164" s="876"/>
      <c r="D164" s="877"/>
      <c r="E164" s="890"/>
      <c r="F164" s="878"/>
      <c r="G164" s="2011" t="s">
        <v>1535</v>
      </c>
      <c r="H164" s="2012"/>
      <c r="I164" s="908"/>
      <c r="J164" s="604"/>
      <c r="K164" s="605"/>
      <c r="L164" s="606"/>
      <c r="M164" s="908"/>
    </row>
    <row r="165" spans="1:13" ht="13.5" customHeight="1" x14ac:dyDescent="0.2">
      <c r="A165" s="612"/>
      <c r="D165" s="614"/>
      <c r="E165" s="602"/>
      <c r="F165" s="928"/>
      <c r="G165" s="928"/>
      <c r="H165" s="929"/>
      <c r="I165" s="619"/>
      <c r="J165" s="853"/>
      <c r="K165" s="854"/>
      <c r="L165" s="845"/>
      <c r="M165" s="619"/>
    </row>
    <row r="166" spans="1:13" ht="28.5" customHeight="1" x14ac:dyDescent="0.2">
      <c r="A166" s="2004"/>
      <c r="B166" s="2005"/>
      <c r="C166" s="2005"/>
      <c r="D166" s="2006"/>
      <c r="E166" s="890"/>
      <c r="F166" s="2011" t="s">
        <v>1536</v>
      </c>
      <c r="G166" s="2011"/>
      <c r="H166" s="2012"/>
      <c r="I166" s="908"/>
      <c r="J166" s="604" t="s">
        <v>405</v>
      </c>
      <c r="K166" s="605" t="s">
        <v>405</v>
      </c>
      <c r="L166" s="856"/>
      <c r="M166" s="908"/>
    </row>
    <row r="167" spans="1:13" ht="42.5" customHeight="1" x14ac:dyDescent="0.2">
      <c r="A167" s="875"/>
      <c r="B167" s="876"/>
      <c r="C167" s="876"/>
      <c r="D167" s="877"/>
      <c r="E167" s="890"/>
      <c r="F167" s="878" t="s">
        <v>147</v>
      </c>
      <c r="G167" s="2011" t="s">
        <v>1538</v>
      </c>
      <c r="H167" s="2012"/>
      <c r="I167" s="908"/>
      <c r="J167" s="604"/>
      <c r="K167" s="605"/>
      <c r="L167" s="606"/>
      <c r="M167" s="908"/>
    </row>
    <row r="168" spans="1:13" ht="13.5" customHeight="1" x14ac:dyDescent="0.2">
      <c r="A168" s="612"/>
      <c r="D168" s="614"/>
      <c r="E168" s="602"/>
      <c r="F168" s="928"/>
      <c r="G168" s="928"/>
      <c r="H168" s="929"/>
      <c r="I168" s="619"/>
      <c r="J168" s="853"/>
      <c r="K168" s="854"/>
      <c r="L168" s="845"/>
      <c r="M168" s="619"/>
    </row>
    <row r="169" spans="1:13" ht="42" customHeight="1" x14ac:dyDescent="0.2">
      <c r="A169" s="2004"/>
      <c r="B169" s="2005"/>
      <c r="C169" s="2005"/>
      <c r="D169" s="2006"/>
      <c r="E169" s="874"/>
      <c r="F169" s="1997" t="s">
        <v>1539</v>
      </c>
      <c r="G169" s="1997"/>
      <c r="H169" s="1998"/>
      <c r="I169" s="927"/>
      <c r="J169" s="884" t="s">
        <v>405</v>
      </c>
      <c r="K169" s="603" t="s">
        <v>405</v>
      </c>
      <c r="L169" s="888" t="s">
        <v>405</v>
      </c>
      <c r="M169" s="927"/>
    </row>
    <row r="170" spans="1:13" ht="13.5" customHeight="1" x14ac:dyDescent="0.2">
      <c r="A170" s="2019"/>
      <c r="B170" s="2027"/>
      <c r="C170" s="2027"/>
      <c r="D170" s="2021"/>
      <c r="E170" s="2022"/>
      <c r="F170" s="2023"/>
      <c r="G170" s="2023"/>
      <c r="H170" s="2024"/>
      <c r="I170" s="857"/>
      <c r="J170" s="853"/>
      <c r="K170" s="844"/>
      <c r="L170" s="845"/>
      <c r="M170" s="619"/>
    </row>
    <row r="171" spans="1:13" ht="55" customHeight="1" x14ac:dyDescent="0.2">
      <c r="A171" s="2028"/>
      <c r="B171" s="2029"/>
      <c r="C171" s="2029"/>
      <c r="D171" s="2030"/>
      <c r="E171" s="1357"/>
      <c r="F171" s="2014" t="s">
        <v>1540</v>
      </c>
      <c r="G171" s="2014"/>
      <c r="H171" s="2012"/>
      <c r="I171" s="1364"/>
      <c r="J171" s="604"/>
      <c r="K171" s="1081"/>
      <c r="L171" s="606"/>
      <c r="M171" s="1364"/>
    </row>
    <row r="172" spans="1:13" ht="13.5" customHeight="1" x14ac:dyDescent="0.2">
      <c r="A172" s="612"/>
      <c r="D172" s="614"/>
      <c r="E172" s="602"/>
      <c r="F172" s="928"/>
      <c r="G172" s="928"/>
      <c r="H172" s="929"/>
      <c r="I172" s="619"/>
      <c r="J172" s="853"/>
      <c r="K172" s="854"/>
      <c r="L172" s="845"/>
      <c r="M172" s="619"/>
    </row>
    <row r="173" spans="1:13" ht="27" customHeight="1" x14ac:dyDescent="0.2">
      <c r="A173" s="2004"/>
      <c r="B173" s="2005"/>
      <c r="C173" s="2005"/>
      <c r="D173" s="2006"/>
      <c r="E173" s="874" t="s">
        <v>1373</v>
      </c>
      <c r="F173" s="1997" t="s">
        <v>1541</v>
      </c>
      <c r="G173" s="1997"/>
      <c r="H173" s="1998"/>
      <c r="I173" s="927"/>
      <c r="J173" s="884" t="s">
        <v>405</v>
      </c>
      <c r="K173" s="603" t="s">
        <v>405</v>
      </c>
      <c r="L173" s="888"/>
      <c r="M173" s="927"/>
    </row>
    <row r="174" spans="1:13" ht="13.5" customHeight="1" x14ac:dyDescent="0.2">
      <c r="A174" s="612"/>
      <c r="D174" s="614"/>
      <c r="E174" s="602"/>
      <c r="F174" s="928"/>
      <c r="G174" s="928"/>
      <c r="H174" s="929"/>
      <c r="I174" s="619"/>
      <c r="J174" s="853"/>
      <c r="K174" s="854"/>
      <c r="L174" s="845"/>
      <c r="M174" s="619"/>
    </row>
    <row r="175" spans="1:13" ht="42.5" customHeight="1" x14ac:dyDescent="0.2">
      <c r="A175" s="2004"/>
      <c r="B175" s="2005"/>
      <c r="C175" s="2005"/>
      <c r="D175" s="2006"/>
      <c r="E175" s="874" t="s">
        <v>1375</v>
      </c>
      <c r="F175" s="1997" t="s">
        <v>1542</v>
      </c>
      <c r="G175" s="1997"/>
      <c r="H175" s="1998"/>
      <c r="I175" s="927"/>
      <c r="J175" s="884" t="s">
        <v>405</v>
      </c>
      <c r="K175" s="603" t="s">
        <v>405</v>
      </c>
      <c r="L175" s="888"/>
      <c r="M175" s="927"/>
    </row>
    <row r="176" spans="1:13" ht="13.5" customHeight="1" x14ac:dyDescent="0.2">
      <c r="A176" s="612"/>
      <c r="D176" s="614"/>
      <c r="E176" s="602"/>
      <c r="F176" s="928"/>
      <c r="G176" s="928"/>
      <c r="H176" s="929"/>
      <c r="I176" s="619"/>
      <c r="J176" s="853"/>
      <c r="K176" s="854"/>
      <c r="L176" s="845"/>
      <c r="M176" s="619"/>
    </row>
    <row r="177" spans="1:13" ht="30.5" customHeight="1" x14ac:dyDescent="0.2">
      <c r="A177" s="2004"/>
      <c r="B177" s="2005"/>
      <c r="C177" s="2005"/>
      <c r="D177" s="2006"/>
      <c r="E177" s="874" t="s">
        <v>1377</v>
      </c>
      <c r="F177" s="1997" t="s">
        <v>1543</v>
      </c>
      <c r="G177" s="1997"/>
      <c r="H177" s="1998"/>
      <c r="I177" s="927"/>
      <c r="J177" s="884" t="s">
        <v>405</v>
      </c>
      <c r="K177" s="603" t="s">
        <v>405</v>
      </c>
      <c r="L177" s="888"/>
      <c r="M177" s="906"/>
    </row>
    <row r="178" spans="1:13" ht="13.5" customHeight="1" x14ac:dyDescent="0.2">
      <c r="A178" s="2019"/>
      <c r="B178" s="2020"/>
      <c r="C178" s="2020"/>
      <c r="D178" s="2021"/>
      <c r="E178" s="2022"/>
      <c r="F178" s="2023"/>
      <c r="G178" s="2023"/>
      <c r="H178" s="2024"/>
      <c r="I178" s="857"/>
      <c r="J178" s="853"/>
      <c r="K178" s="844"/>
      <c r="L178" s="845"/>
      <c r="M178" s="619"/>
    </row>
    <row r="179" spans="1:13" ht="56.25" customHeight="1" x14ac:dyDescent="0.2">
      <c r="A179" s="2004"/>
      <c r="B179" s="2005"/>
      <c r="C179" s="2005"/>
      <c r="D179" s="2006"/>
      <c r="E179" s="890" t="s">
        <v>1380</v>
      </c>
      <c r="F179" s="2011" t="s">
        <v>1544</v>
      </c>
      <c r="G179" s="2011"/>
      <c r="H179" s="2012"/>
      <c r="I179" s="908"/>
      <c r="J179" s="604" t="s">
        <v>405</v>
      </c>
      <c r="K179" s="605" t="s">
        <v>405</v>
      </c>
      <c r="L179" s="856"/>
      <c r="M179" s="927"/>
    </row>
    <row r="180" spans="1:13" ht="13.5" customHeight="1" x14ac:dyDescent="0.2">
      <c r="A180" s="612"/>
      <c r="D180" s="614"/>
      <c r="E180" s="602"/>
      <c r="F180" s="928"/>
      <c r="G180" s="928"/>
      <c r="H180" s="929"/>
      <c r="I180" s="619"/>
      <c r="J180" s="853"/>
      <c r="K180" s="854"/>
      <c r="L180" s="845"/>
      <c r="M180" s="619"/>
    </row>
    <row r="181" spans="1:13" ht="29.25" customHeight="1" x14ac:dyDescent="0.2">
      <c r="A181" s="2004"/>
      <c r="B181" s="2005"/>
      <c r="C181" s="2005"/>
      <c r="D181" s="2006"/>
      <c r="E181" s="874" t="s">
        <v>1480</v>
      </c>
      <c r="F181" s="1997" t="s">
        <v>1545</v>
      </c>
      <c r="G181" s="1997"/>
      <c r="H181" s="1998"/>
      <c r="I181" s="927"/>
      <c r="J181" s="884" t="s">
        <v>405</v>
      </c>
      <c r="K181" s="603" t="s">
        <v>405</v>
      </c>
      <c r="L181" s="888"/>
      <c r="M181" s="927"/>
    </row>
    <row r="182" spans="1:13" ht="13.5" customHeight="1" x14ac:dyDescent="0.2">
      <c r="A182" s="2019"/>
      <c r="B182" s="2020"/>
      <c r="C182" s="2020"/>
      <c r="D182" s="2021"/>
      <c r="E182" s="2022"/>
      <c r="F182" s="2023"/>
      <c r="G182" s="2023"/>
      <c r="H182" s="2024"/>
      <c r="I182" s="857"/>
      <c r="J182" s="853"/>
      <c r="K182" s="844"/>
      <c r="L182" s="845"/>
      <c r="M182" s="619"/>
    </row>
    <row r="183" spans="1:13" ht="28.5" customHeight="1" x14ac:dyDescent="0.2">
      <c r="A183" s="2004"/>
      <c r="B183" s="2005"/>
      <c r="C183" s="2005"/>
      <c r="D183" s="2006"/>
      <c r="E183" s="890" t="s">
        <v>1546</v>
      </c>
      <c r="F183" s="2011" t="s">
        <v>1547</v>
      </c>
      <c r="G183" s="2011"/>
      <c r="H183" s="2012"/>
      <c r="I183" s="908"/>
      <c r="J183" s="604" t="s">
        <v>405</v>
      </c>
      <c r="K183" s="605" t="s">
        <v>405</v>
      </c>
      <c r="L183" s="856"/>
      <c r="M183" s="927"/>
    </row>
    <row r="184" spans="1:13" ht="13.5" customHeight="1" x14ac:dyDescent="0.2">
      <c r="A184" s="612"/>
      <c r="D184" s="614"/>
      <c r="E184" s="891"/>
      <c r="F184" s="892"/>
      <c r="G184" s="892"/>
      <c r="H184" s="893"/>
      <c r="I184" s="617"/>
      <c r="J184" s="858"/>
      <c r="L184" s="616"/>
      <c r="M184" s="617"/>
    </row>
    <row r="185" spans="1:13" ht="30" customHeight="1" x14ac:dyDescent="0.2">
      <c r="A185" s="2004"/>
      <c r="B185" s="2005"/>
      <c r="C185" s="2005"/>
      <c r="D185" s="2006"/>
      <c r="E185" s="894" t="s">
        <v>1548</v>
      </c>
      <c r="F185" s="1997" t="s">
        <v>1549</v>
      </c>
      <c r="G185" s="1997"/>
      <c r="H185" s="1998"/>
      <c r="I185" s="927"/>
      <c r="J185" s="884" t="s">
        <v>405</v>
      </c>
      <c r="K185" s="603" t="s">
        <v>405</v>
      </c>
      <c r="L185" s="888"/>
      <c r="M185" s="2025" t="s">
        <v>1550</v>
      </c>
    </row>
    <row r="186" spans="1:13" ht="30.75" customHeight="1" x14ac:dyDescent="0.2">
      <c r="A186" s="2004"/>
      <c r="B186" s="2005"/>
      <c r="C186" s="2005"/>
      <c r="D186" s="2006"/>
      <c r="E186" s="890"/>
      <c r="F186" s="878" t="s">
        <v>405</v>
      </c>
      <c r="G186" s="2011" t="s">
        <v>1551</v>
      </c>
      <c r="H186" s="2012"/>
      <c r="I186" s="908"/>
      <c r="J186" s="604"/>
      <c r="K186" s="605"/>
      <c r="L186" s="606"/>
      <c r="M186" s="2026"/>
    </row>
    <row r="187" spans="1:13" ht="28.5" customHeight="1" x14ac:dyDescent="0.2">
      <c r="A187" s="612"/>
      <c r="D187" s="614"/>
      <c r="E187" s="891"/>
      <c r="F187" s="611" t="s">
        <v>405</v>
      </c>
      <c r="G187" s="2002" t="s">
        <v>1552</v>
      </c>
      <c r="H187" s="2003"/>
      <c r="I187" s="617"/>
      <c r="J187" s="858"/>
      <c r="L187" s="616"/>
      <c r="M187" s="617"/>
    </row>
    <row r="188" spans="1:13" ht="30" customHeight="1" x14ac:dyDescent="0.2">
      <c r="A188" s="2004"/>
      <c r="B188" s="2005"/>
      <c r="C188" s="2005"/>
      <c r="D188" s="2006"/>
      <c r="E188" s="890"/>
      <c r="F188" s="878" t="s">
        <v>405</v>
      </c>
      <c r="G188" s="2011" t="s">
        <v>1553</v>
      </c>
      <c r="H188" s="2012"/>
      <c r="I188" s="908"/>
      <c r="J188" s="604"/>
      <c r="K188" s="605"/>
      <c r="L188" s="606"/>
      <c r="M188" s="908"/>
    </row>
    <row r="189" spans="1:13" ht="27.75" customHeight="1" x14ac:dyDescent="0.2">
      <c r="A189" s="612"/>
      <c r="D189" s="614"/>
      <c r="E189" s="891"/>
      <c r="F189" s="611" t="s">
        <v>405</v>
      </c>
      <c r="G189" s="2002" t="s">
        <v>1554</v>
      </c>
      <c r="H189" s="2003"/>
      <c r="I189" s="617"/>
      <c r="J189" s="858"/>
      <c r="L189" s="616"/>
      <c r="M189" s="617"/>
    </row>
    <row r="190" spans="1:13" ht="15.75" customHeight="1" x14ac:dyDescent="0.2">
      <c r="A190" s="2004"/>
      <c r="B190" s="2005"/>
      <c r="C190" s="2005"/>
      <c r="D190" s="2006"/>
      <c r="E190" s="890"/>
      <c r="F190" s="878" t="s">
        <v>405</v>
      </c>
      <c r="G190" s="2011" t="s">
        <v>1555</v>
      </c>
      <c r="H190" s="2012"/>
      <c r="I190" s="908"/>
      <c r="J190" s="604"/>
      <c r="K190" s="605"/>
      <c r="L190" s="606"/>
      <c r="M190" s="908"/>
    </row>
    <row r="191" spans="1:13" ht="28.5" customHeight="1" x14ac:dyDescent="0.2">
      <c r="A191" s="612"/>
      <c r="D191" s="614"/>
      <c r="E191" s="891"/>
      <c r="F191" s="611" t="s">
        <v>405</v>
      </c>
      <c r="G191" s="2002" t="s">
        <v>1556</v>
      </c>
      <c r="H191" s="2003"/>
      <c r="I191" s="617"/>
      <c r="J191" s="858"/>
      <c r="L191" s="616"/>
      <c r="M191" s="617"/>
    </row>
    <row r="192" spans="1:13" ht="29.25" customHeight="1" x14ac:dyDescent="0.2">
      <c r="A192" s="2004"/>
      <c r="B192" s="2005"/>
      <c r="C192" s="2005"/>
      <c r="D192" s="2006"/>
      <c r="E192" s="890"/>
      <c r="F192" s="878" t="s">
        <v>405</v>
      </c>
      <c r="G192" s="2011" t="s">
        <v>1557</v>
      </c>
      <c r="H192" s="2012"/>
      <c r="I192" s="908"/>
      <c r="J192" s="604"/>
      <c r="K192" s="605"/>
      <c r="L192" s="606"/>
      <c r="M192" s="908"/>
    </row>
    <row r="193" spans="1:13" ht="13.5" customHeight="1" x14ac:dyDescent="0.2">
      <c r="A193" s="612"/>
      <c r="D193" s="614"/>
      <c r="E193" s="891"/>
      <c r="F193" s="892"/>
      <c r="G193" s="892"/>
      <c r="H193" s="893"/>
      <c r="I193" s="617"/>
      <c r="J193" s="858"/>
      <c r="L193" s="616"/>
      <c r="M193" s="617"/>
    </row>
    <row r="194" spans="1:13" ht="69" customHeight="1" x14ac:dyDescent="0.2">
      <c r="A194" s="2004"/>
      <c r="B194" s="2005"/>
      <c r="C194" s="2005"/>
      <c r="D194" s="2006"/>
      <c r="E194" s="874" t="s">
        <v>1558</v>
      </c>
      <c r="F194" s="1997" t="s">
        <v>1559</v>
      </c>
      <c r="G194" s="1997"/>
      <c r="H194" s="1998"/>
      <c r="I194" s="927"/>
      <c r="J194" s="884" t="s">
        <v>405</v>
      </c>
      <c r="K194" s="603" t="s">
        <v>405</v>
      </c>
      <c r="L194" s="888"/>
      <c r="M194" s="906"/>
    </row>
    <row r="195" spans="1:13" ht="13.5" customHeight="1" x14ac:dyDescent="0.2">
      <c r="A195" s="860"/>
      <c r="B195" s="861"/>
      <c r="C195" s="861"/>
      <c r="D195" s="862"/>
      <c r="E195" s="863"/>
      <c r="F195" s="864"/>
      <c r="G195" s="864"/>
      <c r="H195" s="865"/>
      <c r="I195" s="866"/>
      <c r="J195" s="867"/>
      <c r="K195" s="868"/>
      <c r="L195" s="869"/>
      <c r="M195" s="866"/>
    </row>
    <row r="196" spans="1:13" ht="42.5" customHeight="1" x14ac:dyDescent="0.2">
      <c r="A196" s="2004"/>
      <c r="B196" s="2013"/>
      <c r="C196" s="2013"/>
      <c r="D196" s="2006"/>
      <c r="E196" s="1986" t="s">
        <v>1922</v>
      </c>
      <c r="F196" s="1987"/>
      <c r="G196" s="1987"/>
      <c r="H196" s="1988"/>
      <c r="I196" s="1151" t="s">
        <v>1917</v>
      </c>
      <c r="J196" s="1169"/>
      <c r="K196" s="1154"/>
      <c r="L196" s="1170"/>
      <c r="M196" s="1151"/>
    </row>
    <row r="197" spans="1:13" ht="13.5" customHeight="1" x14ac:dyDescent="0.2">
      <c r="A197" s="1146"/>
      <c r="B197" s="1147"/>
      <c r="C197" s="1147"/>
      <c r="D197" s="1148"/>
      <c r="E197" s="1188"/>
      <c r="F197" s="1196"/>
      <c r="G197" s="1196"/>
      <c r="H197" s="1187"/>
      <c r="I197" s="1191"/>
      <c r="J197" s="1171"/>
      <c r="K197" s="1197"/>
      <c r="L197" s="1172"/>
      <c r="M197" s="1191"/>
    </row>
    <row r="198" spans="1:13" ht="57.5" customHeight="1" x14ac:dyDescent="0.2">
      <c r="A198" s="2004"/>
      <c r="B198" s="2005"/>
      <c r="C198" s="2005"/>
      <c r="D198" s="2006"/>
      <c r="E198" s="890" t="s">
        <v>1560</v>
      </c>
      <c r="F198" s="2011" t="s">
        <v>1561</v>
      </c>
      <c r="G198" s="2011"/>
      <c r="H198" s="2012"/>
      <c r="I198" s="908"/>
      <c r="J198" s="604" t="s">
        <v>405</v>
      </c>
      <c r="K198" s="605" t="s">
        <v>405</v>
      </c>
      <c r="L198" s="606" t="s">
        <v>405</v>
      </c>
      <c r="M198" s="870" t="s">
        <v>1562</v>
      </c>
    </row>
    <row r="199" spans="1:13" ht="12" customHeight="1" x14ac:dyDescent="0.2">
      <c r="A199" s="612"/>
      <c r="D199" s="614"/>
      <c r="E199" s="602"/>
      <c r="F199" s="928"/>
      <c r="G199" s="928"/>
      <c r="H199" s="929"/>
      <c r="I199" s="619"/>
      <c r="J199" s="853"/>
      <c r="K199" s="854"/>
      <c r="L199" s="845"/>
      <c r="M199" s="619"/>
    </row>
    <row r="200" spans="1:13" ht="30" customHeight="1" x14ac:dyDescent="0.2">
      <c r="A200" s="1082"/>
      <c r="B200" s="1083"/>
      <c r="C200" s="1083"/>
      <c r="D200" s="1084"/>
      <c r="E200" s="2015" t="s">
        <v>1563</v>
      </c>
      <c r="F200" s="2016"/>
      <c r="G200" s="2016"/>
      <c r="H200" s="1992"/>
      <c r="I200" s="2017" t="s">
        <v>1564</v>
      </c>
      <c r="J200" s="977" t="s">
        <v>405</v>
      </c>
      <c r="K200" s="978" t="s">
        <v>405</v>
      </c>
      <c r="L200" s="939"/>
      <c r="M200" s="1356"/>
    </row>
    <row r="201" spans="1:13" ht="12" customHeight="1" x14ac:dyDescent="0.2">
      <c r="A201" s="1365"/>
      <c r="B201" s="1086"/>
      <c r="C201" s="1086"/>
      <c r="D201" s="614"/>
      <c r="E201" s="849"/>
      <c r="F201" s="850"/>
      <c r="G201" s="850"/>
      <c r="H201" s="851"/>
      <c r="I201" s="2018"/>
      <c r="J201" s="974"/>
      <c r="K201" s="975"/>
      <c r="L201" s="918"/>
      <c r="M201" s="919"/>
    </row>
    <row r="202" spans="1:13" ht="29.25" customHeight="1" x14ac:dyDescent="0.2">
      <c r="A202" s="612"/>
      <c r="D202" s="614"/>
      <c r="E202" s="1999" t="s">
        <v>1565</v>
      </c>
      <c r="F202" s="2000"/>
      <c r="G202" s="2000"/>
      <c r="H202" s="2001"/>
      <c r="I202" s="920" t="s">
        <v>1566</v>
      </c>
      <c r="J202" s="972" t="s">
        <v>405</v>
      </c>
      <c r="K202" s="973" t="s">
        <v>405</v>
      </c>
      <c r="L202" s="848"/>
      <c r="M202" s="920"/>
    </row>
    <row r="203" spans="1:13" ht="11.5" customHeight="1" x14ac:dyDescent="0.2">
      <c r="A203" s="612"/>
      <c r="D203" s="614"/>
      <c r="E203" s="849"/>
      <c r="F203" s="850"/>
      <c r="G203" s="850"/>
      <c r="H203" s="851"/>
      <c r="I203" s="919"/>
      <c r="J203" s="974"/>
      <c r="K203" s="975"/>
      <c r="L203" s="918"/>
      <c r="M203" s="919"/>
    </row>
    <row r="204" spans="1:13" ht="42" customHeight="1" x14ac:dyDescent="0.2">
      <c r="A204" s="1192"/>
      <c r="B204" s="1086"/>
      <c r="C204" s="1086"/>
      <c r="D204" s="614"/>
      <c r="E204" s="2015" t="s">
        <v>1567</v>
      </c>
      <c r="F204" s="2016"/>
      <c r="G204" s="2016"/>
      <c r="H204" s="1992"/>
      <c r="I204" s="1006"/>
      <c r="J204" s="977" t="s">
        <v>405</v>
      </c>
      <c r="K204" s="978" t="s">
        <v>405</v>
      </c>
      <c r="L204" s="939"/>
      <c r="M204" s="1006"/>
    </row>
    <row r="205" spans="1:13" ht="12" customHeight="1" x14ac:dyDescent="0.2">
      <c r="A205" s="612"/>
      <c r="D205" s="614"/>
      <c r="E205" s="849"/>
      <c r="F205" s="850"/>
      <c r="G205" s="850"/>
      <c r="H205" s="851"/>
      <c r="I205" s="919"/>
      <c r="J205" s="974"/>
      <c r="K205" s="975"/>
      <c r="L205" s="918"/>
      <c r="M205" s="919"/>
    </row>
    <row r="206" spans="1:13" ht="28" customHeight="1" x14ac:dyDescent="0.2">
      <c r="A206" s="612"/>
      <c r="D206" s="614"/>
      <c r="E206" s="1999" t="s">
        <v>1568</v>
      </c>
      <c r="F206" s="2000"/>
      <c r="G206" s="2000"/>
      <c r="H206" s="2001"/>
      <c r="I206" s="920"/>
      <c r="J206" s="972" t="s">
        <v>405</v>
      </c>
      <c r="K206" s="973" t="s">
        <v>405</v>
      </c>
      <c r="L206" s="848"/>
      <c r="M206" s="920" t="s">
        <v>1569</v>
      </c>
    </row>
    <row r="207" spans="1:13" ht="12.5" customHeight="1" x14ac:dyDescent="0.2">
      <c r="A207" s="612"/>
      <c r="D207" s="614"/>
      <c r="E207" s="943"/>
      <c r="F207" s="925"/>
      <c r="G207" s="925"/>
      <c r="H207" s="926"/>
      <c r="I207" s="924"/>
      <c r="J207" s="940"/>
      <c r="K207" s="976"/>
      <c r="L207" s="923"/>
      <c r="M207" s="924"/>
    </row>
    <row r="208" spans="1:13" ht="68.5" customHeight="1" x14ac:dyDescent="0.2">
      <c r="A208" s="1993" t="s">
        <v>1570</v>
      </c>
      <c r="B208" s="1994"/>
      <c r="C208" s="1994"/>
      <c r="D208" s="1995"/>
      <c r="E208" s="1996" t="s">
        <v>1571</v>
      </c>
      <c r="F208" s="1997"/>
      <c r="G208" s="1997"/>
      <c r="H208" s="1998"/>
      <c r="I208" s="927" t="s">
        <v>1866</v>
      </c>
      <c r="J208" s="840" t="s">
        <v>405</v>
      </c>
      <c r="K208" s="886" t="s">
        <v>405</v>
      </c>
      <c r="L208" s="888"/>
      <c r="M208" s="927" t="s">
        <v>1572</v>
      </c>
    </row>
    <row r="209" spans="1:13" ht="11.5" customHeight="1" x14ac:dyDescent="0.2">
      <c r="A209" s="612"/>
      <c r="D209" s="614"/>
      <c r="E209" s="602"/>
      <c r="F209" s="928"/>
      <c r="G209" s="928"/>
      <c r="H209" s="929"/>
      <c r="I209" s="619"/>
      <c r="J209" s="841"/>
      <c r="K209" s="844"/>
      <c r="L209" s="845"/>
      <c r="M209" s="619"/>
    </row>
    <row r="210" spans="1:13" ht="95" customHeight="1" x14ac:dyDescent="0.2">
      <c r="A210" s="612"/>
      <c r="D210" s="614"/>
      <c r="E210" s="1996" t="s">
        <v>1573</v>
      </c>
      <c r="F210" s="1997"/>
      <c r="G210" s="1997"/>
      <c r="H210" s="1998"/>
      <c r="I210" s="908"/>
      <c r="J210" s="840" t="s">
        <v>405</v>
      </c>
      <c r="K210" s="886" t="s">
        <v>405</v>
      </c>
      <c r="L210" s="888"/>
      <c r="M210" s="872" t="s">
        <v>1574</v>
      </c>
    </row>
    <row r="211" spans="1:13" ht="12" customHeight="1" x14ac:dyDescent="0.2">
      <c r="A211" s="612"/>
      <c r="D211" s="614"/>
      <c r="E211" s="602"/>
      <c r="F211" s="928"/>
      <c r="G211" s="928"/>
      <c r="H211" s="929"/>
      <c r="I211" s="619"/>
      <c r="J211" s="841"/>
      <c r="K211" s="844"/>
      <c r="L211" s="845"/>
      <c r="M211" s="619"/>
    </row>
    <row r="212" spans="1:13" ht="54" customHeight="1" x14ac:dyDescent="0.2">
      <c r="A212" s="612"/>
      <c r="D212" s="614"/>
      <c r="E212" s="1996" t="s">
        <v>1575</v>
      </c>
      <c r="F212" s="1997"/>
      <c r="G212" s="1997"/>
      <c r="H212" s="1998"/>
      <c r="I212" s="908"/>
      <c r="J212" s="840" t="s">
        <v>405</v>
      </c>
      <c r="K212" s="886" t="s">
        <v>405</v>
      </c>
      <c r="L212" s="888"/>
      <c r="M212" s="873"/>
    </row>
    <row r="213" spans="1:13" ht="12.5" customHeight="1" x14ac:dyDescent="0.2">
      <c r="A213" s="612"/>
      <c r="D213" s="614"/>
      <c r="E213" s="602"/>
      <c r="F213" s="928"/>
      <c r="G213" s="928"/>
      <c r="H213" s="929"/>
      <c r="I213" s="619"/>
      <c r="J213" s="841"/>
      <c r="K213" s="844"/>
      <c r="L213" s="845"/>
      <c r="M213" s="619"/>
    </row>
    <row r="214" spans="1:13" ht="42" customHeight="1" x14ac:dyDescent="0.2">
      <c r="A214" s="612"/>
      <c r="D214" s="614"/>
      <c r="E214" s="1996" t="s">
        <v>1576</v>
      </c>
      <c r="F214" s="1997"/>
      <c r="G214" s="1997"/>
      <c r="H214" s="1998"/>
      <c r="I214" s="908"/>
      <c r="J214" s="840" t="s">
        <v>405</v>
      </c>
      <c r="K214" s="886" t="s">
        <v>405</v>
      </c>
      <c r="L214" s="888"/>
      <c r="M214" s="908"/>
    </row>
    <row r="215" spans="1:13" ht="11" customHeight="1" x14ac:dyDescent="0.2">
      <c r="A215" s="612"/>
      <c r="D215" s="614"/>
      <c r="E215" s="602"/>
      <c r="F215" s="928"/>
      <c r="G215" s="928"/>
      <c r="H215" s="929"/>
      <c r="I215" s="619"/>
      <c r="J215" s="841"/>
      <c r="K215" s="844"/>
      <c r="L215" s="845"/>
      <c r="M215" s="619"/>
    </row>
    <row r="216" spans="1:13" ht="18" customHeight="1" x14ac:dyDescent="0.2">
      <c r="A216" s="612"/>
      <c r="D216" s="614"/>
      <c r="E216" s="1999" t="s">
        <v>1577</v>
      </c>
      <c r="F216" s="2000"/>
      <c r="G216" s="2000"/>
      <c r="H216" s="2001"/>
      <c r="I216" s="880"/>
      <c r="J216" s="972" t="s">
        <v>405</v>
      </c>
      <c r="K216" s="973" t="s">
        <v>405</v>
      </c>
      <c r="L216" s="848"/>
      <c r="M216" s="880"/>
    </row>
    <row r="217" spans="1:13" ht="12.5" customHeight="1" x14ac:dyDescent="0.2">
      <c r="A217" s="612"/>
      <c r="D217" s="614"/>
      <c r="E217" s="849"/>
      <c r="F217" s="850"/>
      <c r="G217" s="850"/>
      <c r="H217" s="851"/>
      <c r="I217" s="919"/>
      <c r="J217" s="974"/>
      <c r="K217" s="975"/>
      <c r="L217" s="918"/>
      <c r="M217" s="919"/>
    </row>
    <row r="218" spans="1:13" ht="56.25" customHeight="1" x14ac:dyDescent="0.2">
      <c r="A218" s="612"/>
      <c r="D218" s="614"/>
      <c r="E218" s="1996" t="s">
        <v>1578</v>
      </c>
      <c r="F218" s="1997"/>
      <c r="G218" s="1997"/>
      <c r="H218" s="1998"/>
      <c r="I218" s="908"/>
      <c r="J218" s="840" t="s">
        <v>405</v>
      </c>
      <c r="K218" s="886" t="s">
        <v>405</v>
      </c>
      <c r="L218" s="888"/>
      <c r="M218" s="870" t="s">
        <v>1579</v>
      </c>
    </row>
    <row r="219" spans="1:13" ht="12" customHeight="1" x14ac:dyDescent="0.2">
      <c r="A219" s="612"/>
      <c r="D219" s="614"/>
      <c r="E219" s="891"/>
      <c r="F219" s="892"/>
      <c r="G219" s="892"/>
      <c r="H219" s="893"/>
      <c r="I219" s="617"/>
      <c r="J219" s="612"/>
      <c r="K219" s="871"/>
      <c r="L219" s="616"/>
      <c r="M219" s="617"/>
    </row>
    <row r="220" spans="1:13" ht="67.5" customHeight="1" x14ac:dyDescent="0.2">
      <c r="A220" s="612"/>
      <c r="D220" s="614"/>
      <c r="E220" s="1996" t="s">
        <v>1580</v>
      </c>
      <c r="F220" s="1997"/>
      <c r="G220" s="1997"/>
      <c r="H220" s="1998"/>
      <c r="I220" s="927"/>
      <c r="J220" s="840" t="s">
        <v>405</v>
      </c>
      <c r="K220" s="886" t="s">
        <v>405</v>
      </c>
      <c r="L220" s="888"/>
      <c r="M220" s="927"/>
    </row>
    <row r="221" spans="1:13" ht="12.5" customHeight="1" x14ac:dyDescent="0.2">
      <c r="A221" s="612"/>
      <c r="D221" s="614"/>
      <c r="E221" s="891"/>
      <c r="F221" s="892"/>
      <c r="G221" s="892"/>
      <c r="H221" s="893"/>
      <c r="I221" s="617"/>
      <c r="J221" s="612"/>
      <c r="K221" s="871"/>
      <c r="L221" s="616"/>
      <c r="M221" s="617"/>
    </row>
    <row r="222" spans="1:13" ht="55.5" customHeight="1" x14ac:dyDescent="0.2">
      <c r="A222" s="612"/>
      <c r="D222" s="614"/>
      <c r="E222" s="1999" t="s">
        <v>1581</v>
      </c>
      <c r="F222" s="2000"/>
      <c r="G222" s="2000"/>
      <c r="H222" s="2001"/>
      <c r="I222" s="880"/>
      <c r="J222" s="972" t="s">
        <v>405</v>
      </c>
      <c r="K222" s="973" t="s">
        <v>405</v>
      </c>
      <c r="L222" s="848"/>
      <c r="M222" s="880"/>
    </row>
    <row r="223" spans="1:13" ht="13.5" customHeight="1" x14ac:dyDescent="0.2">
      <c r="A223" s="612"/>
      <c r="D223" s="614"/>
      <c r="E223" s="935"/>
      <c r="F223" s="936" t="s">
        <v>405</v>
      </c>
      <c r="G223" s="1991" t="s">
        <v>1582</v>
      </c>
      <c r="H223" s="1992"/>
      <c r="I223" s="920"/>
      <c r="J223" s="977"/>
      <c r="K223" s="978"/>
      <c r="L223" s="939"/>
      <c r="M223" s="920"/>
    </row>
    <row r="224" spans="1:13" ht="13.5" customHeight="1" x14ac:dyDescent="0.2">
      <c r="A224" s="612"/>
      <c r="D224" s="614"/>
      <c r="E224" s="935"/>
      <c r="F224" s="936" t="s">
        <v>405</v>
      </c>
      <c r="G224" s="1991" t="s">
        <v>1583</v>
      </c>
      <c r="H224" s="1992"/>
      <c r="I224" s="920"/>
      <c r="J224" s="977"/>
      <c r="K224" s="978"/>
      <c r="L224" s="939"/>
      <c r="M224" s="920"/>
    </row>
    <row r="225" spans="1:13" ht="12.5" customHeight="1" x14ac:dyDescent="0.2">
      <c r="A225" s="841"/>
      <c r="B225" s="842"/>
      <c r="C225" s="842"/>
      <c r="D225" s="843"/>
      <c r="E225" s="849"/>
      <c r="F225" s="850"/>
      <c r="G225" s="850"/>
      <c r="H225" s="851"/>
      <c r="I225" s="919"/>
      <c r="J225" s="974"/>
      <c r="K225" s="975"/>
      <c r="L225" s="918"/>
      <c r="M225" s="919"/>
    </row>
    <row r="226" spans="1:13" ht="81" customHeight="1" x14ac:dyDescent="0.2">
      <c r="A226" s="2004" t="s">
        <v>1584</v>
      </c>
      <c r="B226" s="2013"/>
      <c r="C226" s="2013"/>
      <c r="D226" s="2006"/>
      <c r="E226" s="2010" t="s">
        <v>1585</v>
      </c>
      <c r="F226" s="2014"/>
      <c r="G226" s="2014"/>
      <c r="H226" s="2012"/>
      <c r="I226" s="1364" t="s">
        <v>1905</v>
      </c>
      <c r="J226" s="604" t="s">
        <v>405</v>
      </c>
      <c r="K226" s="1081" t="s">
        <v>405</v>
      </c>
      <c r="L226" s="606" t="s">
        <v>405</v>
      </c>
      <c r="M226" s="1364" t="s">
        <v>1586</v>
      </c>
    </row>
    <row r="227" spans="1:13" ht="13.5" customHeight="1" x14ac:dyDescent="0.2">
      <c r="A227" s="612"/>
      <c r="D227" s="614"/>
      <c r="E227" s="602"/>
      <c r="F227" s="928"/>
      <c r="G227" s="928"/>
      <c r="H227" s="929"/>
      <c r="I227" s="619"/>
      <c r="J227" s="853"/>
      <c r="K227" s="854"/>
      <c r="L227" s="845"/>
      <c r="M227" s="619"/>
    </row>
    <row r="228" spans="1:13" ht="27" customHeight="1" x14ac:dyDescent="0.2">
      <c r="A228" s="875"/>
      <c r="B228" s="876"/>
      <c r="C228" s="876"/>
      <c r="D228" s="877"/>
      <c r="E228" s="1996" t="s">
        <v>1587</v>
      </c>
      <c r="F228" s="1997"/>
      <c r="G228" s="1997"/>
      <c r="H228" s="1998"/>
      <c r="I228" s="908"/>
      <c r="J228" s="884" t="s">
        <v>405</v>
      </c>
      <c r="K228" s="603" t="s">
        <v>405</v>
      </c>
      <c r="L228" s="888" t="s">
        <v>405</v>
      </c>
      <c r="M228" s="908" t="s">
        <v>1588</v>
      </c>
    </row>
    <row r="229" spans="1:13" ht="13.5" customHeight="1" x14ac:dyDescent="0.2">
      <c r="A229" s="612"/>
      <c r="D229" s="614"/>
      <c r="E229" s="891"/>
      <c r="F229" s="892"/>
      <c r="G229" s="892"/>
      <c r="H229" s="893"/>
      <c r="I229" s="617"/>
      <c r="J229" s="858"/>
      <c r="L229" s="616"/>
      <c r="M229" s="617"/>
    </row>
    <row r="230" spans="1:13" ht="68" customHeight="1" x14ac:dyDescent="0.2">
      <c r="A230" s="2068" t="s">
        <v>1589</v>
      </c>
      <c r="B230" s="2069"/>
      <c r="C230" s="2069"/>
      <c r="D230" s="2070"/>
      <c r="E230" s="1986" t="s">
        <v>1590</v>
      </c>
      <c r="F230" s="1987"/>
      <c r="G230" s="1987"/>
      <c r="H230" s="1988"/>
      <c r="I230" s="1185" t="s">
        <v>1867</v>
      </c>
      <c r="J230" s="1189" t="s">
        <v>407</v>
      </c>
      <c r="K230" s="603" t="s">
        <v>407</v>
      </c>
      <c r="L230" s="1190"/>
      <c r="M230" s="1185"/>
    </row>
    <row r="231" spans="1:13" ht="13.5" customHeight="1" x14ac:dyDescent="0.2">
      <c r="A231" s="875"/>
      <c r="B231" s="876"/>
      <c r="C231" s="876"/>
      <c r="D231" s="877"/>
      <c r="E231" s="599"/>
      <c r="F231" s="897"/>
      <c r="G231" s="897"/>
      <c r="H231" s="898"/>
      <c r="I231" s="900"/>
      <c r="J231" s="885"/>
      <c r="K231" s="901"/>
      <c r="L231" s="889"/>
      <c r="M231" s="900"/>
    </row>
    <row r="232" spans="1:13" ht="41.25" customHeight="1" x14ac:dyDescent="0.2">
      <c r="A232" s="875"/>
      <c r="B232" s="876"/>
      <c r="C232" s="876"/>
      <c r="D232" s="877"/>
      <c r="E232" s="1986" t="s">
        <v>1591</v>
      </c>
      <c r="F232" s="1987"/>
      <c r="G232" s="1987"/>
      <c r="H232" s="1988"/>
      <c r="I232" s="908"/>
      <c r="J232" s="604" t="s">
        <v>407</v>
      </c>
      <c r="K232" s="605" t="s">
        <v>407</v>
      </c>
      <c r="L232" s="606"/>
      <c r="M232" s="908"/>
    </row>
    <row r="233" spans="1:13" ht="13.5" customHeight="1" x14ac:dyDescent="0.2">
      <c r="A233" s="875"/>
      <c r="B233" s="876"/>
      <c r="C233" s="876"/>
      <c r="D233" s="877"/>
      <c r="E233" s="599"/>
      <c r="F233" s="897"/>
      <c r="G233" s="897"/>
      <c r="H233" s="898"/>
      <c r="I233" s="900"/>
      <c r="J233" s="885"/>
      <c r="K233" s="901"/>
      <c r="L233" s="889"/>
      <c r="M233" s="900"/>
    </row>
    <row r="234" spans="1:13" ht="28.5" customHeight="1" x14ac:dyDescent="0.2">
      <c r="A234" s="875"/>
      <c r="B234" s="876"/>
      <c r="C234" s="876"/>
      <c r="D234" s="877"/>
      <c r="E234" s="1986" t="s">
        <v>1592</v>
      </c>
      <c r="F234" s="1987"/>
      <c r="G234" s="1987"/>
      <c r="H234" s="1988"/>
      <c r="I234" s="908"/>
      <c r="J234" s="604" t="s">
        <v>407</v>
      </c>
      <c r="K234" s="605" t="s">
        <v>407</v>
      </c>
      <c r="L234" s="606"/>
      <c r="M234" s="908"/>
    </row>
    <row r="235" spans="1:13" ht="13.5" customHeight="1" x14ac:dyDescent="0.2">
      <c r="A235" s="875"/>
      <c r="B235" s="876"/>
      <c r="C235" s="876"/>
      <c r="D235" s="877"/>
      <c r="E235" s="890"/>
      <c r="F235" s="878"/>
      <c r="G235" s="878"/>
      <c r="H235" s="879"/>
      <c r="I235" s="908"/>
      <c r="J235" s="604"/>
      <c r="K235" s="605"/>
      <c r="L235" s="606"/>
      <c r="M235" s="908"/>
    </row>
    <row r="236" spans="1:13" ht="58.5" customHeight="1" x14ac:dyDescent="0.2">
      <c r="A236" s="2068" t="s">
        <v>1593</v>
      </c>
      <c r="B236" s="2069"/>
      <c r="C236" s="2069"/>
      <c r="D236" s="2070"/>
      <c r="E236" s="1986" t="s">
        <v>1594</v>
      </c>
      <c r="F236" s="1987"/>
      <c r="G236" s="1987"/>
      <c r="H236" s="1988"/>
      <c r="I236" s="1185" t="s">
        <v>1868</v>
      </c>
      <c r="J236" s="1189" t="s">
        <v>407</v>
      </c>
      <c r="K236" s="603" t="s">
        <v>407</v>
      </c>
      <c r="L236" s="1190"/>
      <c r="M236" s="1185"/>
    </row>
    <row r="237" spans="1:13" ht="13.5" customHeight="1" x14ac:dyDescent="0.2">
      <c r="A237" s="875"/>
      <c r="B237" s="876"/>
      <c r="C237" s="876"/>
      <c r="D237" s="877"/>
      <c r="E237" s="599"/>
      <c r="F237" s="897"/>
      <c r="G237" s="897"/>
      <c r="H237" s="898"/>
      <c r="I237" s="900"/>
      <c r="J237" s="885"/>
      <c r="K237" s="901"/>
      <c r="L237" s="889"/>
      <c r="M237" s="900"/>
    </row>
    <row r="238" spans="1:13" s="1301" customFormat="1" ht="55" customHeight="1" x14ac:dyDescent="0.2">
      <c r="A238" s="1980"/>
      <c r="B238" s="1981"/>
      <c r="C238" s="1981"/>
      <c r="D238" s="1982"/>
      <c r="E238" s="1983" t="s">
        <v>1978</v>
      </c>
      <c r="F238" s="1984"/>
      <c r="G238" s="1984"/>
      <c r="H238" s="1985"/>
      <c r="I238" s="1231"/>
      <c r="J238" s="604" t="s">
        <v>407</v>
      </c>
      <c r="K238" s="605" t="s">
        <v>407</v>
      </c>
      <c r="L238" s="606"/>
      <c r="M238" s="1231"/>
    </row>
    <row r="239" spans="1:13" s="1301" customFormat="1" ht="12.75" customHeight="1" x14ac:dyDescent="0.2">
      <c r="A239" s="1225"/>
      <c r="B239" s="1226"/>
      <c r="C239" s="1226"/>
      <c r="D239" s="1227"/>
      <c r="E239" s="599"/>
      <c r="F239" s="1232"/>
      <c r="G239" s="1232"/>
      <c r="H239" s="1233"/>
      <c r="I239" s="1224"/>
      <c r="J239" s="1229"/>
      <c r="K239" s="901"/>
      <c r="L239" s="1230"/>
      <c r="M239" s="1224"/>
    </row>
    <row r="240" spans="1:13" ht="55.5" customHeight="1" x14ac:dyDescent="0.2">
      <c r="A240" s="875"/>
      <c r="B240" s="876"/>
      <c r="C240" s="876"/>
      <c r="D240" s="877"/>
      <c r="E240" s="1986" t="s">
        <v>1595</v>
      </c>
      <c r="F240" s="1987"/>
      <c r="G240" s="1987"/>
      <c r="H240" s="1988"/>
      <c r="I240" s="908"/>
      <c r="J240" s="604" t="s">
        <v>407</v>
      </c>
      <c r="K240" s="605" t="s">
        <v>407</v>
      </c>
      <c r="L240" s="606"/>
      <c r="M240" s="908"/>
    </row>
    <row r="241" spans="1:13" ht="13.5" customHeight="1" x14ac:dyDescent="0.2">
      <c r="A241" s="875"/>
      <c r="B241" s="876"/>
      <c r="C241" s="876"/>
      <c r="D241" s="877"/>
      <c r="E241" s="890" t="s">
        <v>1522</v>
      </c>
      <c r="F241" s="1984" t="s">
        <v>1596</v>
      </c>
      <c r="G241" s="1984"/>
      <c r="H241" s="1985"/>
      <c r="I241" s="908"/>
      <c r="J241" s="604"/>
      <c r="K241" s="605"/>
      <c r="L241" s="606"/>
      <c r="M241" s="908"/>
    </row>
    <row r="242" spans="1:13" ht="13.5" customHeight="1" x14ac:dyDescent="0.2">
      <c r="A242" s="875"/>
      <c r="B242" s="876"/>
      <c r="C242" s="876"/>
      <c r="D242" s="877"/>
      <c r="E242" s="890" t="s">
        <v>1522</v>
      </c>
      <c r="F242" s="1984" t="s">
        <v>1597</v>
      </c>
      <c r="G242" s="1984"/>
      <c r="H242" s="1985"/>
      <c r="I242" s="908"/>
      <c r="J242" s="604"/>
      <c r="K242" s="605"/>
      <c r="L242" s="606"/>
      <c r="M242" s="908"/>
    </row>
    <row r="243" spans="1:13" ht="13.5" customHeight="1" x14ac:dyDescent="0.2">
      <c r="A243" s="875"/>
      <c r="B243" s="876"/>
      <c r="C243" s="876"/>
      <c r="D243" s="877"/>
      <c r="E243" s="890" t="s">
        <v>1522</v>
      </c>
      <c r="F243" s="1984" t="s">
        <v>1598</v>
      </c>
      <c r="G243" s="1984"/>
      <c r="H243" s="1985"/>
      <c r="I243" s="908"/>
      <c r="J243" s="604"/>
      <c r="K243" s="605"/>
      <c r="L243" s="606"/>
      <c r="M243" s="908"/>
    </row>
    <row r="244" spans="1:13" ht="13.5" customHeight="1" x14ac:dyDescent="0.2">
      <c r="A244" s="875"/>
      <c r="B244" s="876"/>
      <c r="C244" s="876"/>
      <c r="D244" s="877"/>
      <c r="E244" s="890" t="s">
        <v>1522</v>
      </c>
      <c r="F244" s="1984" t="s">
        <v>1599</v>
      </c>
      <c r="G244" s="1984"/>
      <c r="H244" s="1985"/>
      <c r="I244" s="908"/>
      <c r="J244" s="604"/>
      <c r="K244" s="605"/>
      <c r="L244" s="606"/>
      <c r="M244" s="908"/>
    </row>
    <row r="245" spans="1:13" ht="13.5" customHeight="1" x14ac:dyDescent="0.2">
      <c r="A245" s="875"/>
      <c r="B245" s="876"/>
      <c r="C245" s="876"/>
      <c r="D245" s="877"/>
      <c r="E245" s="890" t="s">
        <v>1522</v>
      </c>
      <c r="F245" s="1984" t="s">
        <v>1600</v>
      </c>
      <c r="G245" s="1984"/>
      <c r="H245" s="1985"/>
      <c r="I245" s="908"/>
      <c r="J245" s="604"/>
      <c r="K245" s="605"/>
      <c r="L245" s="606"/>
      <c r="M245" s="908"/>
    </row>
    <row r="246" spans="1:13" ht="55" customHeight="1" x14ac:dyDescent="0.2">
      <c r="A246" s="875"/>
      <c r="B246" s="876"/>
      <c r="C246" s="876"/>
      <c r="D246" s="877"/>
      <c r="E246" s="890"/>
      <c r="F246" s="895" t="s">
        <v>147</v>
      </c>
      <c r="G246" s="1984" t="s">
        <v>1601</v>
      </c>
      <c r="H246" s="1985"/>
      <c r="I246" s="908"/>
      <c r="J246" s="604"/>
      <c r="K246" s="605"/>
      <c r="L246" s="606"/>
      <c r="M246" s="908"/>
    </row>
    <row r="247" spans="1:13" ht="13.5" customHeight="1" x14ac:dyDescent="0.2">
      <c r="A247" s="875"/>
      <c r="B247" s="876"/>
      <c r="C247" s="876"/>
      <c r="D247" s="877"/>
      <c r="E247" s="890"/>
      <c r="F247" s="878"/>
      <c r="G247" s="878"/>
      <c r="H247" s="879"/>
      <c r="I247" s="908"/>
      <c r="J247" s="604"/>
      <c r="K247" s="605"/>
      <c r="L247" s="606"/>
      <c r="M247" s="908"/>
    </row>
    <row r="248" spans="1:13" ht="81" customHeight="1" x14ac:dyDescent="0.2">
      <c r="A248" s="875"/>
      <c r="B248" s="876"/>
      <c r="C248" s="876"/>
      <c r="D248" s="877"/>
      <c r="E248" s="1986" t="s">
        <v>1602</v>
      </c>
      <c r="F248" s="1987"/>
      <c r="G248" s="1987"/>
      <c r="H248" s="1988"/>
      <c r="I248" s="927"/>
      <c r="J248" s="884" t="s">
        <v>407</v>
      </c>
      <c r="K248" s="603" t="s">
        <v>407</v>
      </c>
      <c r="L248" s="888"/>
      <c r="M248" s="927"/>
    </row>
    <row r="249" spans="1:13" ht="13.5" customHeight="1" x14ac:dyDescent="0.2">
      <c r="A249" s="1225"/>
      <c r="B249" s="1228"/>
      <c r="C249" s="1228"/>
      <c r="D249" s="1227"/>
      <c r="E249" s="905"/>
      <c r="F249" s="1018"/>
      <c r="G249" s="1018"/>
      <c r="H249" s="1019"/>
      <c r="I249" s="1008"/>
      <c r="J249" s="1011"/>
      <c r="K249" s="901"/>
      <c r="L249" s="1013"/>
      <c r="M249" s="1008"/>
    </row>
    <row r="250" spans="1:13" s="1301" customFormat="1" ht="55" customHeight="1" x14ac:dyDescent="0.2">
      <c r="A250" s="1225"/>
      <c r="B250" s="1228"/>
      <c r="C250" s="1228"/>
      <c r="D250" s="1227"/>
      <c r="E250" s="1986" t="s">
        <v>1979</v>
      </c>
      <c r="F250" s="1987"/>
      <c r="G250" s="1987"/>
      <c r="H250" s="1988"/>
      <c r="I250" s="1231"/>
      <c r="J250" s="604" t="s">
        <v>407</v>
      </c>
      <c r="K250" s="605" t="s">
        <v>407</v>
      </c>
      <c r="L250" s="606"/>
      <c r="M250" s="1231"/>
    </row>
    <row r="251" spans="1:13" s="1301" customFormat="1" ht="13" customHeight="1" x14ac:dyDescent="0.2">
      <c r="A251" s="1373"/>
      <c r="B251" s="1374"/>
      <c r="C251" s="1374"/>
      <c r="D251" s="1375"/>
      <c r="E251" s="599"/>
      <c r="F251" s="1370"/>
      <c r="G251" s="1370"/>
      <c r="H251" s="1371"/>
      <c r="I251" s="1348"/>
      <c r="J251" s="1359"/>
      <c r="K251" s="901"/>
      <c r="L251" s="1361"/>
      <c r="M251" s="1348"/>
    </row>
    <row r="252" spans="1:13" ht="42.5" customHeight="1" x14ac:dyDescent="0.2">
      <c r="A252" s="2004" t="s">
        <v>1603</v>
      </c>
      <c r="B252" s="2013"/>
      <c r="C252" s="2013"/>
      <c r="D252" s="2006"/>
      <c r="E252" s="2010" t="s">
        <v>1604</v>
      </c>
      <c r="F252" s="2014"/>
      <c r="G252" s="2014"/>
      <c r="H252" s="2012"/>
      <c r="I252" s="1364" t="s">
        <v>1906</v>
      </c>
      <c r="J252" s="907" t="s">
        <v>405</v>
      </c>
      <c r="K252" s="855" t="s">
        <v>405</v>
      </c>
      <c r="L252" s="606" t="s">
        <v>405</v>
      </c>
      <c r="M252" s="2151" t="s">
        <v>1605</v>
      </c>
    </row>
    <row r="253" spans="1:13" ht="13.5" customHeight="1" x14ac:dyDescent="0.2">
      <c r="A253" s="2004"/>
      <c r="B253" s="2013"/>
      <c r="C253" s="2013"/>
      <c r="D253" s="2006"/>
      <c r="E253" s="602"/>
      <c r="F253" s="928"/>
      <c r="G253" s="928"/>
      <c r="H253" s="929"/>
      <c r="I253" s="619"/>
      <c r="J253" s="841"/>
      <c r="K253" s="844"/>
      <c r="L253" s="845"/>
      <c r="M253" s="2152"/>
    </row>
    <row r="254" spans="1:13" ht="42.5" customHeight="1" x14ac:dyDescent="0.2">
      <c r="A254" s="1349"/>
      <c r="B254" s="1352"/>
      <c r="C254" s="1352"/>
      <c r="D254" s="1350"/>
      <c r="E254" s="2010" t="s">
        <v>1606</v>
      </c>
      <c r="F254" s="2014"/>
      <c r="G254" s="2014"/>
      <c r="H254" s="2012"/>
      <c r="I254" s="1149" t="s">
        <v>1907</v>
      </c>
      <c r="J254" s="907" t="s">
        <v>405</v>
      </c>
      <c r="K254" s="855" t="s">
        <v>405</v>
      </c>
      <c r="L254" s="606" t="s">
        <v>405</v>
      </c>
      <c r="M254" s="617"/>
    </row>
    <row r="255" spans="1:13" ht="13.5" customHeight="1" x14ac:dyDescent="0.2">
      <c r="A255" s="875"/>
      <c r="B255" s="876"/>
      <c r="C255" s="876"/>
      <c r="D255" s="877"/>
      <c r="E255" s="891"/>
      <c r="F255" s="892"/>
      <c r="G255" s="892"/>
      <c r="H255" s="893"/>
      <c r="I255" s="617"/>
      <c r="J255" s="612"/>
      <c r="K255" s="871"/>
      <c r="L255" s="616"/>
      <c r="M255" s="617"/>
    </row>
    <row r="256" spans="1:13" ht="43.5" customHeight="1" x14ac:dyDescent="0.2">
      <c r="A256" s="875"/>
      <c r="B256" s="876"/>
      <c r="C256" s="876"/>
      <c r="D256" s="877"/>
      <c r="E256" s="1996" t="s">
        <v>1607</v>
      </c>
      <c r="F256" s="1997"/>
      <c r="G256" s="1997"/>
      <c r="H256" s="1998"/>
      <c r="I256" s="927"/>
      <c r="J256" s="840" t="s">
        <v>405</v>
      </c>
      <c r="K256" s="886" t="s">
        <v>405</v>
      </c>
      <c r="L256" s="888"/>
      <c r="M256" s="2153"/>
    </row>
    <row r="257" spans="1:13" ht="45" customHeight="1" x14ac:dyDescent="0.2">
      <c r="A257" s="875"/>
      <c r="B257" s="876"/>
      <c r="C257" s="876"/>
      <c r="D257" s="877"/>
      <c r="E257" s="890"/>
      <c r="F257" s="878" t="s">
        <v>405</v>
      </c>
      <c r="G257" s="2011" t="s">
        <v>1608</v>
      </c>
      <c r="H257" s="2012"/>
      <c r="I257" s="908"/>
      <c r="J257" s="907"/>
      <c r="K257" s="855"/>
      <c r="L257" s="606"/>
      <c r="M257" s="2078"/>
    </row>
    <row r="258" spans="1:13" ht="30" customHeight="1" x14ac:dyDescent="0.2">
      <c r="A258" s="875"/>
      <c r="B258" s="876"/>
      <c r="C258" s="876"/>
      <c r="D258" s="877"/>
      <c r="E258" s="890"/>
      <c r="F258" s="878" t="s">
        <v>405</v>
      </c>
      <c r="G258" s="2011" t="s">
        <v>1609</v>
      </c>
      <c r="H258" s="2012"/>
      <c r="I258" s="908"/>
      <c r="J258" s="907"/>
      <c r="K258" s="855"/>
      <c r="L258" s="606"/>
      <c r="M258" s="908"/>
    </row>
    <row r="259" spans="1:13" ht="28.5" customHeight="1" x14ac:dyDescent="0.2">
      <c r="A259" s="875"/>
      <c r="B259" s="876"/>
      <c r="C259" s="876"/>
      <c r="D259" s="877"/>
      <c r="E259" s="890"/>
      <c r="F259" s="878" t="s">
        <v>405</v>
      </c>
      <c r="G259" s="2011" t="s">
        <v>1610</v>
      </c>
      <c r="H259" s="2012"/>
      <c r="I259" s="908"/>
      <c r="J259" s="907"/>
      <c r="K259" s="855"/>
      <c r="L259" s="606"/>
      <c r="M259" s="908"/>
    </row>
    <row r="260" spans="1:13" ht="18" customHeight="1" x14ac:dyDescent="0.2">
      <c r="A260" s="875"/>
      <c r="B260" s="876"/>
      <c r="C260" s="876"/>
      <c r="D260" s="877"/>
      <c r="E260" s="890"/>
      <c r="F260" s="878" t="s">
        <v>405</v>
      </c>
      <c r="G260" s="2011" t="s">
        <v>1611</v>
      </c>
      <c r="H260" s="2012"/>
      <c r="I260" s="908"/>
      <c r="J260" s="907"/>
      <c r="K260" s="855"/>
      <c r="L260" s="606"/>
      <c r="M260" s="908"/>
    </row>
    <row r="261" spans="1:13" ht="57" customHeight="1" x14ac:dyDescent="0.2">
      <c r="A261" s="875"/>
      <c r="B261" s="876"/>
      <c r="C261" s="876"/>
      <c r="D261" s="877"/>
      <c r="E261" s="890"/>
      <c r="F261" s="878" t="s">
        <v>405</v>
      </c>
      <c r="G261" s="2011" t="s">
        <v>1612</v>
      </c>
      <c r="H261" s="2012"/>
      <c r="I261" s="908"/>
      <c r="J261" s="907"/>
      <c r="K261" s="855"/>
      <c r="L261" s="606"/>
      <c r="M261" s="908"/>
    </row>
    <row r="262" spans="1:13" ht="14" customHeight="1" x14ac:dyDescent="0.2">
      <c r="A262" s="875"/>
      <c r="B262" s="876"/>
      <c r="C262" s="876"/>
      <c r="D262" s="877"/>
      <c r="E262" s="890"/>
      <c r="F262" s="878"/>
      <c r="G262" s="878"/>
      <c r="H262" s="879"/>
      <c r="I262" s="908"/>
      <c r="J262" s="907"/>
      <c r="K262" s="855"/>
      <c r="L262" s="606"/>
      <c r="M262" s="908"/>
    </row>
    <row r="263" spans="1:13" ht="27" customHeight="1" x14ac:dyDescent="0.2">
      <c r="A263" s="1993" t="s">
        <v>1613</v>
      </c>
      <c r="B263" s="1994"/>
      <c r="C263" s="1994"/>
      <c r="D263" s="1995"/>
      <c r="E263" s="1996" t="s">
        <v>1614</v>
      </c>
      <c r="F263" s="1997"/>
      <c r="G263" s="1997"/>
      <c r="H263" s="1998"/>
      <c r="I263" s="927" t="s">
        <v>1869</v>
      </c>
      <c r="J263" s="884" t="s">
        <v>405</v>
      </c>
      <c r="K263" s="603" t="s">
        <v>405</v>
      </c>
      <c r="L263" s="888"/>
      <c r="M263" s="2025" t="s">
        <v>1615</v>
      </c>
    </row>
    <row r="264" spans="1:13" ht="13.5" customHeight="1" x14ac:dyDescent="0.2">
      <c r="A264" s="2004"/>
      <c r="B264" s="2005"/>
      <c r="C264" s="2005"/>
      <c r="D264" s="2006"/>
      <c r="E264" s="599"/>
      <c r="F264" s="897"/>
      <c r="G264" s="897"/>
      <c r="H264" s="898"/>
      <c r="I264" s="900"/>
      <c r="J264" s="885"/>
      <c r="K264" s="901"/>
      <c r="L264" s="889"/>
      <c r="M264" s="2026"/>
    </row>
    <row r="265" spans="1:13" ht="27" customHeight="1" x14ac:dyDescent="0.2">
      <c r="A265" s="612"/>
      <c r="D265" s="614"/>
      <c r="E265" s="2053" t="s">
        <v>1616</v>
      </c>
      <c r="F265" s="2054"/>
      <c r="G265" s="2054"/>
      <c r="H265" s="2055"/>
      <c r="I265" s="617"/>
      <c r="J265" s="884" t="s">
        <v>405</v>
      </c>
      <c r="K265" s="603" t="s">
        <v>405</v>
      </c>
      <c r="L265" s="888" t="s">
        <v>405</v>
      </c>
      <c r="M265" s="2026"/>
    </row>
    <row r="266" spans="1:13" ht="13.5" customHeight="1" x14ac:dyDescent="0.2">
      <c r="A266" s="2004"/>
      <c r="B266" s="2005"/>
      <c r="C266" s="2005"/>
      <c r="D266" s="2006"/>
      <c r="E266" s="618"/>
      <c r="F266" s="878" t="s">
        <v>1522</v>
      </c>
      <c r="G266" s="2011" t="s">
        <v>1617</v>
      </c>
      <c r="H266" s="2012"/>
      <c r="I266" s="908"/>
      <c r="J266" s="604"/>
      <c r="K266" s="605"/>
      <c r="L266" s="606"/>
      <c r="M266" s="908"/>
    </row>
    <row r="267" spans="1:13" ht="27" customHeight="1" x14ac:dyDescent="0.2">
      <c r="A267" s="2004"/>
      <c r="B267" s="2005"/>
      <c r="C267" s="2005"/>
      <c r="D267" s="2006"/>
      <c r="E267" s="890"/>
      <c r="F267" s="878" t="s">
        <v>1522</v>
      </c>
      <c r="G267" s="2011" t="s">
        <v>1618</v>
      </c>
      <c r="H267" s="2012"/>
      <c r="I267" s="908"/>
      <c r="J267" s="604"/>
      <c r="K267" s="605"/>
      <c r="L267" s="606"/>
      <c r="M267" s="908"/>
    </row>
    <row r="268" spans="1:13" ht="13.5" customHeight="1" x14ac:dyDescent="0.2">
      <c r="A268" s="2004"/>
      <c r="B268" s="2005"/>
      <c r="C268" s="2005"/>
      <c r="D268" s="2006"/>
      <c r="E268" s="890"/>
      <c r="F268" s="878"/>
      <c r="G268" s="2011" t="s">
        <v>1619</v>
      </c>
      <c r="H268" s="2012"/>
      <c r="I268" s="908"/>
      <c r="J268" s="604"/>
      <c r="K268" s="605"/>
      <c r="L268" s="606"/>
      <c r="M268" s="908"/>
    </row>
    <row r="269" spans="1:13" ht="40.5" customHeight="1" x14ac:dyDescent="0.2">
      <c r="A269" s="2004"/>
      <c r="B269" s="2005"/>
      <c r="C269" s="2005"/>
      <c r="D269" s="2006"/>
      <c r="E269" s="890"/>
      <c r="F269" s="878" t="s">
        <v>1522</v>
      </c>
      <c r="G269" s="2011" t="s">
        <v>1872</v>
      </c>
      <c r="H269" s="2012"/>
      <c r="I269" s="908"/>
      <c r="J269" s="604"/>
      <c r="K269" s="605"/>
      <c r="L269" s="606"/>
      <c r="M269" s="908"/>
    </row>
    <row r="270" spans="1:13" ht="13.5" customHeight="1" x14ac:dyDescent="0.2">
      <c r="A270" s="2004"/>
      <c r="B270" s="2005"/>
      <c r="C270" s="2005"/>
      <c r="D270" s="2006"/>
      <c r="E270" s="890"/>
      <c r="F270" s="878"/>
      <c r="G270" s="878"/>
      <c r="H270" s="879" t="s">
        <v>1620</v>
      </c>
      <c r="I270" s="908"/>
      <c r="J270" s="604"/>
      <c r="K270" s="605"/>
      <c r="L270" s="606"/>
      <c r="M270" s="908"/>
    </row>
    <row r="271" spans="1:13" ht="13.5" customHeight="1" x14ac:dyDescent="0.2">
      <c r="A271" s="2004"/>
      <c r="B271" s="2005"/>
      <c r="C271" s="2005"/>
      <c r="D271" s="2006"/>
      <c r="E271" s="890"/>
      <c r="F271" s="878"/>
      <c r="G271" s="878"/>
      <c r="H271" s="879" t="s">
        <v>1621</v>
      </c>
      <c r="I271" s="908"/>
      <c r="J271" s="604"/>
      <c r="K271" s="605"/>
      <c r="L271" s="606"/>
      <c r="M271" s="908"/>
    </row>
    <row r="272" spans="1:13" ht="13.5" customHeight="1" x14ac:dyDescent="0.2">
      <c r="A272" s="2004"/>
      <c r="B272" s="2005"/>
      <c r="C272" s="2005"/>
      <c r="D272" s="2006"/>
      <c r="E272" s="890"/>
      <c r="F272" s="878"/>
      <c r="G272" s="878"/>
      <c r="H272" s="879" t="s">
        <v>1622</v>
      </c>
      <c r="I272" s="908"/>
      <c r="J272" s="604"/>
      <c r="K272" s="605"/>
      <c r="L272" s="606"/>
      <c r="M272" s="908"/>
    </row>
    <row r="273" spans="1:13" x14ac:dyDescent="0.2">
      <c r="A273" s="841"/>
      <c r="B273" s="842"/>
      <c r="C273" s="842"/>
      <c r="D273" s="843"/>
      <c r="E273" s="602"/>
      <c r="F273" s="928"/>
      <c r="G273" s="928"/>
      <c r="H273" s="929"/>
      <c r="I273" s="619"/>
      <c r="J273" s="853"/>
      <c r="K273" s="854"/>
      <c r="L273" s="845"/>
      <c r="M273" s="619"/>
    </row>
    <row r="274" spans="1:13" ht="28" customHeight="1" x14ac:dyDescent="0.2">
      <c r="A274" s="2004" t="s">
        <v>1623</v>
      </c>
      <c r="B274" s="2005"/>
      <c r="C274" s="2005"/>
      <c r="D274" s="2006"/>
      <c r="E274" s="2010" t="s">
        <v>1624</v>
      </c>
      <c r="F274" s="2011"/>
      <c r="G274" s="2011"/>
      <c r="H274" s="2012"/>
      <c r="I274" s="908" t="s">
        <v>1908</v>
      </c>
      <c r="J274" s="907" t="s">
        <v>405</v>
      </c>
      <c r="K274" s="855" t="s">
        <v>405</v>
      </c>
      <c r="L274" s="606"/>
      <c r="M274" s="908"/>
    </row>
    <row r="275" spans="1:13" ht="18" customHeight="1" x14ac:dyDescent="0.2">
      <c r="A275" s="2004"/>
      <c r="B275" s="2005"/>
      <c r="C275" s="2005"/>
      <c r="D275" s="2006"/>
      <c r="E275" s="618"/>
      <c r="F275" s="878" t="s">
        <v>405</v>
      </c>
      <c r="G275" s="2011" t="s">
        <v>1625</v>
      </c>
      <c r="H275" s="2012"/>
      <c r="I275" s="908"/>
      <c r="J275" s="907"/>
      <c r="K275" s="855"/>
      <c r="L275" s="606"/>
      <c r="M275" s="908"/>
    </row>
    <row r="276" spans="1:13" ht="42" customHeight="1" x14ac:dyDescent="0.2">
      <c r="A276" s="2004"/>
      <c r="B276" s="2005"/>
      <c r="C276" s="2005"/>
      <c r="D276" s="2006"/>
      <c r="E276" s="890"/>
      <c r="F276" s="878" t="s">
        <v>405</v>
      </c>
      <c r="G276" s="2011" t="s">
        <v>1626</v>
      </c>
      <c r="H276" s="2012"/>
      <c r="I276" s="908"/>
      <c r="J276" s="907"/>
      <c r="K276" s="855"/>
      <c r="L276" s="606"/>
      <c r="M276" s="908"/>
    </row>
    <row r="277" spans="1:13" ht="42" customHeight="1" x14ac:dyDescent="0.2">
      <c r="A277" s="2004"/>
      <c r="B277" s="2005"/>
      <c r="C277" s="2005"/>
      <c r="D277" s="2006"/>
      <c r="E277" s="890"/>
      <c r="F277" s="878" t="s">
        <v>405</v>
      </c>
      <c r="G277" s="2011" t="s">
        <v>1627</v>
      </c>
      <c r="H277" s="2012"/>
      <c r="I277" s="908"/>
      <c r="J277" s="907"/>
      <c r="K277" s="855"/>
      <c r="L277" s="606"/>
      <c r="M277" s="908"/>
    </row>
    <row r="278" spans="1:13" ht="13.5" customHeight="1" x14ac:dyDescent="0.2">
      <c r="A278" s="1373"/>
      <c r="B278" s="1374"/>
      <c r="C278" s="1374"/>
      <c r="D278" s="1375"/>
      <c r="E278" s="602"/>
      <c r="F278" s="928"/>
      <c r="G278" s="928"/>
      <c r="H278" s="929"/>
      <c r="I278" s="619"/>
      <c r="J278" s="841"/>
      <c r="K278" s="844"/>
      <c r="L278" s="845"/>
      <c r="M278" s="619"/>
    </row>
    <row r="279" spans="1:13" ht="13.5" customHeight="1" x14ac:dyDescent="0.2">
      <c r="A279" s="2004" t="s">
        <v>1501</v>
      </c>
      <c r="B279" s="2013"/>
      <c r="C279" s="2013"/>
      <c r="D279" s="2006"/>
      <c r="E279" s="2010" t="s">
        <v>1628</v>
      </c>
      <c r="F279" s="2014"/>
      <c r="G279" s="2014"/>
      <c r="H279" s="2012"/>
      <c r="I279" s="1364" t="s">
        <v>1870</v>
      </c>
      <c r="J279" s="907" t="s">
        <v>405</v>
      </c>
      <c r="K279" s="855" t="s">
        <v>405</v>
      </c>
      <c r="L279" s="606"/>
      <c r="M279" s="1364" t="s">
        <v>1501</v>
      </c>
    </row>
    <row r="280" spans="1:13" ht="13.5" customHeight="1" x14ac:dyDescent="0.2">
      <c r="A280" s="2004"/>
      <c r="B280" s="2005"/>
      <c r="C280" s="2005"/>
      <c r="D280" s="2006"/>
      <c r="E280" s="890" t="s">
        <v>1522</v>
      </c>
      <c r="F280" s="2011" t="s">
        <v>1629</v>
      </c>
      <c r="G280" s="2011"/>
      <c r="H280" s="2012"/>
      <c r="I280" s="2026" t="s">
        <v>1909</v>
      </c>
      <c r="J280" s="907"/>
      <c r="K280" s="855"/>
      <c r="L280" s="606"/>
      <c r="M280" s="908" t="s">
        <v>1503</v>
      </c>
    </row>
    <row r="281" spans="1:13" ht="13.5" customHeight="1" x14ac:dyDescent="0.2">
      <c r="A281" s="2004"/>
      <c r="B281" s="2005"/>
      <c r="C281" s="2005"/>
      <c r="D281" s="2006"/>
      <c r="E281" s="890" t="s">
        <v>1522</v>
      </c>
      <c r="F281" s="2011" t="s">
        <v>1630</v>
      </c>
      <c r="G281" s="2011"/>
      <c r="H281" s="2012"/>
      <c r="I281" s="2026"/>
      <c r="J281" s="907"/>
      <c r="K281" s="855"/>
      <c r="L281" s="606"/>
      <c r="M281" s="908"/>
    </row>
    <row r="282" spans="1:13" ht="13.5" customHeight="1" x14ac:dyDescent="0.2">
      <c r="A282" s="2004"/>
      <c r="B282" s="2005"/>
      <c r="C282" s="2005"/>
      <c r="D282" s="2006"/>
      <c r="E282" s="890" t="s">
        <v>1522</v>
      </c>
      <c r="F282" s="2011" t="s">
        <v>1631</v>
      </c>
      <c r="G282" s="2011"/>
      <c r="H282" s="2012"/>
      <c r="I282" s="909"/>
      <c r="J282" s="907"/>
      <c r="K282" s="855"/>
      <c r="L282" s="606"/>
      <c r="M282" s="908"/>
    </row>
    <row r="283" spans="1:13" ht="31.5" customHeight="1" x14ac:dyDescent="0.2">
      <c r="A283" s="875"/>
      <c r="B283" s="876"/>
      <c r="C283" s="876"/>
      <c r="D283" s="877"/>
      <c r="E283" s="890" t="s">
        <v>1522</v>
      </c>
      <c r="F283" s="2011" t="s">
        <v>1632</v>
      </c>
      <c r="G283" s="2011"/>
      <c r="H283" s="2012"/>
      <c r="I283" s="908"/>
      <c r="J283" s="907"/>
      <c r="K283" s="855"/>
      <c r="L283" s="606"/>
      <c r="M283" s="908"/>
    </row>
    <row r="284" spans="1:13" ht="13.5" customHeight="1" x14ac:dyDescent="0.2">
      <c r="A284" s="2004"/>
      <c r="B284" s="2005"/>
      <c r="C284" s="2005"/>
      <c r="D284" s="2006"/>
      <c r="E284" s="890" t="s">
        <v>1522</v>
      </c>
      <c r="F284" s="2011" t="s">
        <v>1633</v>
      </c>
      <c r="G284" s="2011"/>
      <c r="H284" s="2012"/>
      <c r="I284" s="908"/>
      <c r="J284" s="907"/>
      <c r="K284" s="855"/>
      <c r="L284" s="606"/>
      <c r="M284" s="908"/>
    </row>
    <row r="285" spans="1:13" ht="13.5" customHeight="1" x14ac:dyDescent="0.2">
      <c r="A285" s="875"/>
      <c r="B285" s="876"/>
      <c r="C285" s="876"/>
      <c r="D285" s="877"/>
      <c r="E285" s="890" t="s">
        <v>1522</v>
      </c>
      <c r="F285" s="2011" t="s">
        <v>1634</v>
      </c>
      <c r="G285" s="2011"/>
      <c r="H285" s="2012"/>
      <c r="I285" s="908"/>
      <c r="J285" s="907"/>
      <c r="K285" s="855"/>
      <c r="L285" s="606"/>
      <c r="M285" s="908"/>
    </row>
    <row r="286" spans="1:13" ht="13.5" customHeight="1" x14ac:dyDescent="0.2">
      <c r="A286" s="2004"/>
      <c r="B286" s="2005"/>
      <c r="C286" s="2005"/>
      <c r="D286" s="2006"/>
      <c r="E286" s="890" t="s">
        <v>1522</v>
      </c>
      <c r="F286" s="2011" t="s">
        <v>1635</v>
      </c>
      <c r="G286" s="2011"/>
      <c r="H286" s="2012"/>
      <c r="I286" s="908"/>
      <c r="J286" s="907"/>
      <c r="K286" s="855"/>
      <c r="L286" s="606"/>
      <c r="M286" s="908"/>
    </row>
    <row r="287" spans="1:13" ht="13.5" customHeight="1" x14ac:dyDescent="0.2">
      <c r="A287" s="2004"/>
      <c r="B287" s="2005"/>
      <c r="C287" s="2005"/>
      <c r="D287" s="2006"/>
      <c r="E287" s="890" t="s">
        <v>1522</v>
      </c>
      <c r="F287" s="2011" t="s">
        <v>1636</v>
      </c>
      <c r="G287" s="2011"/>
      <c r="H287" s="2012"/>
      <c r="I287" s="908"/>
      <c r="J287" s="907"/>
      <c r="K287" s="855"/>
      <c r="L287" s="606"/>
      <c r="M287" s="908"/>
    </row>
    <row r="288" spans="1:13" ht="13.5" customHeight="1" x14ac:dyDescent="0.2">
      <c r="A288" s="875"/>
      <c r="B288" s="876"/>
      <c r="C288" s="876"/>
      <c r="D288" s="877"/>
      <c r="E288" s="890" t="s">
        <v>1522</v>
      </c>
      <c r="F288" s="1984" t="s">
        <v>1637</v>
      </c>
      <c r="G288" s="1984"/>
      <c r="H288" s="1985"/>
      <c r="I288" s="908"/>
      <c r="J288" s="907"/>
      <c r="K288" s="855"/>
      <c r="L288" s="606"/>
      <c r="M288" s="908"/>
    </row>
    <row r="289" spans="1:13" ht="13.5" customHeight="1" x14ac:dyDescent="0.2">
      <c r="A289" s="2004"/>
      <c r="B289" s="2005"/>
      <c r="C289" s="2005"/>
      <c r="D289" s="2006"/>
      <c r="E289" s="890" t="s">
        <v>1522</v>
      </c>
      <c r="F289" s="2011" t="s">
        <v>1638</v>
      </c>
      <c r="G289" s="2011"/>
      <c r="H289" s="2012"/>
      <c r="I289" s="908"/>
      <c r="J289" s="907"/>
      <c r="K289" s="855"/>
      <c r="L289" s="606"/>
      <c r="M289" s="908"/>
    </row>
    <row r="290" spans="1:13" ht="55" customHeight="1" x14ac:dyDescent="0.2">
      <c r="A290" s="875"/>
      <c r="B290" s="876"/>
      <c r="C290" s="876"/>
      <c r="D290" s="877"/>
      <c r="E290" s="890"/>
      <c r="F290" s="878" t="s">
        <v>147</v>
      </c>
      <c r="G290" s="2011" t="s">
        <v>1639</v>
      </c>
      <c r="H290" s="2012"/>
      <c r="I290" s="908"/>
      <c r="J290" s="907"/>
      <c r="K290" s="855"/>
      <c r="L290" s="606"/>
      <c r="M290" s="908"/>
    </row>
    <row r="291" spans="1:13" ht="13.5" customHeight="1" x14ac:dyDescent="0.2">
      <c r="A291" s="902"/>
      <c r="B291" s="903"/>
      <c r="C291" s="903"/>
      <c r="D291" s="904"/>
      <c r="E291" s="602"/>
      <c r="F291" s="928"/>
      <c r="G291" s="928"/>
      <c r="H291" s="929"/>
      <c r="I291" s="619"/>
      <c r="J291" s="841"/>
      <c r="K291" s="844"/>
      <c r="L291" s="845"/>
      <c r="M291" s="619"/>
    </row>
    <row r="292" spans="1:13" ht="54" customHeight="1" x14ac:dyDescent="0.2">
      <c r="A292" s="1993" t="s">
        <v>1640</v>
      </c>
      <c r="B292" s="1994"/>
      <c r="C292" s="1994"/>
      <c r="D292" s="1995"/>
      <c r="E292" s="1996" t="s">
        <v>1641</v>
      </c>
      <c r="F292" s="1997"/>
      <c r="G292" s="1997"/>
      <c r="H292" s="1998"/>
      <c r="I292" s="927" t="s">
        <v>1910</v>
      </c>
      <c r="J292" s="884" t="s">
        <v>405</v>
      </c>
      <c r="K292" s="603" t="s">
        <v>405</v>
      </c>
      <c r="L292" s="888"/>
      <c r="M292" s="927" t="s">
        <v>1642</v>
      </c>
    </row>
    <row r="293" spans="1:13" ht="13.5" customHeight="1" x14ac:dyDescent="0.2">
      <c r="A293" s="612"/>
      <c r="D293" s="614"/>
      <c r="E293" s="891"/>
      <c r="F293" s="892"/>
      <c r="G293" s="892"/>
      <c r="H293" s="893"/>
      <c r="I293" s="617"/>
      <c r="J293" s="858"/>
      <c r="L293" s="616"/>
      <c r="M293" s="617"/>
    </row>
    <row r="294" spans="1:13" ht="27" customHeight="1" x14ac:dyDescent="0.2">
      <c r="A294" s="612"/>
      <c r="D294" s="614"/>
      <c r="E294" s="2053" t="s">
        <v>1643</v>
      </c>
      <c r="F294" s="2054"/>
      <c r="G294" s="2054"/>
      <c r="H294" s="2055"/>
      <c r="I294" s="913"/>
      <c r="J294" s="884" t="s">
        <v>405</v>
      </c>
      <c r="K294" s="603" t="s">
        <v>405</v>
      </c>
      <c r="L294" s="888" t="s">
        <v>405</v>
      </c>
      <c r="M294" s="913"/>
    </row>
    <row r="295" spans="1:13" ht="26.25" customHeight="1" x14ac:dyDescent="0.2">
      <c r="A295" s="612"/>
      <c r="D295" s="614"/>
      <c r="E295" s="891"/>
      <c r="F295" s="611" t="s">
        <v>405</v>
      </c>
      <c r="G295" s="2002" t="s">
        <v>1644</v>
      </c>
      <c r="H295" s="2003"/>
      <c r="I295" s="617"/>
      <c r="J295" s="858"/>
      <c r="L295" s="616"/>
      <c r="M295" s="617"/>
    </row>
    <row r="296" spans="1:13" ht="40.5" customHeight="1" x14ac:dyDescent="0.2">
      <c r="A296" s="612"/>
      <c r="D296" s="614"/>
      <c r="E296" s="891"/>
      <c r="F296" s="611" t="s">
        <v>405</v>
      </c>
      <c r="G296" s="2002" t="s">
        <v>1645</v>
      </c>
      <c r="H296" s="2003"/>
      <c r="I296" s="617"/>
      <c r="J296" s="858"/>
      <c r="L296" s="616"/>
      <c r="M296" s="617"/>
    </row>
    <row r="297" spans="1:13" ht="26.25" customHeight="1" x14ac:dyDescent="0.2">
      <c r="A297" s="612"/>
      <c r="D297" s="614"/>
      <c r="E297" s="891"/>
      <c r="F297" s="611" t="s">
        <v>405</v>
      </c>
      <c r="G297" s="2002" t="s">
        <v>1646</v>
      </c>
      <c r="H297" s="2003"/>
      <c r="I297" s="617"/>
      <c r="J297" s="858"/>
      <c r="L297" s="616"/>
      <c r="M297" s="617"/>
    </row>
    <row r="298" spans="1:13" ht="13.5" customHeight="1" x14ac:dyDescent="0.2">
      <c r="A298" s="612"/>
      <c r="D298" s="614"/>
      <c r="E298" s="891"/>
      <c r="F298" s="892"/>
      <c r="G298" s="892"/>
      <c r="H298" s="893"/>
      <c r="I298" s="617"/>
      <c r="J298" s="858"/>
      <c r="L298" s="616"/>
      <c r="M298" s="619"/>
    </row>
    <row r="299" spans="1:13" ht="40.5" customHeight="1" x14ac:dyDescent="0.2">
      <c r="A299" s="2004"/>
      <c r="B299" s="2005"/>
      <c r="C299" s="2005"/>
      <c r="D299" s="2006"/>
      <c r="E299" s="1996" t="s">
        <v>1647</v>
      </c>
      <c r="F299" s="1997"/>
      <c r="G299" s="1997"/>
      <c r="H299" s="1998"/>
      <c r="I299" s="927"/>
      <c r="J299" s="884" t="s">
        <v>405</v>
      </c>
      <c r="K299" s="603" t="s">
        <v>405</v>
      </c>
      <c r="L299" s="888"/>
      <c r="M299" s="908"/>
    </row>
    <row r="300" spans="1:13" ht="13.5" customHeight="1" x14ac:dyDescent="0.2">
      <c r="A300" s="612"/>
      <c r="D300" s="614"/>
      <c r="E300" s="602"/>
      <c r="F300" s="928"/>
      <c r="G300" s="928"/>
      <c r="H300" s="929"/>
      <c r="I300" s="619"/>
      <c r="J300" s="853"/>
      <c r="K300" s="854"/>
      <c r="L300" s="845"/>
      <c r="M300" s="617"/>
    </row>
    <row r="301" spans="1:13" ht="27" customHeight="1" x14ac:dyDescent="0.2">
      <c r="A301" s="2004"/>
      <c r="B301" s="2005"/>
      <c r="C301" s="2005"/>
      <c r="D301" s="2006"/>
      <c r="E301" s="1996" t="s">
        <v>1648</v>
      </c>
      <c r="F301" s="1997"/>
      <c r="G301" s="1997"/>
      <c r="H301" s="1998"/>
      <c r="I301" s="927"/>
      <c r="J301" s="884" t="s">
        <v>405</v>
      </c>
      <c r="K301" s="603" t="s">
        <v>405</v>
      </c>
      <c r="L301" s="888"/>
      <c r="M301" s="1185"/>
    </row>
    <row r="302" spans="1:13" ht="13.5" customHeight="1" x14ac:dyDescent="0.2">
      <c r="A302" s="612"/>
      <c r="D302" s="614"/>
      <c r="E302" s="602"/>
      <c r="F302" s="928"/>
      <c r="G302" s="928"/>
      <c r="H302" s="929"/>
      <c r="I302" s="619"/>
      <c r="J302" s="853"/>
      <c r="K302" s="854"/>
      <c r="L302" s="845"/>
      <c r="M302" s="619"/>
    </row>
    <row r="303" spans="1:13" ht="40.5" customHeight="1" x14ac:dyDescent="0.2">
      <c r="A303" s="2004"/>
      <c r="B303" s="2005"/>
      <c r="C303" s="2005"/>
      <c r="D303" s="2006"/>
      <c r="E303" s="1996" t="s">
        <v>1649</v>
      </c>
      <c r="F303" s="1997"/>
      <c r="G303" s="1997"/>
      <c r="H303" s="1998"/>
      <c r="I303" s="927"/>
      <c r="J303" s="884" t="s">
        <v>405</v>
      </c>
      <c r="K303" s="603" t="s">
        <v>405</v>
      </c>
      <c r="L303" s="888"/>
      <c r="M303" s="908"/>
    </row>
    <row r="304" spans="1:13" ht="13.5" customHeight="1" x14ac:dyDescent="0.2">
      <c r="A304" s="612"/>
      <c r="D304" s="614"/>
      <c r="E304" s="602"/>
      <c r="F304" s="928"/>
      <c r="G304" s="928"/>
      <c r="H304" s="929"/>
      <c r="I304" s="619"/>
      <c r="J304" s="853"/>
      <c r="K304" s="854"/>
      <c r="L304" s="845"/>
      <c r="M304" s="619"/>
    </row>
    <row r="305" spans="1:13" ht="27" customHeight="1" x14ac:dyDescent="0.2">
      <c r="A305" s="612"/>
      <c r="D305" s="614"/>
      <c r="E305" s="2053" t="s">
        <v>1650</v>
      </c>
      <c r="F305" s="2054"/>
      <c r="G305" s="2054"/>
      <c r="H305" s="2055"/>
      <c r="I305" s="617"/>
      <c r="J305" s="884" t="s">
        <v>405</v>
      </c>
      <c r="K305" s="603" t="s">
        <v>405</v>
      </c>
      <c r="L305" s="888"/>
      <c r="M305" s="615"/>
    </row>
    <row r="306" spans="1:13" ht="13.5" customHeight="1" x14ac:dyDescent="0.2">
      <c r="A306" s="612"/>
      <c r="D306" s="614"/>
      <c r="E306" s="891"/>
      <c r="F306" s="892"/>
      <c r="G306" s="892"/>
      <c r="H306" s="893"/>
      <c r="I306" s="617"/>
      <c r="J306" s="858"/>
      <c r="L306" s="616"/>
      <c r="M306" s="617"/>
    </row>
    <row r="307" spans="1:13" ht="13.5" customHeight="1" x14ac:dyDescent="0.2">
      <c r="A307" s="2004"/>
      <c r="B307" s="2005"/>
      <c r="C307" s="2005"/>
      <c r="D307" s="2006"/>
      <c r="E307" s="1996" t="s">
        <v>1651</v>
      </c>
      <c r="F307" s="1997"/>
      <c r="G307" s="1997"/>
      <c r="H307" s="1998"/>
      <c r="I307" s="927"/>
      <c r="J307" s="884" t="s">
        <v>405</v>
      </c>
      <c r="K307" s="603" t="s">
        <v>405</v>
      </c>
      <c r="L307" s="888"/>
      <c r="M307" s="927" t="s">
        <v>1652</v>
      </c>
    </row>
    <row r="308" spans="1:13" ht="13.5" customHeight="1" x14ac:dyDescent="0.2">
      <c r="A308" s="612"/>
      <c r="D308" s="614"/>
      <c r="E308" s="602"/>
      <c r="F308" s="928"/>
      <c r="G308" s="928"/>
      <c r="H308" s="929"/>
      <c r="I308" s="619"/>
      <c r="J308" s="853"/>
      <c r="K308" s="854"/>
      <c r="L308" s="845"/>
      <c r="M308" s="619"/>
    </row>
    <row r="309" spans="1:13" ht="67.5" customHeight="1" x14ac:dyDescent="0.2">
      <c r="A309" s="1365"/>
      <c r="B309" s="1086"/>
      <c r="C309" s="1086"/>
      <c r="D309" s="614"/>
      <c r="E309" s="2062" t="s">
        <v>1653</v>
      </c>
      <c r="F309" s="2063"/>
      <c r="G309" s="2063"/>
      <c r="H309" s="2064"/>
      <c r="I309" s="1092"/>
      <c r="J309" s="604" t="s">
        <v>405</v>
      </c>
      <c r="K309" s="1081" t="s">
        <v>405</v>
      </c>
      <c r="L309" s="616"/>
      <c r="M309" s="617"/>
    </row>
    <row r="310" spans="1:13" ht="68" customHeight="1" x14ac:dyDescent="0.2">
      <c r="A310" s="612"/>
      <c r="D310" s="614"/>
      <c r="E310" s="891"/>
      <c r="F310" s="611" t="s">
        <v>147</v>
      </c>
      <c r="G310" s="1984" t="s">
        <v>1654</v>
      </c>
      <c r="H310" s="1985"/>
      <c r="I310" s="910"/>
      <c r="J310" s="858"/>
      <c r="L310" s="616"/>
      <c r="M310" s="617"/>
    </row>
    <row r="311" spans="1:13" ht="13.5" customHeight="1" x14ac:dyDescent="0.2">
      <c r="A311" s="612"/>
      <c r="D311" s="614"/>
      <c r="E311" s="602"/>
      <c r="F311" s="928"/>
      <c r="G311" s="928"/>
      <c r="H311" s="929"/>
      <c r="I311" s="911"/>
      <c r="J311" s="853"/>
      <c r="K311" s="854"/>
      <c r="L311" s="845"/>
      <c r="M311" s="619"/>
    </row>
    <row r="312" spans="1:13" ht="28.5" customHeight="1" x14ac:dyDescent="0.2">
      <c r="A312" s="1082"/>
      <c r="B312" s="1083"/>
      <c r="C312" s="1083"/>
      <c r="D312" s="1084"/>
      <c r="E312" s="2059" t="s">
        <v>1897</v>
      </c>
      <c r="F312" s="2060"/>
      <c r="G312" s="2060"/>
      <c r="H312" s="2061"/>
      <c r="I312" s="617"/>
      <c r="J312" s="1171" t="s">
        <v>405</v>
      </c>
      <c r="K312" s="1197" t="s">
        <v>405</v>
      </c>
      <c r="L312" s="616"/>
      <c r="M312" s="617"/>
    </row>
    <row r="313" spans="1:13" ht="12" customHeight="1" x14ac:dyDescent="0.2">
      <c r="A313" s="1156"/>
      <c r="D313" s="614"/>
      <c r="E313" s="602"/>
      <c r="F313" s="928"/>
      <c r="G313" s="928"/>
      <c r="H313" s="929"/>
      <c r="I313" s="619"/>
      <c r="J313" s="853"/>
      <c r="K313" s="854"/>
      <c r="L313" s="845"/>
      <c r="M313" s="619"/>
    </row>
    <row r="314" spans="1:13" ht="80.5" customHeight="1" x14ac:dyDescent="0.2">
      <c r="A314" s="612"/>
      <c r="D314" s="614"/>
      <c r="E314" s="2007" t="s">
        <v>1655</v>
      </c>
      <c r="F314" s="2008"/>
      <c r="G314" s="2008"/>
      <c r="H314" s="2009"/>
      <c r="I314" s="910"/>
      <c r="J314" s="884" t="s">
        <v>405</v>
      </c>
      <c r="K314" s="603" t="s">
        <v>405</v>
      </c>
      <c r="L314" s="616"/>
      <c r="M314" s="617"/>
    </row>
    <row r="315" spans="1:13" ht="13.5" customHeight="1" x14ac:dyDescent="0.2">
      <c r="A315" s="612"/>
      <c r="D315" s="614"/>
      <c r="E315" s="610" t="s">
        <v>147</v>
      </c>
      <c r="F315" s="2051" t="s">
        <v>1656</v>
      </c>
      <c r="G315" s="2051"/>
      <c r="H315" s="2052"/>
      <c r="I315" s="910"/>
      <c r="J315" s="858"/>
      <c r="L315" s="616"/>
      <c r="M315" s="617"/>
    </row>
    <row r="316" spans="1:13" ht="42.5" customHeight="1" x14ac:dyDescent="0.2">
      <c r="A316" s="612"/>
      <c r="D316" s="614"/>
      <c r="E316" s="891"/>
      <c r="F316" s="912" t="s">
        <v>1522</v>
      </c>
      <c r="G316" s="1984" t="s">
        <v>1657</v>
      </c>
      <c r="H316" s="1985"/>
      <c r="I316" s="910"/>
      <c r="J316" s="858"/>
      <c r="L316" s="616"/>
      <c r="M316" s="617"/>
    </row>
    <row r="317" spans="1:13" ht="28.5" customHeight="1" x14ac:dyDescent="0.2">
      <c r="A317" s="612"/>
      <c r="D317" s="614"/>
      <c r="E317" s="891"/>
      <c r="F317" s="611" t="s">
        <v>1522</v>
      </c>
      <c r="G317" s="1984" t="s">
        <v>1658</v>
      </c>
      <c r="H317" s="1985"/>
      <c r="I317" s="910"/>
      <c r="J317" s="858"/>
      <c r="L317" s="616"/>
      <c r="M317" s="617"/>
    </row>
    <row r="318" spans="1:13" ht="13.5" customHeight="1" x14ac:dyDescent="0.2">
      <c r="A318" s="841"/>
      <c r="B318" s="842"/>
      <c r="C318" s="842"/>
      <c r="D318" s="843"/>
      <c r="E318" s="602"/>
      <c r="F318" s="928"/>
      <c r="G318" s="928"/>
      <c r="H318" s="929"/>
      <c r="I318" s="911"/>
      <c r="J318" s="853"/>
      <c r="K318" s="854"/>
      <c r="L318" s="845"/>
      <c r="M318" s="619"/>
    </row>
    <row r="319" spans="1:13" ht="55.5" customHeight="1" x14ac:dyDescent="0.2">
      <c r="A319" s="2056" t="s">
        <v>1659</v>
      </c>
      <c r="B319" s="2057"/>
      <c r="C319" s="2057"/>
      <c r="D319" s="2058"/>
      <c r="E319" s="2007" t="s">
        <v>1660</v>
      </c>
      <c r="F319" s="2008"/>
      <c r="G319" s="2008"/>
      <c r="H319" s="2009"/>
      <c r="I319" s="1150" t="s">
        <v>1871</v>
      </c>
      <c r="J319" s="884" t="s">
        <v>405</v>
      </c>
      <c r="K319" s="603" t="s">
        <v>405</v>
      </c>
      <c r="L319" s="616"/>
      <c r="M319" s="615" t="s">
        <v>1925</v>
      </c>
    </row>
    <row r="320" spans="1:13" ht="14" customHeight="1" x14ac:dyDescent="0.2">
      <c r="A320" s="612"/>
      <c r="D320" s="614"/>
      <c r="E320" s="602"/>
      <c r="F320" s="928"/>
      <c r="G320" s="928"/>
      <c r="H320" s="929"/>
      <c r="I320" s="910"/>
      <c r="J320" s="858"/>
      <c r="L320" s="616"/>
      <c r="M320" s="617"/>
    </row>
    <row r="321" spans="1:13" ht="13.5" customHeight="1" x14ac:dyDescent="0.2">
      <c r="A321" s="612"/>
      <c r="D321" s="614"/>
      <c r="E321" s="914" t="s">
        <v>1522</v>
      </c>
      <c r="F321" s="1987" t="s">
        <v>1661</v>
      </c>
      <c r="G321" s="1987"/>
      <c r="H321" s="1988"/>
      <c r="I321" s="910"/>
      <c r="J321" s="858"/>
      <c r="L321" s="616"/>
      <c r="M321" s="617"/>
    </row>
    <row r="322" spans="1:13" ht="28" customHeight="1" x14ac:dyDescent="0.2">
      <c r="A322" s="612"/>
      <c r="D322" s="614"/>
      <c r="E322" s="915" t="s">
        <v>405</v>
      </c>
      <c r="F322" s="1984" t="s">
        <v>1662</v>
      </c>
      <c r="G322" s="1984"/>
      <c r="H322" s="1985"/>
      <c r="I322" s="910"/>
      <c r="J322" s="858"/>
      <c r="L322" s="616"/>
      <c r="M322" s="617"/>
    </row>
    <row r="323" spans="1:13" ht="17.25" customHeight="1" x14ac:dyDescent="0.2">
      <c r="A323" s="612"/>
      <c r="D323" s="614"/>
      <c r="E323" s="915" t="s">
        <v>405</v>
      </c>
      <c r="F323" s="1984" t="s">
        <v>1663</v>
      </c>
      <c r="G323" s="1984"/>
      <c r="H323" s="1985"/>
      <c r="I323" s="910"/>
      <c r="J323" s="858"/>
      <c r="L323" s="616"/>
      <c r="M323" s="617"/>
    </row>
    <row r="324" spans="1:13" ht="28.5" customHeight="1" x14ac:dyDescent="0.2">
      <c r="A324" s="612"/>
      <c r="D324" s="614"/>
      <c r="E324" s="915" t="s">
        <v>405</v>
      </c>
      <c r="F324" s="1984" t="s">
        <v>1664</v>
      </c>
      <c r="G324" s="1984"/>
      <c r="H324" s="1985"/>
      <c r="I324" s="910"/>
      <c r="J324" s="858"/>
      <c r="L324" s="616"/>
      <c r="M324" s="617"/>
    </row>
    <row r="325" spans="1:13" ht="13.5" customHeight="1" x14ac:dyDescent="0.2">
      <c r="A325" s="612"/>
      <c r="D325" s="614"/>
      <c r="E325" s="891"/>
      <c r="F325" s="892"/>
      <c r="G325" s="892"/>
      <c r="H325" s="893"/>
      <c r="I325" s="910"/>
      <c r="J325" s="858"/>
      <c r="L325" s="616"/>
      <c r="M325" s="617"/>
    </row>
    <row r="326" spans="1:13" ht="13.5" customHeight="1" x14ac:dyDescent="0.2">
      <c r="A326" s="612"/>
      <c r="D326" s="614"/>
      <c r="E326" s="874" t="s">
        <v>1522</v>
      </c>
      <c r="F326" s="1987" t="s">
        <v>1665</v>
      </c>
      <c r="G326" s="1987"/>
      <c r="H326" s="1988"/>
      <c r="I326" s="617"/>
      <c r="J326" s="858"/>
      <c r="L326" s="616"/>
      <c r="M326" s="617"/>
    </row>
    <row r="327" spans="1:13" ht="13.5" customHeight="1" x14ac:dyDescent="0.2">
      <c r="A327" s="612"/>
      <c r="D327" s="614"/>
      <c r="E327" s="890" t="s">
        <v>405</v>
      </c>
      <c r="F327" s="1984" t="s">
        <v>1666</v>
      </c>
      <c r="G327" s="1984"/>
      <c r="H327" s="1985"/>
      <c r="I327" s="617"/>
      <c r="J327" s="858"/>
      <c r="L327" s="616"/>
      <c r="M327" s="617"/>
    </row>
    <row r="328" spans="1:13" ht="13.5" customHeight="1" x14ac:dyDescent="0.2">
      <c r="A328" s="612"/>
      <c r="D328" s="614"/>
      <c r="E328" s="890"/>
      <c r="F328" s="1984"/>
      <c r="G328" s="1984"/>
      <c r="H328" s="1985"/>
      <c r="I328" s="617"/>
      <c r="J328" s="858"/>
      <c r="L328" s="616"/>
      <c r="M328" s="617"/>
    </row>
    <row r="329" spans="1:13" ht="13.5" customHeight="1" x14ac:dyDescent="0.2">
      <c r="A329" s="612"/>
      <c r="D329" s="614"/>
      <c r="E329" s="890"/>
      <c r="F329" s="1984"/>
      <c r="G329" s="1984"/>
      <c r="H329" s="1985"/>
      <c r="I329" s="617"/>
      <c r="J329" s="858"/>
      <c r="L329" s="616"/>
      <c r="M329" s="617"/>
    </row>
    <row r="330" spans="1:13" ht="14.25" customHeight="1" x14ac:dyDescent="0.2">
      <c r="A330" s="612"/>
      <c r="D330" s="614"/>
      <c r="E330" s="890" t="s">
        <v>405</v>
      </c>
      <c r="F330" s="1984" t="s">
        <v>1667</v>
      </c>
      <c r="G330" s="1984"/>
      <c r="H330" s="1985"/>
      <c r="I330" s="617"/>
      <c r="J330" s="858"/>
      <c r="L330" s="616"/>
      <c r="M330" s="617"/>
    </row>
    <row r="331" spans="1:13" ht="13.5" customHeight="1" x14ac:dyDescent="0.2">
      <c r="A331" s="612"/>
      <c r="D331" s="614"/>
      <c r="E331" s="890" t="s">
        <v>405</v>
      </c>
      <c r="F331" s="1984" t="s">
        <v>1668</v>
      </c>
      <c r="G331" s="1984"/>
      <c r="H331" s="1985"/>
      <c r="I331" s="617"/>
      <c r="J331" s="858"/>
      <c r="L331" s="616"/>
      <c r="M331" s="617"/>
    </row>
    <row r="332" spans="1:13" ht="13.5" customHeight="1" x14ac:dyDescent="0.2">
      <c r="A332" s="612"/>
      <c r="D332" s="614"/>
      <c r="E332" s="602"/>
      <c r="F332" s="928"/>
      <c r="G332" s="928"/>
      <c r="H332" s="929"/>
      <c r="I332" s="619"/>
      <c r="J332" s="853"/>
      <c r="K332" s="854"/>
      <c r="L332" s="845"/>
      <c r="M332" s="619"/>
    </row>
    <row r="333" spans="1:13" ht="55" customHeight="1" x14ac:dyDescent="0.2">
      <c r="A333" s="1365"/>
      <c r="B333" s="1086"/>
      <c r="C333" s="1086"/>
      <c r="D333" s="614"/>
      <c r="E333" s="2062" t="s">
        <v>1669</v>
      </c>
      <c r="F333" s="2063"/>
      <c r="G333" s="2063"/>
      <c r="H333" s="2064"/>
      <c r="I333" s="910"/>
      <c r="J333" s="604" t="s">
        <v>405</v>
      </c>
      <c r="K333" s="1081" t="s">
        <v>405</v>
      </c>
      <c r="L333" s="616"/>
      <c r="M333" s="1191" t="s">
        <v>1926</v>
      </c>
    </row>
    <row r="334" spans="1:13" ht="13" customHeight="1" x14ac:dyDescent="0.2">
      <c r="A334" s="612"/>
      <c r="D334" s="614"/>
      <c r="E334" s="891"/>
      <c r="F334" s="892"/>
      <c r="G334" s="892"/>
      <c r="H334" s="893"/>
      <c r="I334" s="910"/>
      <c r="J334" s="858"/>
      <c r="L334" s="616"/>
      <c r="M334" s="617"/>
    </row>
    <row r="335" spans="1:13" ht="42.75" customHeight="1" x14ac:dyDescent="0.2">
      <c r="A335" s="612"/>
      <c r="D335" s="614"/>
      <c r="E335" s="915" t="s">
        <v>147</v>
      </c>
      <c r="F335" s="1984" t="s">
        <v>1670</v>
      </c>
      <c r="G335" s="1984"/>
      <c r="H335" s="1985"/>
      <c r="I335" s="910"/>
      <c r="J335" s="858"/>
      <c r="L335" s="616"/>
      <c r="M335" s="617"/>
    </row>
    <row r="336" spans="1:13" ht="13.5" customHeight="1" x14ac:dyDescent="0.2">
      <c r="A336" s="612"/>
      <c r="D336" s="614"/>
      <c r="E336" s="891"/>
      <c r="F336" s="892"/>
      <c r="G336" s="892"/>
      <c r="H336" s="893"/>
      <c r="I336" s="910"/>
      <c r="J336" s="858"/>
      <c r="L336" s="616"/>
      <c r="M336" s="617"/>
    </row>
    <row r="337" spans="1:13" ht="42" customHeight="1" x14ac:dyDescent="0.2">
      <c r="A337" s="612"/>
      <c r="D337" s="614"/>
      <c r="E337" s="915" t="s">
        <v>147</v>
      </c>
      <c r="F337" s="1984" t="s">
        <v>1671</v>
      </c>
      <c r="G337" s="1984"/>
      <c r="H337" s="1985"/>
      <c r="I337" s="910"/>
      <c r="J337" s="858"/>
      <c r="L337" s="616"/>
      <c r="M337" s="617"/>
    </row>
    <row r="338" spans="1:13" ht="13.5" customHeight="1" x14ac:dyDescent="0.2">
      <c r="A338" s="612"/>
      <c r="D338" s="614"/>
      <c r="E338" s="891"/>
      <c r="F338" s="892"/>
      <c r="G338" s="892"/>
      <c r="H338" s="893"/>
      <c r="I338" s="910"/>
      <c r="J338" s="858"/>
      <c r="L338" s="616"/>
      <c r="M338" s="617"/>
    </row>
    <row r="339" spans="1:13" ht="42.5" customHeight="1" x14ac:dyDescent="0.2">
      <c r="A339" s="612"/>
      <c r="D339" s="614"/>
      <c r="E339" s="915" t="s">
        <v>147</v>
      </c>
      <c r="F339" s="1984" t="s">
        <v>1672</v>
      </c>
      <c r="G339" s="1984"/>
      <c r="H339" s="1985"/>
      <c r="I339" s="910"/>
      <c r="J339" s="858"/>
      <c r="L339" s="616"/>
      <c r="M339" s="617"/>
    </row>
    <row r="340" spans="1:13" ht="13.5" customHeight="1" x14ac:dyDescent="0.2">
      <c r="A340" s="612"/>
      <c r="D340" s="614"/>
      <c r="E340" s="602"/>
      <c r="F340" s="928"/>
      <c r="G340" s="928"/>
      <c r="H340" s="929"/>
      <c r="I340" s="911"/>
      <c r="J340" s="853"/>
      <c r="K340" s="854"/>
      <c r="L340" s="845"/>
      <c r="M340" s="619"/>
    </row>
    <row r="341" spans="1:13" ht="28.5" customHeight="1" x14ac:dyDescent="0.2">
      <c r="A341" s="612"/>
      <c r="D341" s="614"/>
      <c r="E341" s="2007" t="s">
        <v>1673</v>
      </c>
      <c r="F341" s="2008"/>
      <c r="G341" s="2008"/>
      <c r="H341" s="2009"/>
      <c r="I341" s="910"/>
      <c r="J341" s="884" t="s">
        <v>405</v>
      </c>
      <c r="K341" s="603" t="s">
        <v>405</v>
      </c>
      <c r="L341" s="616"/>
      <c r="M341" s="617"/>
    </row>
    <row r="342" spans="1:13" ht="13.5" customHeight="1" x14ac:dyDescent="0.2">
      <c r="A342" s="841"/>
      <c r="B342" s="842"/>
      <c r="C342" s="842"/>
      <c r="D342" s="843"/>
      <c r="E342" s="602"/>
      <c r="F342" s="928"/>
      <c r="G342" s="928"/>
      <c r="H342" s="929"/>
      <c r="I342" s="911"/>
      <c r="J342" s="853"/>
      <c r="K342" s="854"/>
      <c r="L342" s="845"/>
      <c r="M342" s="619"/>
    </row>
    <row r="343" spans="1:13" ht="42" customHeight="1" x14ac:dyDescent="0.2">
      <c r="A343" s="2004" t="s">
        <v>1636</v>
      </c>
      <c r="B343" s="2013"/>
      <c r="C343" s="2013"/>
      <c r="D343" s="2006"/>
      <c r="E343" s="2010" t="s">
        <v>1674</v>
      </c>
      <c r="F343" s="2014"/>
      <c r="G343" s="2014"/>
      <c r="H343" s="2012"/>
      <c r="I343" s="1364" t="s">
        <v>1911</v>
      </c>
      <c r="J343" s="604" t="s">
        <v>405</v>
      </c>
      <c r="K343" s="1081" t="s">
        <v>405</v>
      </c>
      <c r="L343" s="606"/>
      <c r="M343" s="2154" t="s">
        <v>1675</v>
      </c>
    </row>
    <row r="344" spans="1:13" ht="13.5" customHeight="1" x14ac:dyDescent="0.2">
      <c r="A344" s="1349"/>
      <c r="B344" s="1352"/>
      <c r="C344" s="1352"/>
      <c r="D344" s="1350"/>
      <c r="E344" s="1357"/>
      <c r="F344" s="1353" t="s">
        <v>147</v>
      </c>
      <c r="G344" s="2014" t="s">
        <v>1676</v>
      </c>
      <c r="H344" s="2012"/>
      <c r="I344" s="1364"/>
      <c r="J344" s="604"/>
      <c r="K344" s="1081"/>
      <c r="L344" s="606"/>
      <c r="M344" s="2154"/>
    </row>
    <row r="345" spans="1:13" ht="28.5" customHeight="1" x14ac:dyDescent="0.2">
      <c r="A345" s="1349"/>
      <c r="B345" s="1352"/>
      <c r="C345" s="1352"/>
      <c r="D345" s="1350"/>
      <c r="E345" s="1357"/>
      <c r="F345" s="1353" t="s">
        <v>147</v>
      </c>
      <c r="G345" s="2014" t="s">
        <v>1677</v>
      </c>
      <c r="H345" s="2012"/>
      <c r="I345" s="1364"/>
      <c r="J345" s="604"/>
      <c r="K345" s="1081"/>
      <c r="L345" s="606"/>
      <c r="M345" s="2154"/>
    </row>
    <row r="346" spans="1:13" ht="13.5" customHeight="1" x14ac:dyDescent="0.2">
      <c r="A346" s="1365"/>
      <c r="B346" s="1086"/>
      <c r="C346" s="1086"/>
      <c r="D346" s="614"/>
      <c r="E346" s="1362"/>
      <c r="F346" s="1382" t="s">
        <v>1678</v>
      </c>
      <c r="G346" s="1382"/>
      <c r="H346" s="893"/>
      <c r="I346" s="617"/>
      <c r="J346" s="858"/>
      <c r="K346" s="1386"/>
      <c r="L346" s="616"/>
      <c r="M346" s="2154"/>
    </row>
    <row r="347" spans="1:13" ht="13.5" customHeight="1" x14ac:dyDescent="0.2">
      <c r="A347" s="1365"/>
      <c r="B347" s="1086"/>
      <c r="C347" s="1086"/>
      <c r="D347" s="614"/>
      <c r="E347" s="1362"/>
      <c r="F347" s="1382"/>
      <c r="G347" s="2155" t="s">
        <v>1679</v>
      </c>
      <c r="H347" s="2094"/>
      <c r="I347" s="617"/>
      <c r="J347" s="858"/>
      <c r="K347" s="1386"/>
      <c r="L347" s="616"/>
      <c r="M347" s="2154"/>
    </row>
    <row r="348" spans="1:13" ht="13.5" customHeight="1" x14ac:dyDescent="0.2">
      <c r="A348" s="612"/>
      <c r="D348" s="614"/>
      <c r="E348" s="891"/>
      <c r="F348" s="892"/>
      <c r="G348" s="2093" t="s">
        <v>1679</v>
      </c>
      <c r="H348" s="2094"/>
      <c r="I348" s="617"/>
      <c r="J348" s="858"/>
      <c r="L348" s="616"/>
      <c r="M348" s="617"/>
    </row>
    <row r="349" spans="1:13" ht="13.5" customHeight="1" x14ac:dyDescent="0.2">
      <c r="A349" s="612"/>
      <c r="D349" s="614"/>
      <c r="E349" s="602"/>
      <c r="F349" s="928"/>
      <c r="G349" s="928"/>
      <c r="H349" s="929"/>
      <c r="I349" s="619"/>
      <c r="J349" s="853"/>
      <c r="K349" s="854"/>
      <c r="L349" s="845"/>
      <c r="M349" s="619"/>
    </row>
    <row r="350" spans="1:13" ht="28.5" customHeight="1" x14ac:dyDescent="0.2">
      <c r="A350" s="612"/>
      <c r="D350" s="614"/>
      <c r="E350" s="1999" t="s">
        <v>1680</v>
      </c>
      <c r="F350" s="2000"/>
      <c r="G350" s="2000"/>
      <c r="H350" s="2001"/>
      <c r="I350" s="2156" t="s">
        <v>1681</v>
      </c>
      <c r="J350" s="846" t="s">
        <v>405</v>
      </c>
      <c r="K350" s="847" t="s">
        <v>405</v>
      </c>
      <c r="L350" s="848"/>
      <c r="M350" s="880"/>
    </row>
    <row r="351" spans="1:13" ht="13.5" customHeight="1" x14ac:dyDescent="0.2">
      <c r="A351" s="612"/>
      <c r="D351" s="614"/>
      <c r="E351" s="849"/>
      <c r="F351" s="850"/>
      <c r="G351" s="850"/>
      <c r="H351" s="851"/>
      <c r="I351" s="2157"/>
      <c r="J351" s="916"/>
      <c r="K351" s="917"/>
      <c r="L351" s="918"/>
      <c r="M351" s="919"/>
    </row>
    <row r="352" spans="1:13" ht="40.5" customHeight="1" x14ac:dyDescent="0.2">
      <c r="A352" s="612"/>
      <c r="D352" s="614"/>
      <c r="E352" s="1999" t="s">
        <v>1682</v>
      </c>
      <c r="F352" s="2000"/>
      <c r="G352" s="2000"/>
      <c r="H352" s="2001"/>
      <c r="I352" s="2037" t="s">
        <v>1683</v>
      </c>
      <c r="J352" s="846" t="s">
        <v>405</v>
      </c>
      <c r="K352" s="847" t="s">
        <v>405</v>
      </c>
      <c r="L352" s="848"/>
      <c r="M352" s="880"/>
    </row>
    <row r="353" spans="1:13" ht="13.5" customHeight="1" x14ac:dyDescent="0.2">
      <c r="A353" s="612"/>
      <c r="D353" s="614"/>
      <c r="E353" s="943"/>
      <c r="F353" s="925" t="s">
        <v>1684</v>
      </c>
      <c r="G353" s="925"/>
      <c r="H353" s="926"/>
      <c r="I353" s="2017"/>
      <c r="J353" s="921"/>
      <c r="K353" s="922"/>
      <c r="L353" s="923"/>
      <c r="M353" s="924"/>
    </row>
    <row r="354" spans="1:13" ht="13.5" customHeight="1" x14ac:dyDescent="0.2">
      <c r="A354" s="612"/>
      <c r="D354" s="614"/>
      <c r="E354" s="943"/>
      <c r="F354" s="925"/>
      <c r="G354" s="2158" t="s">
        <v>1685</v>
      </c>
      <c r="H354" s="2159"/>
      <c r="I354" s="2017"/>
      <c r="J354" s="921"/>
      <c r="K354" s="922"/>
      <c r="L354" s="923"/>
      <c r="M354" s="924"/>
    </row>
    <row r="355" spans="1:13" ht="13.5" customHeight="1" x14ac:dyDescent="0.2">
      <c r="A355" s="612"/>
      <c r="D355" s="614"/>
      <c r="E355" s="849"/>
      <c r="F355" s="850"/>
      <c r="G355" s="850"/>
      <c r="H355" s="851"/>
      <c r="I355" s="919"/>
      <c r="J355" s="916"/>
      <c r="K355" s="917"/>
      <c r="L355" s="918"/>
      <c r="M355" s="919"/>
    </row>
    <row r="356" spans="1:13" ht="18.75" customHeight="1" x14ac:dyDescent="0.2">
      <c r="A356" s="612"/>
      <c r="D356" s="614"/>
      <c r="E356" s="2160" t="s">
        <v>1686</v>
      </c>
      <c r="F356" s="2161"/>
      <c r="G356" s="2161"/>
      <c r="H356" s="2162"/>
      <c r="I356" s="617"/>
      <c r="J356" s="604" t="s">
        <v>405</v>
      </c>
      <c r="K356" s="605" t="s">
        <v>405</v>
      </c>
      <c r="L356" s="616"/>
      <c r="M356" s="908"/>
    </row>
    <row r="357" spans="1:13" ht="13.5" customHeight="1" x14ac:dyDescent="0.2">
      <c r="A357" s="612"/>
      <c r="D357" s="614"/>
      <c r="E357" s="602"/>
      <c r="F357" s="928"/>
      <c r="G357" s="928"/>
      <c r="H357" s="929"/>
      <c r="I357" s="619"/>
      <c r="J357" s="853"/>
      <c r="K357" s="854"/>
      <c r="L357" s="845"/>
      <c r="M357" s="931"/>
    </row>
    <row r="358" spans="1:13" ht="13.5" customHeight="1" x14ac:dyDescent="0.2">
      <c r="A358" s="612"/>
      <c r="D358" s="614"/>
      <c r="E358" s="2160" t="s">
        <v>1687</v>
      </c>
      <c r="F358" s="2161"/>
      <c r="G358" s="2161"/>
      <c r="H358" s="2162"/>
      <c r="I358" s="617"/>
      <c r="J358" s="604" t="s">
        <v>405</v>
      </c>
      <c r="K358" s="605" t="s">
        <v>405</v>
      </c>
      <c r="L358" s="616"/>
      <c r="M358" s="908" t="s">
        <v>1688</v>
      </c>
    </row>
    <row r="359" spans="1:13" ht="13.5" customHeight="1" x14ac:dyDescent="0.2">
      <c r="A359" s="612"/>
      <c r="D359" s="614"/>
      <c r="E359" s="602"/>
      <c r="F359" s="928"/>
      <c r="G359" s="928"/>
      <c r="H359" s="929"/>
      <c r="I359" s="619"/>
      <c r="J359" s="853"/>
      <c r="K359" s="854"/>
      <c r="L359" s="845"/>
      <c r="M359" s="931"/>
    </row>
    <row r="360" spans="1:13" ht="13.5" customHeight="1" x14ac:dyDescent="0.2">
      <c r="A360" s="2004"/>
      <c r="B360" s="2005"/>
      <c r="C360" s="2005"/>
      <c r="D360" s="2006"/>
      <c r="E360" s="1996" t="s">
        <v>1689</v>
      </c>
      <c r="F360" s="1997"/>
      <c r="G360" s="1997"/>
      <c r="H360" s="1998"/>
      <c r="I360" s="1989" t="s">
        <v>1690</v>
      </c>
      <c r="J360" s="884"/>
      <c r="K360" s="603"/>
      <c r="L360" s="888"/>
      <c r="M360" s="2163" t="s">
        <v>1691</v>
      </c>
    </row>
    <row r="361" spans="1:13" ht="56.5" customHeight="1" x14ac:dyDescent="0.2">
      <c r="A361" s="2004"/>
      <c r="B361" s="2005"/>
      <c r="C361" s="2005"/>
      <c r="D361" s="2006"/>
      <c r="E361" s="2010" t="s">
        <v>1692</v>
      </c>
      <c r="F361" s="2011"/>
      <c r="G361" s="2011"/>
      <c r="H361" s="2012"/>
      <c r="I361" s="2078"/>
      <c r="J361" s="604" t="s">
        <v>405</v>
      </c>
      <c r="K361" s="605" t="s">
        <v>405</v>
      </c>
      <c r="L361" s="606" t="s">
        <v>405</v>
      </c>
      <c r="M361" s="2164"/>
    </row>
    <row r="362" spans="1:13" ht="13.5" customHeight="1" x14ac:dyDescent="0.2">
      <c r="A362" s="875"/>
      <c r="B362" s="876"/>
      <c r="C362" s="876"/>
      <c r="D362" s="877"/>
      <c r="E362" s="890"/>
      <c r="F362" s="1984"/>
      <c r="G362" s="1984"/>
      <c r="H362" s="1985"/>
      <c r="I362" s="908"/>
      <c r="J362" s="604"/>
      <c r="K362" s="605"/>
      <c r="L362" s="606"/>
      <c r="M362" s="2164"/>
    </row>
    <row r="363" spans="1:13" ht="29" customHeight="1" x14ac:dyDescent="0.2">
      <c r="A363" s="2004"/>
      <c r="B363" s="2005"/>
      <c r="C363" s="2005"/>
      <c r="D363" s="2006"/>
      <c r="E363" s="1996" t="s">
        <v>1693</v>
      </c>
      <c r="F363" s="1997"/>
      <c r="G363" s="1997"/>
      <c r="H363" s="1998"/>
      <c r="I363" s="1989"/>
      <c r="J363" s="884" t="s">
        <v>405</v>
      </c>
      <c r="K363" s="603" t="s">
        <v>405</v>
      </c>
      <c r="L363" s="888" t="s">
        <v>405</v>
      </c>
      <c r="M363" s="927"/>
    </row>
    <row r="364" spans="1:13" ht="13.5" customHeight="1" x14ac:dyDescent="0.2">
      <c r="A364" s="612"/>
      <c r="D364" s="614"/>
      <c r="E364" s="891"/>
      <c r="F364" s="892" t="s">
        <v>1678</v>
      </c>
      <c r="G364" s="892"/>
      <c r="H364" s="893"/>
      <c r="I364" s="2078"/>
      <c r="J364" s="858"/>
      <c r="L364" s="616"/>
      <c r="M364" s="908"/>
    </row>
    <row r="365" spans="1:13" ht="13.5" customHeight="1" x14ac:dyDescent="0.2">
      <c r="A365" s="612"/>
      <c r="D365" s="614"/>
      <c r="E365" s="891"/>
      <c r="F365" s="892"/>
      <c r="G365" s="2093" t="s">
        <v>1694</v>
      </c>
      <c r="H365" s="2094"/>
      <c r="I365" s="617"/>
      <c r="J365" s="858"/>
      <c r="L365" s="616"/>
      <c r="M365" s="908"/>
    </row>
    <row r="366" spans="1:13" ht="13.5" customHeight="1" x14ac:dyDescent="0.2">
      <c r="A366" s="612"/>
      <c r="D366" s="614"/>
      <c r="E366" s="602"/>
      <c r="F366" s="928"/>
      <c r="G366" s="2165"/>
      <c r="H366" s="2166"/>
      <c r="I366" s="619"/>
      <c r="J366" s="853"/>
      <c r="K366" s="854"/>
      <c r="L366" s="845"/>
      <c r="M366" s="619"/>
    </row>
    <row r="367" spans="1:13" ht="13.5" customHeight="1" x14ac:dyDescent="0.2">
      <c r="A367" s="2004"/>
      <c r="B367" s="2005"/>
      <c r="C367" s="2005"/>
      <c r="D367" s="2006"/>
      <c r="E367" s="2010" t="s">
        <v>1695</v>
      </c>
      <c r="F367" s="2011"/>
      <c r="G367" s="2011"/>
      <c r="H367" s="2012"/>
      <c r="I367" s="2026" t="s">
        <v>1696</v>
      </c>
      <c r="J367" s="604" t="s">
        <v>405</v>
      </c>
      <c r="K367" s="605" t="s">
        <v>405</v>
      </c>
      <c r="L367" s="606" t="s">
        <v>405</v>
      </c>
      <c r="M367" s="908"/>
    </row>
    <row r="368" spans="1:13" ht="28.5" customHeight="1" x14ac:dyDescent="0.2">
      <c r="A368" s="875"/>
      <c r="B368" s="876"/>
      <c r="C368" s="876"/>
      <c r="D368" s="877"/>
      <c r="E368" s="1983" t="s">
        <v>1697</v>
      </c>
      <c r="F368" s="1984"/>
      <c r="G368" s="1984"/>
      <c r="H368" s="1985"/>
      <c r="I368" s="2026"/>
      <c r="J368" s="604"/>
      <c r="K368" s="605"/>
      <c r="L368" s="606"/>
      <c r="M368" s="908"/>
    </row>
    <row r="369" spans="1:13" ht="13.5" customHeight="1" x14ac:dyDescent="0.2">
      <c r="A369" s="875"/>
      <c r="B369" s="876"/>
      <c r="C369" s="876"/>
      <c r="D369" s="877"/>
      <c r="E369" s="899"/>
      <c r="F369" s="895"/>
      <c r="G369" s="1984" t="s">
        <v>1698</v>
      </c>
      <c r="H369" s="1985"/>
      <c r="I369" s="2026"/>
      <c r="J369" s="604"/>
      <c r="K369" s="605"/>
      <c r="L369" s="606"/>
      <c r="M369" s="908"/>
    </row>
    <row r="370" spans="1:13" ht="13.5" customHeight="1" x14ac:dyDescent="0.2">
      <c r="A370" s="875"/>
      <c r="B370" s="876"/>
      <c r="C370" s="876"/>
      <c r="D370" s="877"/>
      <c r="E370" s="899"/>
      <c r="F370" s="895"/>
      <c r="G370" s="1984" t="s">
        <v>1699</v>
      </c>
      <c r="H370" s="1985"/>
      <c r="I370" s="2026"/>
      <c r="J370" s="604"/>
      <c r="K370" s="605"/>
      <c r="L370" s="606"/>
      <c r="M370" s="908"/>
    </row>
    <row r="371" spans="1:13" ht="13.5" customHeight="1" x14ac:dyDescent="0.2">
      <c r="A371" s="612"/>
      <c r="D371" s="614"/>
      <c r="E371" s="602"/>
      <c r="F371" s="928"/>
      <c r="G371" s="928"/>
      <c r="H371" s="929"/>
      <c r="I371" s="900"/>
      <c r="J371" s="853"/>
      <c r="K371" s="854"/>
      <c r="L371" s="845"/>
      <c r="M371" s="619"/>
    </row>
    <row r="372" spans="1:13" ht="13.5" customHeight="1" x14ac:dyDescent="0.2">
      <c r="A372" s="2004"/>
      <c r="B372" s="2005"/>
      <c r="C372" s="2005"/>
      <c r="D372" s="2006"/>
      <c r="E372" s="1996" t="s">
        <v>1700</v>
      </c>
      <c r="F372" s="1997"/>
      <c r="G372" s="1997"/>
      <c r="H372" s="1998"/>
      <c r="I372" s="1989"/>
      <c r="J372" s="884" t="s">
        <v>405</v>
      </c>
      <c r="K372" s="603" t="s">
        <v>405</v>
      </c>
      <c r="L372" s="888" t="s">
        <v>405</v>
      </c>
      <c r="M372" s="927"/>
    </row>
    <row r="373" spans="1:13" ht="13.5" customHeight="1" x14ac:dyDescent="0.2">
      <c r="A373" s="612"/>
      <c r="D373" s="614"/>
      <c r="E373" s="891"/>
      <c r="F373" s="892" t="s">
        <v>1678</v>
      </c>
      <c r="G373" s="892"/>
      <c r="H373" s="893"/>
      <c r="I373" s="2078"/>
      <c r="J373" s="858"/>
      <c r="L373" s="616"/>
      <c r="M373" s="908"/>
    </row>
    <row r="374" spans="1:13" ht="13.5" customHeight="1" x14ac:dyDescent="0.2">
      <c r="A374" s="612"/>
      <c r="D374" s="614"/>
      <c r="E374" s="891"/>
      <c r="F374" s="892"/>
      <c r="G374" s="2093" t="s">
        <v>1694</v>
      </c>
      <c r="H374" s="2094"/>
      <c r="I374" s="617"/>
      <c r="J374" s="858"/>
      <c r="L374" s="616"/>
      <c r="M374" s="908"/>
    </row>
    <row r="375" spans="1:13" ht="13.5" customHeight="1" x14ac:dyDescent="0.2">
      <c r="A375" s="612"/>
      <c r="D375" s="614"/>
      <c r="E375" s="602"/>
      <c r="F375" s="928"/>
      <c r="G375" s="2165"/>
      <c r="H375" s="2166"/>
      <c r="I375" s="619"/>
      <c r="J375" s="853"/>
      <c r="K375" s="854"/>
      <c r="L375" s="845"/>
      <c r="M375" s="619"/>
    </row>
    <row r="376" spans="1:13" ht="43" customHeight="1" x14ac:dyDescent="0.2">
      <c r="A376" s="2004"/>
      <c r="B376" s="2005"/>
      <c r="C376" s="2005"/>
      <c r="D376" s="2006"/>
      <c r="E376" s="2010" t="s">
        <v>1701</v>
      </c>
      <c r="F376" s="2011"/>
      <c r="G376" s="2011"/>
      <c r="H376" s="2012"/>
      <c r="I376" s="908"/>
      <c r="J376" s="604"/>
      <c r="K376" s="605"/>
      <c r="L376" s="606"/>
      <c r="M376" s="908"/>
    </row>
    <row r="377" spans="1:13" ht="82.5" customHeight="1" x14ac:dyDescent="0.2">
      <c r="A377" s="2004"/>
      <c r="B377" s="2005"/>
      <c r="C377" s="2005"/>
      <c r="D377" s="2006"/>
      <c r="E377" s="2010" t="s">
        <v>1702</v>
      </c>
      <c r="F377" s="2011"/>
      <c r="G377" s="2011"/>
      <c r="H377" s="2012"/>
      <c r="I377" s="2078" t="s">
        <v>1703</v>
      </c>
      <c r="J377" s="604" t="s">
        <v>405</v>
      </c>
      <c r="K377" s="605" t="s">
        <v>405</v>
      </c>
      <c r="L377" s="606" t="s">
        <v>405</v>
      </c>
      <c r="M377" s="908" t="s">
        <v>1704</v>
      </c>
    </row>
    <row r="378" spans="1:13" ht="13.5" customHeight="1" x14ac:dyDescent="0.2">
      <c r="A378" s="612"/>
      <c r="D378" s="614"/>
      <c r="E378" s="891"/>
      <c r="F378" s="892" t="s">
        <v>1705</v>
      </c>
      <c r="G378" s="892"/>
      <c r="H378" s="893"/>
      <c r="I378" s="2078"/>
      <c r="J378" s="858"/>
      <c r="L378" s="616"/>
      <c r="M378" s="908"/>
    </row>
    <row r="379" spans="1:13" ht="13.5" customHeight="1" x14ac:dyDescent="0.2">
      <c r="A379" s="612"/>
      <c r="D379" s="614"/>
      <c r="E379" s="891"/>
      <c r="F379" s="892"/>
      <c r="G379" s="2093" t="s">
        <v>1694</v>
      </c>
      <c r="H379" s="2094"/>
      <c r="I379" s="2078"/>
      <c r="J379" s="858"/>
      <c r="L379" s="616"/>
      <c r="M379" s="908"/>
    </row>
    <row r="380" spans="1:13" ht="13.5" customHeight="1" x14ac:dyDescent="0.2">
      <c r="A380" s="612"/>
      <c r="D380" s="614"/>
      <c r="E380" s="891"/>
      <c r="F380" s="892" t="s">
        <v>1678</v>
      </c>
      <c r="G380" s="892"/>
      <c r="H380" s="893"/>
      <c r="I380" s="2078"/>
      <c r="J380" s="858"/>
      <c r="L380" s="616"/>
      <c r="M380" s="908"/>
    </row>
    <row r="381" spans="1:13" ht="13.5" customHeight="1" x14ac:dyDescent="0.2">
      <c r="A381" s="612"/>
      <c r="D381" s="614"/>
      <c r="E381" s="891"/>
      <c r="F381" s="892"/>
      <c r="G381" s="2093" t="s">
        <v>1694</v>
      </c>
      <c r="H381" s="2094"/>
      <c r="I381" s="617"/>
      <c r="J381" s="858"/>
      <c r="L381" s="616"/>
      <c r="M381" s="908"/>
    </row>
    <row r="382" spans="1:13" ht="13.5" customHeight="1" x14ac:dyDescent="0.2">
      <c r="A382" s="612"/>
      <c r="D382" s="614"/>
      <c r="E382" s="891"/>
      <c r="F382" s="892"/>
      <c r="G382" s="2093"/>
      <c r="H382" s="2094"/>
      <c r="I382" s="617"/>
      <c r="J382" s="858"/>
      <c r="L382" s="616"/>
      <c r="M382" s="617"/>
    </row>
    <row r="383" spans="1:13" ht="42.75" customHeight="1" x14ac:dyDescent="0.2">
      <c r="A383" s="2167"/>
      <c r="B383" s="2168"/>
      <c r="C383" s="2168"/>
      <c r="D383" s="2169"/>
      <c r="E383" s="2170" t="s">
        <v>1706</v>
      </c>
      <c r="F383" s="2171"/>
      <c r="G383" s="2171"/>
      <c r="H383" s="2172"/>
      <c r="I383" s="1387"/>
      <c r="J383" s="1388" t="s">
        <v>405</v>
      </c>
      <c r="K383" s="1389" t="s">
        <v>405</v>
      </c>
      <c r="L383" s="1390" t="s">
        <v>405</v>
      </c>
      <c r="M383" s="1387"/>
    </row>
    <row r="384" spans="1:13" ht="13.5" hidden="1" customHeight="1" x14ac:dyDescent="0.2">
      <c r="A384" s="1365"/>
      <c r="B384" s="1086"/>
      <c r="C384" s="1086"/>
      <c r="D384" s="614"/>
      <c r="E384" s="1362"/>
      <c r="F384" s="1382"/>
      <c r="G384" s="1382"/>
      <c r="H384" s="893"/>
      <c r="I384" s="617"/>
      <c r="J384" s="858"/>
      <c r="K384" s="1386"/>
      <c r="L384" s="616"/>
      <c r="M384" s="617"/>
    </row>
    <row r="385" spans="1:13" ht="42.5" customHeight="1" x14ac:dyDescent="0.2">
      <c r="A385" s="2028" t="s">
        <v>1707</v>
      </c>
      <c r="B385" s="2029"/>
      <c r="C385" s="2029"/>
      <c r="D385" s="2030"/>
      <c r="E385" s="2173" t="s">
        <v>1708</v>
      </c>
      <c r="F385" s="2174"/>
      <c r="G385" s="2174"/>
      <c r="H385" s="2175"/>
      <c r="I385" s="1372" t="s">
        <v>1912</v>
      </c>
      <c r="J385" s="1380" t="s">
        <v>405</v>
      </c>
      <c r="K385" s="1381" t="s">
        <v>405</v>
      </c>
      <c r="L385" s="1379"/>
      <c r="M385" s="1372"/>
    </row>
    <row r="386" spans="1:13" ht="13.5" customHeight="1" x14ac:dyDescent="0.2">
      <c r="A386" s="612"/>
      <c r="D386" s="614"/>
      <c r="E386" s="602"/>
      <c r="F386" s="928"/>
      <c r="G386" s="928"/>
      <c r="H386" s="929"/>
      <c r="I386" s="619"/>
      <c r="J386" s="841"/>
      <c r="K386" s="844"/>
      <c r="L386" s="845"/>
      <c r="M386" s="619"/>
    </row>
    <row r="387" spans="1:13" ht="43.5" customHeight="1" x14ac:dyDescent="0.2">
      <c r="A387" s="2004"/>
      <c r="B387" s="2005"/>
      <c r="C387" s="2005"/>
      <c r="D387" s="2006"/>
      <c r="E387" s="1996" t="s">
        <v>1709</v>
      </c>
      <c r="F387" s="1997"/>
      <c r="G387" s="1997"/>
      <c r="H387" s="1998"/>
      <c r="I387" s="2176" t="s">
        <v>1710</v>
      </c>
      <c r="J387" s="840" t="s">
        <v>405</v>
      </c>
      <c r="K387" s="886" t="s">
        <v>405</v>
      </c>
      <c r="L387" s="888"/>
      <c r="M387" s="906"/>
    </row>
    <row r="388" spans="1:13" ht="13.5" customHeight="1" x14ac:dyDescent="0.2">
      <c r="A388" s="612"/>
      <c r="D388" s="614"/>
      <c r="E388" s="602"/>
      <c r="F388" s="928"/>
      <c r="G388" s="928"/>
      <c r="H388" s="929"/>
      <c r="I388" s="2177"/>
      <c r="J388" s="841"/>
      <c r="K388" s="844"/>
      <c r="L388" s="845"/>
      <c r="M388" s="619"/>
    </row>
    <row r="389" spans="1:13" ht="42.5" customHeight="1" x14ac:dyDescent="0.2">
      <c r="A389" s="2004"/>
      <c r="B389" s="2005"/>
      <c r="C389" s="2005"/>
      <c r="D389" s="2006"/>
      <c r="E389" s="1996" t="s">
        <v>1711</v>
      </c>
      <c r="F389" s="1997"/>
      <c r="G389" s="1997"/>
      <c r="H389" s="1998"/>
      <c r="I389" s="927"/>
      <c r="J389" s="840" t="s">
        <v>405</v>
      </c>
      <c r="K389" s="886" t="s">
        <v>405</v>
      </c>
      <c r="L389" s="888" t="s">
        <v>405</v>
      </c>
      <c r="M389" s="927"/>
    </row>
    <row r="390" spans="1:13" ht="13.5" customHeight="1" x14ac:dyDescent="0.2">
      <c r="A390" s="612"/>
      <c r="D390" s="614"/>
      <c r="E390" s="602"/>
      <c r="F390" s="928"/>
      <c r="G390" s="928"/>
      <c r="H390" s="929"/>
      <c r="I390" s="619"/>
      <c r="J390" s="841"/>
      <c r="K390" s="844"/>
      <c r="L390" s="845"/>
      <c r="M390" s="619"/>
    </row>
    <row r="391" spans="1:13" ht="60.5" customHeight="1" x14ac:dyDescent="0.2">
      <c r="A391" s="2004"/>
      <c r="B391" s="2005"/>
      <c r="C391" s="2005"/>
      <c r="D391" s="2006"/>
      <c r="E391" s="874" t="s">
        <v>1464</v>
      </c>
      <c r="F391" s="1997" t="s">
        <v>1873</v>
      </c>
      <c r="G391" s="1997"/>
      <c r="H391" s="1998"/>
      <c r="I391" s="927"/>
      <c r="J391" s="840" t="s">
        <v>405</v>
      </c>
      <c r="K391" s="886" t="s">
        <v>405</v>
      </c>
      <c r="L391" s="888"/>
      <c r="M391" s="872" t="s">
        <v>1927</v>
      </c>
    </row>
    <row r="392" spans="1:13" ht="13.5" customHeight="1" x14ac:dyDescent="0.2">
      <c r="A392" s="612"/>
      <c r="D392" s="614"/>
      <c r="E392" s="602"/>
      <c r="F392" s="928"/>
      <c r="G392" s="928"/>
      <c r="H392" s="929"/>
      <c r="I392" s="619"/>
      <c r="J392" s="841"/>
      <c r="K392" s="844"/>
      <c r="L392" s="845"/>
      <c r="M392" s="619"/>
    </row>
    <row r="393" spans="1:13" ht="43.5" customHeight="1" x14ac:dyDescent="0.2">
      <c r="A393" s="2004"/>
      <c r="B393" s="2005"/>
      <c r="C393" s="2005"/>
      <c r="D393" s="2006"/>
      <c r="E393" s="874" t="s">
        <v>1466</v>
      </c>
      <c r="F393" s="1997" t="s">
        <v>1712</v>
      </c>
      <c r="G393" s="1997"/>
      <c r="H393" s="1998"/>
      <c r="I393" s="927"/>
      <c r="J393" s="840" t="s">
        <v>405</v>
      </c>
      <c r="K393" s="886" t="s">
        <v>405</v>
      </c>
      <c r="L393" s="888"/>
      <c r="M393" s="1989" t="s">
        <v>1713</v>
      </c>
    </row>
    <row r="394" spans="1:13" ht="13.5" customHeight="1" x14ac:dyDescent="0.2">
      <c r="A394" s="612"/>
      <c r="D394" s="614"/>
      <c r="E394" s="602"/>
      <c r="F394" s="928"/>
      <c r="G394" s="928"/>
      <c r="H394" s="929"/>
      <c r="I394" s="619"/>
      <c r="J394" s="841"/>
      <c r="K394" s="844"/>
      <c r="L394" s="845"/>
      <c r="M394" s="1990"/>
    </row>
    <row r="395" spans="1:13" ht="31.5" customHeight="1" x14ac:dyDescent="0.2">
      <c r="A395" s="2004"/>
      <c r="B395" s="2005"/>
      <c r="C395" s="2005"/>
      <c r="D395" s="2006"/>
      <c r="E395" s="874" t="s">
        <v>1468</v>
      </c>
      <c r="F395" s="1997" t="s">
        <v>1714</v>
      </c>
      <c r="G395" s="1997"/>
      <c r="H395" s="1998"/>
      <c r="I395" s="927"/>
      <c r="J395" s="840" t="s">
        <v>405</v>
      </c>
      <c r="K395" s="886" t="s">
        <v>405</v>
      </c>
      <c r="L395" s="888"/>
      <c r="M395" s="927"/>
    </row>
    <row r="396" spans="1:13" ht="13.5" customHeight="1" x14ac:dyDescent="0.2">
      <c r="A396" s="612"/>
      <c r="D396" s="614"/>
      <c r="E396" s="891"/>
      <c r="F396" s="892"/>
      <c r="G396" s="892"/>
      <c r="H396" s="893"/>
      <c r="I396" s="617"/>
      <c r="J396" s="612"/>
      <c r="K396" s="871"/>
      <c r="L396" s="616"/>
      <c r="M396" s="617"/>
    </row>
    <row r="397" spans="1:13" ht="32.25" customHeight="1" x14ac:dyDescent="0.2">
      <c r="A397" s="2004"/>
      <c r="B397" s="2005"/>
      <c r="C397" s="2005"/>
      <c r="D397" s="2006"/>
      <c r="E397" s="874" t="s">
        <v>1470</v>
      </c>
      <c r="F397" s="1997" t="s">
        <v>1715</v>
      </c>
      <c r="G397" s="1997"/>
      <c r="H397" s="1998"/>
      <c r="I397" s="927"/>
      <c r="J397" s="840" t="s">
        <v>405</v>
      </c>
      <c r="K397" s="886" t="s">
        <v>405</v>
      </c>
      <c r="L397" s="888"/>
      <c r="M397" s="927"/>
    </row>
    <row r="398" spans="1:13" ht="13.5" customHeight="1" x14ac:dyDescent="0.2">
      <c r="A398" s="875"/>
      <c r="B398" s="876"/>
      <c r="C398" s="876"/>
      <c r="D398" s="877"/>
      <c r="E398" s="890"/>
      <c r="F398" s="878"/>
      <c r="G398" s="2011" t="s">
        <v>1716</v>
      </c>
      <c r="H398" s="2012"/>
      <c r="I398" s="908"/>
      <c r="J398" s="907"/>
      <c r="K398" s="855"/>
      <c r="L398" s="606"/>
      <c r="M398" s="908"/>
    </row>
    <row r="399" spans="1:13" ht="13.5" customHeight="1" x14ac:dyDescent="0.2">
      <c r="A399" s="1088"/>
      <c r="B399" s="1086"/>
      <c r="C399" s="1086"/>
      <c r="D399" s="614"/>
      <c r="E399" s="602"/>
      <c r="F399" s="928"/>
      <c r="G399" s="928"/>
      <c r="H399" s="929"/>
      <c r="I399" s="619"/>
      <c r="J399" s="841"/>
      <c r="K399" s="844"/>
      <c r="L399" s="845"/>
      <c r="M399" s="619"/>
    </row>
    <row r="400" spans="1:13" ht="56.5" customHeight="1" x14ac:dyDescent="0.2">
      <c r="A400" s="2004"/>
      <c r="B400" s="2013"/>
      <c r="C400" s="2013"/>
      <c r="D400" s="2006"/>
      <c r="E400" s="1009" t="s">
        <v>1472</v>
      </c>
      <c r="F400" s="2014" t="s">
        <v>1717</v>
      </c>
      <c r="G400" s="2014"/>
      <c r="H400" s="2012"/>
      <c r="I400" s="1015"/>
      <c r="J400" s="907" t="s">
        <v>405</v>
      </c>
      <c r="K400" s="855" t="s">
        <v>405</v>
      </c>
      <c r="L400" s="606"/>
      <c r="M400" s="1015" t="s">
        <v>1537</v>
      </c>
    </row>
    <row r="401" spans="1:13" ht="13.5" customHeight="1" x14ac:dyDescent="0.2">
      <c r="A401" s="875"/>
      <c r="B401" s="876"/>
      <c r="C401" s="876"/>
      <c r="D401" s="877"/>
      <c r="E401" s="890"/>
      <c r="F401" s="878"/>
      <c r="G401" s="2011" t="s">
        <v>1718</v>
      </c>
      <c r="H401" s="2012"/>
      <c r="I401" s="908"/>
      <c r="J401" s="907"/>
      <c r="K401" s="855"/>
      <c r="L401" s="606"/>
      <c r="M401" s="908"/>
    </row>
    <row r="402" spans="1:13" ht="13.5" customHeight="1" x14ac:dyDescent="0.2">
      <c r="A402" s="875"/>
      <c r="B402" s="876"/>
      <c r="C402" s="876"/>
      <c r="D402" s="877"/>
      <c r="E402" s="890"/>
      <c r="F402" s="878"/>
      <c r="G402" s="2011" t="s">
        <v>1719</v>
      </c>
      <c r="H402" s="2012"/>
      <c r="I402" s="908"/>
      <c r="J402" s="907"/>
      <c r="K402" s="855"/>
      <c r="L402" s="606"/>
      <c r="M402" s="908"/>
    </row>
    <row r="403" spans="1:13" ht="13.5" customHeight="1" x14ac:dyDescent="0.2">
      <c r="A403" s="2019"/>
      <c r="B403" s="2020"/>
      <c r="C403" s="2020"/>
      <c r="D403" s="2021"/>
      <c r="E403" s="2022"/>
      <c r="F403" s="2023"/>
      <c r="G403" s="2023"/>
      <c r="H403" s="2024"/>
      <c r="I403" s="619"/>
      <c r="J403" s="853"/>
      <c r="K403" s="844"/>
      <c r="L403" s="932"/>
      <c r="M403" s="619"/>
    </row>
    <row r="404" spans="1:13" ht="30" customHeight="1" x14ac:dyDescent="0.2">
      <c r="A404" s="2004"/>
      <c r="B404" s="2005"/>
      <c r="C404" s="2005"/>
      <c r="D404" s="2006"/>
      <c r="E404" s="890" t="s">
        <v>1474</v>
      </c>
      <c r="F404" s="2011" t="s">
        <v>1720</v>
      </c>
      <c r="G404" s="2011"/>
      <c r="H404" s="2012"/>
      <c r="I404" s="908"/>
      <c r="J404" s="604" t="s">
        <v>405</v>
      </c>
      <c r="K404" s="855" t="s">
        <v>405</v>
      </c>
      <c r="L404" s="606"/>
      <c r="M404" s="908"/>
    </row>
    <row r="405" spans="1:13" ht="13.5" customHeight="1" x14ac:dyDescent="0.2">
      <c r="A405" s="875"/>
      <c r="B405" s="876"/>
      <c r="C405" s="876"/>
      <c r="D405" s="877"/>
      <c r="E405" s="890"/>
      <c r="F405" s="878" t="s">
        <v>147</v>
      </c>
      <c r="G405" s="2011" t="s">
        <v>1721</v>
      </c>
      <c r="H405" s="2012"/>
      <c r="I405" s="908"/>
      <c r="J405" s="907"/>
      <c r="K405" s="855"/>
      <c r="L405" s="606"/>
      <c r="M405" s="908"/>
    </row>
    <row r="406" spans="1:13" ht="13.5" customHeight="1" x14ac:dyDescent="0.2">
      <c r="A406" s="612"/>
      <c r="D406" s="614"/>
      <c r="E406" s="602"/>
      <c r="F406" s="928"/>
      <c r="G406" s="928"/>
      <c r="H406" s="929"/>
      <c r="I406" s="619"/>
      <c r="J406" s="841"/>
      <c r="K406" s="844"/>
      <c r="L406" s="845"/>
      <c r="M406" s="619"/>
    </row>
    <row r="407" spans="1:13" ht="39.5" customHeight="1" x14ac:dyDescent="0.2">
      <c r="A407" s="2004"/>
      <c r="B407" s="2005"/>
      <c r="C407" s="2005"/>
      <c r="D407" s="2006"/>
      <c r="E407" s="874" t="s">
        <v>1482</v>
      </c>
      <c r="F407" s="1997" t="s">
        <v>1722</v>
      </c>
      <c r="G407" s="1997"/>
      <c r="H407" s="1998"/>
      <c r="I407" s="927"/>
      <c r="J407" s="840" t="s">
        <v>405</v>
      </c>
      <c r="K407" s="886" t="s">
        <v>405</v>
      </c>
      <c r="L407" s="888"/>
      <c r="M407" s="1989" t="s">
        <v>1713</v>
      </c>
    </row>
    <row r="408" spans="1:13" ht="13.5" customHeight="1" x14ac:dyDescent="0.2">
      <c r="A408" s="612"/>
      <c r="D408" s="614"/>
      <c r="E408" s="602"/>
      <c r="F408" s="928"/>
      <c r="G408" s="928"/>
      <c r="H408" s="929"/>
      <c r="I408" s="619"/>
      <c r="J408" s="841"/>
      <c r="K408" s="844"/>
      <c r="L408" s="845"/>
      <c r="M408" s="1990"/>
    </row>
    <row r="409" spans="1:13" ht="33" customHeight="1" x14ac:dyDescent="0.2">
      <c r="A409" s="2004"/>
      <c r="B409" s="2005"/>
      <c r="C409" s="2005"/>
      <c r="D409" s="2006"/>
      <c r="E409" s="874" t="s">
        <v>1723</v>
      </c>
      <c r="F409" s="1997" t="s">
        <v>1724</v>
      </c>
      <c r="G409" s="1997"/>
      <c r="H409" s="1998"/>
      <c r="I409" s="2072" t="s">
        <v>1725</v>
      </c>
      <c r="J409" s="840" t="s">
        <v>405</v>
      </c>
      <c r="K409" s="886" t="s">
        <v>405</v>
      </c>
      <c r="L409" s="888"/>
      <c r="M409" s="927"/>
    </row>
    <row r="410" spans="1:13" ht="13.5" customHeight="1" x14ac:dyDescent="0.2">
      <c r="A410" s="612"/>
      <c r="D410" s="614"/>
      <c r="E410" s="602"/>
      <c r="F410" s="892"/>
      <c r="G410" s="892"/>
      <c r="H410" s="893"/>
      <c r="I410" s="2178"/>
      <c r="J410" s="612"/>
      <c r="K410" s="871"/>
      <c r="L410" s="845"/>
      <c r="M410" s="619"/>
    </row>
    <row r="411" spans="1:13" ht="67.5" customHeight="1" x14ac:dyDescent="0.2">
      <c r="A411" s="2004"/>
      <c r="B411" s="2005"/>
      <c r="C411" s="2005"/>
      <c r="D411" s="2006"/>
      <c r="E411" s="890" t="s">
        <v>1726</v>
      </c>
      <c r="F411" s="1997" t="s">
        <v>1727</v>
      </c>
      <c r="G411" s="1997"/>
      <c r="H411" s="1998"/>
      <c r="I411" s="927"/>
      <c r="J411" s="884" t="s">
        <v>405</v>
      </c>
      <c r="K411" s="886" t="s">
        <v>405</v>
      </c>
      <c r="L411" s="606"/>
      <c r="M411" s="908" t="s">
        <v>1652</v>
      </c>
    </row>
    <row r="412" spans="1:13" ht="13.5" customHeight="1" x14ac:dyDescent="0.2">
      <c r="A412" s="612"/>
      <c r="D412" s="614"/>
      <c r="E412" s="602"/>
      <c r="F412" s="928"/>
      <c r="G412" s="928"/>
      <c r="H412" s="929"/>
      <c r="I412" s="619"/>
      <c r="J412" s="841"/>
      <c r="K412" s="844"/>
      <c r="L412" s="845"/>
      <c r="M412" s="619"/>
    </row>
    <row r="413" spans="1:13" ht="28" customHeight="1" x14ac:dyDescent="0.2">
      <c r="A413" s="612"/>
      <c r="D413" s="614"/>
      <c r="E413" s="2007" t="s">
        <v>1728</v>
      </c>
      <c r="F413" s="2008"/>
      <c r="G413" s="2008"/>
      <c r="H413" s="2009"/>
      <c r="I413" s="617"/>
      <c r="J413" s="884" t="s">
        <v>405</v>
      </c>
      <c r="K413" s="603" t="s">
        <v>405</v>
      </c>
      <c r="L413" s="616"/>
      <c r="M413" s="1191" t="s">
        <v>1928</v>
      </c>
    </row>
    <row r="414" spans="1:13" ht="27.5" customHeight="1" x14ac:dyDescent="0.2">
      <c r="A414" s="612"/>
      <c r="D414" s="614"/>
      <c r="E414" s="915" t="s">
        <v>147</v>
      </c>
      <c r="F414" s="1984" t="s">
        <v>1729</v>
      </c>
      <c r="G414" s="1984"/>
      <c r="H414" s="1985"/>
      <c r="I414" s="617"/>
      <c r="J414" s="858"/>
      <c r="L414" s="616"/>
      <c r="M414" s="617"/>
    </row>
    <row r="415" spans="1:13" ht="13.5" customHeight="1" x14ac:dyDescent="0.2">
      <c r="A415" s="612"/>
      <c r="D415" s="614"/>
      <c r="E415" s="943"/>
      <c r="F415" s="925"/>
      <c r="G415" s="925"/>
      <c r="H415" s="926"/>
      <c r="I415" s="934"/>
      <c r="J415" s="921"/>
      <c r="K415" s="922"/>
      <c r="L415" s="923"/>
      <c r="M415" s="924"/>
    </row>
    <row r="416" spans="1:13" ht="29.25" customHeight="1" x14ac:dyDescent="0.2">
      <c r="A416" s="2167"/>
      <c r="B416" s="2168"/>
      <c r="C416" s="2168"/>
      <c r="D416" s="2169"/>
      <c r="E416" s="2170" t="s">
        <v>1730</v>
      </c>
      <c r="F416" s="2171"/>
      <c r="G416" s="2171"/>
      <c r="H416" s="2172"/>
      <c r="I416" s="1387"/>
      <c r="J416" s="1388" t="s">
        <v>405</v>
      </c>
      <c r="K416" s="1389" t="s">
        <v>405</v>
      </c>
      <c r="L416" s="1390"/>
      <c r="M416" s="1387"/>
    </row>
    <row r="417" spans="1:18" ht="13.5" hidden="1" customHeight="1" x14ac:dyDescent="0.2">
      <c r="A417" s="1365"/>
      <c r="B417" s="1086"/>
      <c r="C417" s="1086"/>
      <c r="D417" s="614"/>
      <c r="E417" s="1362"/>
      <c r="F417" s="1382"/>
      <c r="G417" s="1382"/>
      <c r="H417" s="893"/>
      <c r="I417" s="617"/>
      <c r="J417" s="1365"/>
      <c r="K417" s="871"/>
      <c r="L417" s="616"/>
      <c r="M417" s="617"/>
    </row>
    <row r="418" spans="1:18" ht="42.5" customHeight="1" x14ac:dyDescent="0.2">
      <c r="A418" s="2028" t="s">
        <v>1874</v>
      </c>
      <c r="B418" s="2029"/>
      <c r="C418" s="2029"/>
      <c r="D418" s="2030"/>
      <c r="E418" s="2115" t="s">
        <v>1918</v>
      </c>
      <c r="F418" s="2116"/>
      <c r="G418" s="2116"/>
      <c r="H418" s="2117"/>
      <c r="I418" s="1372" t="s">
        <v>1919</v>
      </c>
      <c r="J418" s="1383"/>
      <c r="K418" s="1384"/>
      <c r="L418" s="1385"/>
      <c r="M418" s="1372"/>
    </row>
    <row r="419" spans="1:18" ht="14" customHeight="1" x14ac:dyDescent="0.2">
      <c r="A419" s="1176"/>
      <c r="B419" s="1181"/>
      <c r="C419" s="1181"/>
      <c r="D419" s="1177"/>
      <c r="E419" s="905"/>
      <c r="F419" s="1194"/>
      <c r="G419" s="1194"/>
      <c r="H419" s="1195"/>
      <c r="I419" s="1186"/>
      <c r="J419" s="1198"/>
      <c r="K419" s="1199"/>
      <c r="L419" s="1200"/>
      <c r="M419" s="1186"/>
    </row>
    <row r="420" spans="1:18" ht="35" customHeight="1" x14ac:dyDescent="0.2">
      <c r="A420" s="1182"/>
      <c r="B420" s="1193"/>
      <c r="C420" s="1193"/>
      <c r="D420" s="1183"/>
      <c r="E420" s="1999" t="s">
        <v>1875</v>
      </c>
      <c r="F420" s="2000"/>
      <c r="G420" s="2000"/>
      <c r="H420" s="2001"/>
      <c r="I420" s="1152" t="s">
        <v>1887</v>
      </c>
      <c r="J420" s="846" t="s">
        <v>405</v>
      </c>
      <c r="K420" s="847" t="s">
        <v>405</v>
      </c>
      <c r="L420" s="848"/>
      <c r="M420" s="1152" t="s">
        <v>1876</v>
      </c>
    </row>
    <row r="421" spans="1:18" ht="13.5" customHeight="1" x14ac:dyDescent="0.2">
      <c r="A421" s="1141"/>
      <c r="B421" s="1142"/>
      <c r="C421" s="1142"/>
      <c r="D421" s="1143"/>
      <c r="E421" s="1155"/>
      <c r="F421" s="1144"/>
      <c r="G421" s="1144"/>
      <c r="H421" s="1145"/>
      <c r="I421" s="1153"/>
      <c r="J421" s="937"/>
      <c r="K421" s="938"/>
      <c r="L421" s="939"/>
      <c r="M421" s="1153"/>
    </row>
    <row r="422" spans="1:18" ht="14" customHeight="1" x14ac:dyDescent="0.2">
      <c r="A422" s="1141"/>
      <c r="B422" s="1142"/>
      <c r="C422" s="1142"/>
      <c r="D422" s="1143"/>
      <c r="E422" s="1175" t="s">
        <v>1522</v>
      </c>
      <c r="F422" s="2000" t="s">
        <v>1877</v>
      </c>
      <c r="G422" s="2000"/>
      <c r="H422" s="2001"/>
      <c r="I422" s="1178"/>
      <c r="J422" s="846" t="s">
        <v>405</v>
      </c>
      <c r="K422" s="847" t="s">
        <v>405</v>
      </c>
      <c r="L422" s="848"/>
      <c r="M422" s="1178"/>
      <c r="O422" s="1991"/>
      <c r="P422" s="1991"/>
      <c r="Q422" s="1991"/>
      <c r="R422" s="1991"/>
    </row>
    <row r="423" spans="1:18" ht="42" customHeight="1" x14ac:dyDescent="0.2">
      <c r="A423" s="1141"/>
      <c r="B423" s="1142"/>
      <c r="C423" s="1142"/>
      <c r="D423" s="1143"/>
      <c r="E423" s="1180" t="s">
        <v>405</v>
      </c>
      <c r="F423" s="2016" t="s">
        <v>1878</v>
      </c>
      <c r="G423" s="2016"/>
      <c r="H423" s="1992"/>
      <c r="I423" s="1184"/>
      <c r="J423" s="937"/>
      <c r="K423" s="1087"/>
      <c r="L423" s="939"/>
      <c r="M423" s="1184"/>
    </row>
    <row r="424" spans="1:18" ht="28" customHeight="1" x14ac:dyDescent="0.2">
      <c r="A424" s="1141"/>
      <c r="B424" s="1142"/>
      <c r="C424" s="1142"/>
      <c r="D424" s="1143"/>
      <c r="E424" s="1155" t="s">
        <v>405</v>
      </c>
      <c r="F424" s="1991" t="s">
        <v>1879</v>
      </c>
      <c r="G424" s="1991"/>
      <c r="H424" s="1992"/>
      <c r="I424" s="1153"/>
      <c r="J424" s="937"/>
      <c r="K424" s="938"/>
      <c r="L424" s="939"/>
      <c r="M424" s="1153"/>
    </row>
    <row r="425" spans="1:18" ht="68" customHeight="1" x14ac:dyDescent="0.2">
      <c r="A425" s="1141"/>
      <c r="B425" s="1142"/>
      <c r="C425" s="1142"/>
      <c r="D425" s="1143"/>
      <c r="E425" s="1155" t="s">
        <v>405</v>
      </c>
      <c r="F425" s="1991" t="s">
        <v>1880</v>
      </c>
      <c r="G425" s="1991"/>
      <c r="H425" s="1992"/>
      <c r="I425" s="1153"/>
      <c r="J425" s="937"/>
      <c r="K425" s="938"/>
      <c r="L425" s="939"/>
      <c r="M425" s="1153"/>
    </row>
    <row r="426" spans="1:18" ht="14" customHeight="1" x14ac:dyDescent="0.2">
      <c r="A426" s="1141"/>
      <c r="B426" s="1142"/>
      <c r="C426" s="1142"/>
      <c r="D426" s="1143"/>
      <c r="E426" s="1155"/>
      <c r="F426" s="1144"/>
      <c r="G426" s="1144"/>
      <c r="H426" s="1145"/>
      <c r="I426" s="1153"/>
      <c r="J426" s="937"/>
      <c r="K426" s="938"/>
      <c r="L426" s="939"/>
      <c r="M426" s="1153"/>
    </row>
    <row r="427" spans="1:18" ht="55.5" customHeight="1" x14ac:dyDescent="0.2">
      <c r="A427" s="1141"/>
      <c r="B427" s="1142"/>
      <c r="C427" s="1142"/>
      <c r="D427" s="1143"/>
      <c r="E427" s="1999" t="s">
        <v>1886</v>
      </c>
      <c r="F427" s="2000"/>
      <c r="G427" s="2000"/>
      <c r="H427" s="2001"/>
      <c r="I427" s="1178"/>
      <c r="J427" s="846" t="s">
        <v>405</v>
      </c>
      <c r="K427" s="847" t="s">
        <v>405</v>
      </c>
      <c r="L427" s="848"/>
      <c r="M427" s="1178"/>
    </row>
    <row r="428" spans="1:18" ht="13.5" customHeight="1" x14ac:dyDescent="0.2">
      <c r="A428" s="1141"/>
      <c r="B428" s="1142"/>
      <c r="C428" s="1142"/>
      <c r="D428" s="1143"/>
      <c r="E428" s="1201"/>
      <c r="F428" s="1202"/>
      <c r="G428" s="1202"/>
      <c r="H428" s="1203"/>
      <c r="I428" s="1179"/>
      <c r="J428" s="1204"/>
      <c r="K428" s="1205"/>
      <c r="L428" s="1206"/>
      <c r="M428" s="1179"/>
    </row>
    <row r="429" spans="1:18" ht="27.5" customHeight="1" x14ac:dyDescent="0.2">
      <c r="A429" s="1354"/>
      <c r="B429" s="1366"/>
      <c r="C429" s="1366"/>
      <c r="D429" s="1355"/>
      <c r="E429" s="2015" t="s">
        <v>1881</v>
      </c>
      <c r="F429" s="2016"/>
      <c r="G429" s="2016"/>
      <c r="H429" s="1992"/>
      <c r="I429" s="1184"/>
      <c r="J429" s="937" t="s">
        <v>405</v>
      </c>
      <c r="K429" s="1087" t="s">
        <v>405</v>
      </c>
      <c r="L429" s="939"/>
      <c r="M429" s="1184"/>
    </row>
    <row r="430" spans="1:18" ht="13.5" customHeight="1" x14ac:dyDescent="0.2">
      <c r="A430" s="1141"/>
      <c r="B430" s="1142"/>
      <c r="C430" s="1142"/>
      <c r="D430" s="1143"/>
      <c r="E430" s="1155"/>
      <c r="F430" s="1144"/>
      <c r="G430" s="1144"/>
      <c r="H430" s="1145"/>
      <c r="I430" s="1153"/>
      <c r="J430" s="937"/>
      <c r="K430" s="938"/>
      <c r="L430" s="939"/>
      <c r="M430" s="1153"/>
    </row>
    <row r="431" spans="1:18" ht="55.5" customHeight="1" x14ac:dyDescent="0.2">
      <c r="A431" s="1141"/>
      <c r="B431" s="1142"/>
      <c r="C431" s="1142"/>
      <c r="D431" s="1143"/>
      <c r="E431" s="1999" t="s">
        <v>1882</v>
      </c>
      <c r="F431" s="2000"/>
      <c r="G431" s="2000"/>
      <c r="H431" s="2001"/>
      <c r="I431" s="1178"/>
      <c r="J431" s="846" t="s">
        <v>405</v>
      </c>
      <c r="K431" s="847" t="s">
        <v>405</v>
      </c>
      <c r="L431" s="848"/>
      <c r="M431" s="1178"/>
    </row>
    <row r="432" spans="1:18" ht="13.5" customHeight="1" x14ac:dyDescent="0.2">
      <c r="A432" s="1141"/>
      <c r="B432" s="1142"/>
      <c r="C432" s="1142"/>
      <c r="D432" s="1143"/>
      <c r="E432" s="1155"/>
      <c r="F432" s="1144"/>
      <c r="G432" s="1144"/>
      <c r="H432" s="1145"/>
      <c r="I432" s="1153"/>
      <c r="J432" s="937"/>
      <c r="K432" s="938"/>
      <c r="L432" s="939"/>
      <c r="M432" s="1153"/>
    </row>
    <row r="433" spans="1:13" ht="55.5" customHeight="1" x14ac:dyDescent="0.2">
      <c r="A433" s="1141"/>
      <c r="B433" s="1142"/>
      <c r="C433" s="1142"/>
      <c r="D433" s="1143"/>
      <c r="E433" s="1999" t="s">
        <v>1883</v>
      </c>
      <c r="F433" s="2000"/>
      <c r="G433" s="2000"/>
      <c r="H433" s="2001"/>
      <c r="I433" s="1178"/>
      <c r="J433" s="846" t="s">
        <v>405</v>
      </c>
      <c r="K433" s="847" t="s">
        <v>405</v>
      </c>
      <c r="L433" s="848"/>
      <c r="M433" s="1178"/>
    </row>
    <row r="434" spans="1:13" ht="14.25" customHeight="1" x14ac:dyDescent="0.2">
      <c r="A434" s="940"/>
      <c r="B434" s="941"/>
      <c r="C434" s="941"/>
      <c r="D434" s="942"/>
      <c r="E434" s="849"/>
      <c r="F434" s="850"/>
      <c r="G434" s="850"/>
      <c r="H434" s="851"/>
      <c r="I434" s="1165"/>
      <c r="J434" s="916"/>
      <c r="K434" s="917"/>
      <c r="L434" s="918"/>
      <c r="M434" s="919"/>
    </row>
    <row r="435" spans="1:13" ht="30" customHeight="1" x14ac:dyDescent="0.2">
      <c r="A435" s="1141"/>
      <c r="B435" s="1142"/>
      <c r="C435" s="1142"/>
      <c r="D435" s="1143"/>
      <c r="E435" s="1999" t="s">
        <v>1884</v>
      </c>
      <c r="F435" s="2000"/>
      <c r="G435" s="2000"/>
      <c r="H435" s="2001"/>
      <c r="I435" s="1166"/>
      <c r="J435" s="846" t="s">
        <v>405</v>
      </c>
      <c r="K435" s="847" t="s">
        <v>405</v>
      </c>
      <c r="L435" s="848"/>
      <c r="M435" s="1153"/>
    </row>
    <row r="436" spans="1:13" ht="14.25" customHeight="1" x14ac:dyDescent="0.2">
      <c r="A436" s="940"/>
      <c r="B436" s="941"/>
      <c r="C436" s="941"/>
      <c r="D436" s="942"/>
      <c r="E436" s="849"/>
      <c r="F436" s="850"/>
      <c r="G436" s="850"/>
      <c r="H436" s="851"/>
      <c r="I436" s="1165"/>
      <c r="J436" s="916"/>
      <c r="K436" s="917"/>
      <c r="L436" s="918"/>
      <c r="M436" s="919"/>
    </row>
    <row r="437" spans="1:13" ht="30.75" customHeight="1" x14ac:dyDescent="0.2">
      <c r="A437" s="1141"/>
      <c r="B437" s="1142"/>
      <c r="C437" s="1142"/>
      <c r="D437" s="1143"/>
      <c r="E437" s="1999" t="s">
        <v>1885</v>
      </c>
      <c r="F437" s="2000"/>
      <c r="G437" s="2000"/>
      <c r="H437" s="2001"/>
      <c r="I437" s="1166"/>
      <c r="J437" s="846" t="s">
        <v>405</v>
      </c>
      <c r="K437" s="847" t="s">
        <v>405</v>
      </c>
      <c r="L437" s="848"/>
      <c r="M437" s="1153"/>
    </row>
    <row r="438" spans="1:13" ht="14.25" customHeight="1" x14ac:dyDescent="0.2">
      <c r="A438" s="974"/>
      <c r="B438" s="1167"/>
      <c r="C438" s="1167"/>
      <c r="D438" s="1168"/>
      <c r="E438" s="849"/>
      <c r="F438" s="850"/>
      <c r="G438" s="850"/>
      <c r="H438" s="851"/>
      <c r="I438" s="1165"/>
      <c r="J438" s="916"/>
      <c r="K438" s="917"/>
      <c r="L438" s="918"/>
      <c r="M438" s="919"/>
    </row>
    <row r="439" spans="1:13" ht="42.5" customHeight="1" x14ac:dyDescent="0.2">
      <c r="A439" s="1993" t="s">
        <v>1888</v>
      </c>
      <c r="B439" s="1994"/>
      <c r="C439" s="1994"/>
      <c r="D439" s="1995"/>
      <c r="E439" s="1986" t="s">
        <v>1921</v>
      </c>
      <c r="F439" s="1987"/>
      <c r="G439" s="1987"/>
      <c r="H439" s="1988"/>
      <c r="I439" s="1151" t="s">
        <v>1889</v>
      </c>
      <c r="J439" s="1169"/>
      <c r="K439" s="1154"/>
      <c r="L439" s="1170"/>
      <c r="M439" s="1151"/>
    </row>
    <row r="440" spans="1:13" ht="13.5" customHeight="1" x14ac:dyDescent="0.2">
      <c r="A440" s="1146"/>
      <c r="B440" s="1147"/>
      <c r="C440" s="1147"/>
      <c r="D440" s="1148"/>
      <c r="E440" s="905"/>
      <c r="F440" s="1194"/>
      <c r="G440" s="1194"/>
      <c r="H440" s="1195"/>
      <c r="I440" s="1186"/>
      <c r="J440" s="1198"/>
      <c r="K440" s="1199"/>
      <c r="L440" s="1200"/>
      <c r="M440" s="1186"/>
    </row>
    <row r="441" spans="1:13" ht="37.5" customHeight="1" x14ac:dyDescent="0.2">
      <c r="A441" s="2004"/>
      <c r="B441" s="2005"/>
      <c r="C441" s="2005"/>
      <c r="D441" s="2006"/>
      <c r="E441" s="1996" t="s">
        <v>1890</v>
      </c>
      <c r="F441" s="1997"/>
      <c r="G441" s="1997"/>
      <c r="H441" s="1998"/>
      <c r="I441" s="1151" t="s">
        <v>1892</v>
      </c>
      <c r="J441" s="1169" t="s">
        <v>405</v>
      </c>
      <c r="K441" s="1154" t="s">
        <v>405</v>
      </c>
      <c r="L441" s="1170"/>
      <c r="M441" s="1151" t="s">
        <v>1891</v>
      </c>
    </row>
    <row r="442" spans="1:13" ht="11.25" customHeight="1" x14ac:dyDescent="0.2">
      <c r="A442" s="1373"/>
      <c r="B442" s="1374"/>
      <c r="C442" s="1374"/>
      <c r="D442" s="1375"/>
      <c r="E442" s="599"/>
      <c r="F442" s="1370"/>
      <c r="G442" s="1370"/>
      <c r="H442" s="1371"/>
      <c r="I442" s="1348"/>
      <c r="J442" s="1198"/>
      <c r="K442" s="1199"/>
      <c r="L442" s="1200"/>
      <c r="M442" s="1348"/>
    </row>
    <row r="443" spans="1:13" ht="43.5" customHeight="1" x14ac:dyDescent="0.2">
      <c r="A443" s="2004" t="s">
        <v>1731</v>
      </c>
      <c r="B443" s="2013"/>
      <c r="C443" s="2013"/>
      <c r="D443" s="2006"/>
      <c r="E443" s="2010" t="s">
        <v>1732</v>
      </c>
      <c r="F443" s="2014"/>
      <c r="G443" s="2014"/>
      <c r="H443" s="2012"/>
      <c r="I443" s="1364" t="s">
        <v>1913</v>
      </c>
      <c r="J443" s="907" t="s">
        <v>405</v>
      </c>
      <c r="K443" s="855" t="s">
        <v>405</v>
      </c>
      <c r="L443" s="606"/>
      <c r="M443" s="1364" t="s">
        <v>1733</v>
      </c>
    </row>
    <row r="444" spans="1:13" ht="13.5" customHeight="1" x14ac:dyDescent="0.2">
      <c r="A444" s="612"/>
      <c r="D444" s="614"/>
      <c r="E444" s="602"/>
      <c r="F444" s="928"/>
      <c r="G444" s="928"/>
      <c r="H444" s="929"/>
      <c r="I444" s="619"/>
      <c r="J444" s="841"/>
      <c r="K444" s="844"/>
      <c r="L444" s="845"/>
      <c r="M444" s="619"/>
    </row>
    <row r="445" spans="1:13" ht="43" customHeight="1" x14ac:dyDescent="0.2">
      <c r="A445" s="2004"/>
      <c r="B445" s="2005"/>
      <c r="C445" s="2005"/>
      <c r="D445" s="2006"/>
      <c r="E445" s="1996" t="s">
        <v>1734</v>
      </c>
      <c r="F445" s="1997"/>
      <c r="G445" s="1997"/>
      <c r="H445" s="1998"/>
      <c r="I445" s="927"/>
      <c r="J445" s="840" t="s">
        <v>405</v>
      </c>
      <c r="K445" s="886" t="s">
        <v>405</v>
      </c>
      <c r="L445" s="888" t="s">
        <v>405</v>
      </c>
      <c r="M445" s="927" t="s">
        <v>1735</v>
      </c>
    </row>
    <row r="446" spans="1:13" ht="13.5" customHeight="1" x14ac:dyDescent="0.2">
      <c r="A446" s="875"/>
      <c r="B446" s="876"/>
      <c r="C446" s="876"/>
      <c r="D446" s="877"/>
      <c r="E446" s="602"/>
      <c r="F446" s="928"/>
      <c r="G446" s="928"/>
      <c r="H446" s="929"/>
      <c r="I446" s="619"/>
      <c r="J446" s="841"/>
      <c r="K446" s="844"/>
      <c r="L446" s="845"/>
      <c r="M446" s="619"/>
    </row>
    <row r="447" spans="1:13" ht="56" customHeight="1" x14ac:dyDescent="0.2">
      <c r="A447" s="2004"/>
      <c r="B447" s="2005"/>
      <c r="C447" s="2005"/>
      <c r="D447" s="2006"/>
      <c r="E447" s="1996" t="s">
        <v>1736</v>
      </c>
      <c r="F447" s="1997"/>
      <c r="G447" s="1997"/>
      <c r="H447" s="1998"/>
      <c r="I447" s="927"/>
      <c r="J447" s="840" t="s">
        <v>405</v>
      </c>
      <c r="K447" s="886" t="s">
        <v>405</v>
      </c>
      <c r="L447" s="888" t="s">
        <v>405</v>
      </c>
      <c r="M447" s="927" t="s">
        <v>1735</v>
      </c>
    </row>
    <row r="448" spans="1:13" ht="13.5" customHeight="1" x14ac:dyDescent="0.2">
      <c r="A448" s="875"/>
      <c r="B448" s="876"/>
      <c r="C448" s="876"/>
      <c r="D448" s="877"/>
      <c r="E448" s="890"/>
      <c r="F448" s="878"/>
      <c r="G448" s="878"/>
      <c r="H448" s="879"/>
      <c r="I448" s="900"/>
      <c r="J448" s="885"/>
      <c r="K448" s="887"/>
      <c r="L448" s="606"/>
      <c r="M448" s="908"/>
    </row>
    <row r="449" spans="1:13" ht="28.5" customHeight="1" x14ac:dyDescent="0.2">
      <c r="A449" s="1993" t="s">
        <v>1737</v>
      </c>
      <c r="B449" s="1994"/>
      <c r="C449" s="1994"/>
      <c r="D449" s="1995"/>
      <c r="E449" s="1996" t="s">
        <v>1738</v>
      </c>
      <c r="F449" s="1997"/>
      <c r="G449" s="1997"/>
      <c r="H449" s="1998"/>
      <c r="I449" s="2025" t="s">
        <v>1914</v>
      </c>
      <c r="J449" s="884" t="s">
        <v>405</v>
      </c>
      <c r="K449" s="603" t="s">
        <v>405</v>
      </c>
      <c r="L449" s="888"/>
      <c r="M449" s="2025" t="s">
        <v>1739</v>
      </c>
    </row>
    <row r="450" spans="1:13" ht="13.5" customHeight="1" x14ac:dyDescent="0.2">
      <c r="A450" s="2004"/>
      <c r="B450" s="2005"/>
      <c r="C450" s="2005"/>
      <c r="D450" s="2006"/>
      <c r="E450" s="890"/>
      <c r="F450" s="2011" t="s">
        <v>1740</v>
      </c>
      <c r="G450" s="2011"/>
      <c r="H450" s="2012"/>
      <c r="I450" s="2026"/>
      <c r="J450" s="604"/>
      <c r="K450" s="605"/>
      <c r="L450" s="606"/>
      <c r="M450" s="2026"/>
    </row>
    <row r="451" spans="1:13" ht="13.5" customHeight="1" x14ac:dyDescent="0.2">
      <c r="A451" s="2004"/>
      <c r="B451" s="2005"/>
      <c r="C451" s="2005"/>
      <c r="D451" s="2006"/>
      <c r="E451" s="890"/>
      <c r="F451" s="2011" t="s">
        <v>1741</v>
      </c>
      <c r="G451" s="2011"/>
      <c r="H451" s="2012"/>
      <c r="I451" s="2026"/>
      <c r="J451" s="604"/>
      <c r="K451" s="605"/>
      <c r="L451" s="606"/>
      <c r="M451" s="2026"/>
    </row>
    <row r="452" spans="1:13" ht="13.5" customHeight="1" x14ac:dyDescent="0.2">
      <c r="A452" s="2004"/>
      <c r="B452" s="2005"/>
      <c r="C452" s="2005"/>
      <c r="D452" s="2006"/>
      <c r="E452" s="890"/>
      <c r="F452" s="2011" t="s">
        <v>1742</v>
      </c>
      <c r="G452" s="2011"/>
      <c r="H452" s="2012"/>
      <c r="I452" s="2026"/>
      <c r="J452" s="604"/>
      <c r="K452" s="605"/>
      <c r="L452" s="606"/>
      <c r="M452" s="908"/>
    </row>
    <row r="453" spans="1:13" ht="13.5" customHeight="1" x14ac:dyDescent="0.2">
      <c r="A453" s="875"/>
      <c r="B453" s="876"/>
      <c r="C453" s="876"/>
      <c r="D453" s="877"/>
      <c r="E453" s="602"/>
      <c r="F453" s="928"/>
      <c r="G453" s="928"/>
      <c r="H453" s="929"/>
      <c r="I453" s="2026"/>
      <c r="J453" s="853"/>
      <c r="K453" s="854"/>
      <c r="L453" s="845"/>
      <c r="M453" s="619"/>
    </row>
    <row r="454" spans="1:13" ht="28.5" customHeight="1" x14ac:dyDescent="0.2">
      <c r="A454" s="2004"/>
      <c r="B454" s="2005"/>
      <c r="C454" s="2005"/>
      <c r="D454" s="2006"/>
      <c r="E454" s="1996" t="s">
        <v>1743</v>
      </c>
      <c r="F454" s="1997"/>
      <c r="G454" s="1997"/>
      <c r="H454" s="1998"/>
      <c r="I454" s="2026"/>
      <c r="J454" s="2045" t="s">
        <v>405</v>
      </c>
      <c r="K454" s="2047" t="s">
        <v>405</v>
      </c>
      <c r="L454" s="2049" t="s">
        <v>405</v>
      </c>
      <c r="M454" s="908"/>
    </row>
    <row r="455" spans="1:13" ht="13.5" customHeight="1" x14ac:dyDescent="0.2">
      <c r="A455" s="875"/>
      <c r="B455" s="876"/>
      <c r="C455" s="876"/>
      <c r="D455" s="877"/>
      <c r="E455" s="602"/>
      <c r="F455" s="928"/>
      <c r="G455" s="928"/>
      <c r="H455" s="929"/>
      <c r="I455" s="619"/>
      <c r="J455" s="2046"/>
      <c r="K455" s="2048"/>
      <c r="L455" s="2050"/>
      <c r="M455" s="617"/>
    </row>
    <row r="456" spans="1:13" x14ac:dyDescent="0.2">
      <c r="A456" s="2004"/>
      <c r="B456" s="2005"/>
      <c r="C456" s="2005"/>
      <c r="D456" s="2006"/>
      <c r="E456" s="1996" t="s">
        <v>1744</v>
      </c>
      <c r="F456" s="1997"/>
      <c r="G456" s="1997"/>
      <c r="H456" s="1998"/>
      <c r="I456" s="927"/>
      <c r="J456" s="884" t="s">
        <v>405</v>
      </c>
      <c r="K456" s="603" t="s">
        <v>405</v>
      </c>
      <c r="L456" s="888" t="s">
        <v>405</v>
      </c>
      <c r="M456" s="927" t="s">
        <v>1745</v>
      </c>
    </row>
    <row r="457" spans="1:13" ht="13.5" customHeight="1" x14ac:dyDescent="0.2">
      <c r="A457" s="1089"/>
      <c r="B457" s="1090"/>
      <c r="C457" s="1090"/>
      <c r="D457" s="1091"/>
      <c r="E457" s="602"/>
      <c r="F457" s="928"/>
      <c r="G457" s="928"/>
      <c r="H457" s="929"/>
      <c r="I457" s="619"/>
      <c r="J457" s="853"/>
      <c r="K457" s="854"/>
      <c r="L457" s="845"/>
      <c r="M457" s="619"/>
    </row>
    <row r="458" spans="1:13" ht="43" customHeight="1" x14ac:dyDescent="0.2">
      <c r="A458" s="2004" t="s">
        <v>1746</v>
      </c>
      <c r="B458" s="2005"/>
      <c r="C458" s="2005"/>
      <c r="D458" s="2006"/>
      <c r="E458" s="2010" t="s">
        <v>1747</v>
      </c>
      <c r="F458" s="2011"/>
      <c r="G458" s="2011"/>
      <c r="H458" s="2012"/>
      <c r="I458" s="908" t="s">
        <v>1915</v>
      </c>
      <c r="J458" s="604" t="s">
        <v>405</v>
      </c>
      <c r="K458" s="605" t="s">
        <v>405</v>
      </c>
      <c r="L458" s="606" t="s">
        <v>405</v>
      </c>
      <c r="M458" s="908"/>
    </row>
    <row r="459" spans="1:13" ht="13.5" customHeight="1" x14ac:dyDescent="0.2">
      <c r="A459" s="612"/>
      <c r="D459" s="614"/>
      <c r="E459" s="602"/>
      <c r="F459" s="928"/>
      <c r="G459" s="928"/>
      <c r="H459" s="929"/>
      <c r="I459" s="619"/>
      <c r="J459" s="853"/>
      <c r="K459" s="854"/>
      <c r="L459" s="845"/>
      <c r="M459" s="619"/>
    </row>
    <row r="460" spans="1:13" ht="27" customHeight="1" x14ac:dyDescent="0.2">
      <c r="A460" s="2004"/>
      <c r="B460" s="2005"/>
      <c r="C460" s="2005"/>
      <c r="D460" s="2006"/>
      <c r="E460" s="620" t="s">
        <v>1464</v>
      </c>
      <c r="F460" s="1997" t="s">
        <v>1748</v>
      </c>
      <c r="G460" s="1997"/>
      <c r="H460" s="1998"/>
      <c r="I460" s="927"/>
      <c r="J460" s="884" t="s">
        <v>405</v>
      </c>
      <c r="K460" s="603" t="s">
        <v>405</v>
      </c>
      <c r="L460" s="888"/>
      <c r="M460" s="927" t="s">
        <v>1749</v>
      </c>
    </row>
    <row r="461" spans="1:13" ht="27" customHeight="1" x14ac:dyDescent="0.2">
      <c r="A461" s="2004"/>
      <c r="B461" s="2005"/>
      <c r="C461" s="2005"/>
      <c r="D461" s="2006"/>
      <c r="E461" s="890"/>
      <c r="F461" s="878" t="s">
        <v>405</v>
      </c>
      <c r="G461" s="2011" t="s">
        <v>1750</v>
      </c>
      <c r="H461" s="2012"/>
      <c r="I461" s="908"/>
      <c r="J461" s="604"/>
      <c r="K461" s="605"/>
      <c r="L461" s="606"/>
      <c r="M461" s="908"/>
    </row>
    <row r="462" spans="1:13" ht="27" customHeight="1" x14ac:dyDescent="0.2">
      <c r="A462" s="612"/>
      <c r="D462" s="614"/>
      <c r="E462" s="891"/>
      <c r="F462" s="611" t="s">
        <v>405</v>
      </c>
      <c r="G462" s="2002" t="s">
        <v>1751</v>
      </c>
      <c r="H462" s="2003"/>
      <c r="I462" s="617"/>
      <c r="J462" s="858"/>
      <c r="L462" s="616"/>
      <c r="M462" s="617"/>
    </row>
    <row r="463" spans="1:13" ht="27" customHeight="1" x14ac:dyDescent="0.2">
      <c r="A463" s="2004"/>
      <c r="B463" s="2005"/>
      <c r="C463" s="2005"/>
      <c r="D463" s="2006"/>
      <c r="E463" s="890"/>
      <c r="F463" s="878" t="s">
        <v>405</v>
      </c>
      <c r="G463" s="2011" t="s">
        <v>1752</v>
      </c>
      <c r="H463" s="2012"/>
      <c r="I463" s="908"/>
      <c r="J463" s="604"/>
      <c r="K463" s="605"/>
      <c r="L463" s="606"/>
      <c r="M463" s="908"/>
    </row>
    <row r="464" spans="1:13" ht="81" customHeight="1" x14ac:dyDescent="0.2">
      <c r="A464" s="612"/>
      <c r="D464" s="614"/>
      <c r="E464" s="891"/>
      <c r="F464" s="611" t="s">
        <v>405</v>
      </c>
      <c r="G464" s="2002" t="s">
        <v>1753</v>
      </c>
      <c r="H464" s="2003"/>
      <c r="I464" s="617"/>
      <c r="J464" s="858"/>
      <c r="L464" s="616"/>
      <c r="M464" s="617"/>
    </row>
    <row r="465" spans="1:13" ht="13.5" customHeight="1" x14ac:dyDescent="0.2">
      <c r="A465" s="2004"/>
      <c r="B465" s="2005"/>
      <c r="C465" s="2005"/>
      <c r="D465" s="2006"/>
      <c r="E465" s="890"/>
      <c r="F465" s="878" t="s">
        <v>405</v>
      </c>
      <c r="G465" s="2011" t="s">
        <v>1754</v>
      </c>
      <c r="H465" s="2012"/>
      <c r="I465" s="908"/>
      <c r="J465" s="604"/>
      <c r="K465" s="605"/>
      <c r="L465" s="606"/>
      <c r="M465" s="908"/>
    </row>
    <row r="466" spans="1:13" ht="27" customHeight="1" x14ac:dyDescent="0.2">
      <c r="A466" s="612"/>
      <c r="D466" s="614"/>
      <c r="E466" s="891"/>
      <c r="F466" s="611" t="s">
        <v>405</v>
      </c>
      <c r="G466" s="2002" t="s">
        <v>1755</v>
      </c>
      <c r="H466" s="2003"/>
      <c r="I466" s="617"/>
      <c r="J466" s="858"/>
      <c r="L466" s="616"/>
      <c r="M466" s="617"/>
    </row>
    <row r="467" spans="1:13" ht="27" customHeight="1" x14ac:dyDescent="0.2">
      <c r="A467" s="2004"/>
      <c r="B467" s="2005"/>
      <c r="C467" s="2005"/>
      <c r="D467" s="2006"/>
      <c r="E467" s="890"/>
      <c r="F467" s="878" t="s">
        <v>405</v>
      </c>
      <c r="G467" s="2011" t="s">
        <v>1756</v>
      </c>
      <c r="H467" s="2012"/>
      <c r="I467" s="908"/>
      <c r="J467" s="604"/>
      <c r="K467" s="605"/>
      <c r="L467" s="606"/>
      <c r="M467" s="908"/>
    </row>
    <row r="468" spans="1:13" ht="13.5" customHeight="1" x14ac:dyDescent="0.2">
      <c r="A468" s="612"/>
      <c r="D468" s="614"/>
      <c r="E468" s="891"/>
      <c r="F468" s="892"/>
      <c r="G468" s="892"/>
      <c r="H468" s="893"/>
      <c r="I468" s="617"/>
      <c r="J468" s="858"/>
      <c r="L468" s="616"/>
      <c r="M468" s="617"/>
    </row>
    <row r="469" spans="1:13" ht="40.5" customHeight="1" x14ac:dyDescent="0.2">
      <c r="A469" s="2004"/>
      <c r="B469" s="2005"/>
      <c r="C469" s="2005"/>
      <c r="D469" s="2006"/>
      <c r="E469" s="874" t="s">
        <v>1466</v>
      </c>
      <c r="F469" s="1997" t="s">
        <v>1757</v>
      </c>
      <c r="G469" s="1997"/>
      <c r="H469" s="1998"/>
      <c r="I469" s="927"/>
      <c r="J469" s="884" t="s">
        <v>405</v>
      </c>
      <c r="K469" s="603" t="s">
        <v>405</v>
      </c>
      <c r="L469" s="888"/>
      <c r="M469" s="927"/>
    </row>
    <row r="470" spans="1:13" ht="13.5" customHeight="1" x14ac:dyDescent="0.2">
      <c r="A470" s="612"/>
      <c r="D470" s="614"/>
      <c r="E470" s="602"/>
      <c r="F470" s="928"/>
      <c r="G470" s="928"/>
      <c r="H470" s="929"/>
      <c r="I470" s="619"/>
      <c r="J470" s="853"/>
      <c r="K470" s="854"/>
      <c r="L470" s="845"/>
      <c r="M470" s="619"/>
    </row>
    <row r="471" spans="1:13" ht="27" customHeight="1" x14ac:dyDescent="0.2">
      <c r="A471" s="2004"/>
      <c r="B471" s="2005"/>
      <c r="C471" s="2005"/>
      <c r="D471" s="2006"/>
      <c r="E471" s="874" t="s">
        <v>1468</v>
      </c>
      <c r="F471" s="1997" t="s">
        <v>1758</v>
      </c>
      <c r="G471" s="1997"/>
      <c r="H471" s="1998"/>
      <c r="I471" s="927"/>
      <c r="J471" s="884" t="s">
        <v>405</v>
      </c>
      <c r="K471" s="603" t="s">
        <v>405</v>
      </c>
      <c r="L471" s="888"/>
      <c r="M471" s="927"/>
    </row>
    <row r="472" spans="1:13" ht="14" customHeight="1" x14ac:dyDescent="0.2">
      <c r="A472" s="612"/>
      <c r="D472" s="614"/>
      <c r="E472" s="602"/>
      <c r="F472" s="928"/>
      <c r="G472" s="928"/>
      <c r="H472" s="929"/>
      <c r="I472" s="619"/>
      <c r="J472" s="853"/>
      <c r="K472" s="854"/>
      <c r="L472" s="845"/>
      <c r="M472" s="619"/>
    </row>
    <row r="473" spans="1:13" ht="17.25" customHeight="1" x14ac:dyDescent="0.2">
      <c r="A473" s="612"/>
      <c r="D473" s="614"/>
      <c r="E473" s="882" t="s">
        <v>1470</v>
      </c>
      <c r="F473" s="2000" t="s">
        <v>1759</v>
      </c>
      <c r="G473" s="2000"/>
      <c r="H473" s="2001"/>
      <c r="I473" s="880"/>
      <c r="J473" s="846" t="s">
        <v>405</v>
      </c>
      <c r="K473" s="847" t="s">
        <v>405</v>
      </c>
      <c r="L473" s="848"/>
      <c r="M473" s="880"/>
    </row>
    <row r="474" spans="1:13" ht="13.5" customHeight="1" x14ac:dyDescent="0.2">
      <c r="A474" s="612"/>
      <c r="D474" s="614"/>
      <c r="E474" s="935"/>
      <c r="F474" s="936"/>
      <c r="G474" s="1991" t="s">
        <v>1760</v>
      </c>
      <c r="H474" s="1992"/>
      <c r="I474" s="920"/>
      <c r="J474" s="937"/>
      <c r="K474" s="938"/>
      <c r="L474" s="939"/>
      <c r="M474" s="920"/>
    </row>
    <row r="475" spans="1:13" ht="13" customHeight="1" x14ac:dyDescent="0.2">
      <c r="A475" s="2004"/>
      <c r="B475" s="2005"/>
      <c r="C475" s="2005"/>
      <c r="D475" s="2006"/>
      <c r="E475" s="849"/>
      <c r="F475" s="850"/>
      <c r="G475" s="850"/>
      <c r="H475" s="851"/>
      <c r="I475" s="919"/>
      <c r="J475" s="916"/>
      <c r="K475" s="917"/>
      <c r="L475" s="918"/>
      <c r="M475" s="919"/>
    </row>
    <row r="476" spans="1:13" ht="29" customHeight="1" x14ac:dyDescent="0.2">
      <c r="A476" s="1082"/>
      <c r="B476" s="1083"/>
      <c r="C476" s="1083"/>
      <c r="D476" s="1084"/>
      <c r="E476" s="1351" t="s">
        <v>1472</v>
      </c>
      <c r="F476" s="2016" t="s">
        <v>1761</v>
      </c>
      <c r="G476" s="2016"/>
      <c r="H476" s="1992"/>
      <c r="I476" s="1356"/>
      <c r="J476" s="937" t="s">
        <v>405</v>
      </c>
      <c r="K476" s="1087" t="s">
        <v>405</v>
      </c>
      <c r="L476" s="939"/>
      <c r="M476" s="1356"/>
    </row>
    <row r="477" spans="1:13" ht="14" customHeight="1" x14ac:dyDescent="0.2">
      <c r="A477" s="2004"/>
      <c r="B477" s="2005"/>
      <c r="C477" s="2005"/>
      <c r="D477" s="2006"/>
      <c r="E477" s="849"/>
      <c r="F477" s="850"/>
      <c r="G477" s="850"/>
      <c r="H477" s="851"/>
      <c r="I477" s="919"/>
      <c r="J477" s="916"/>
      <c r="K477" s="917"/>
      <c r="L477" s="918"/>
      <c r="M477" s="919"/>
    </row>
    <row r="478" spans="1:13" ht="28.5" customHeight="1" x14ac:dyDescent="0.2">
      <c r="A478" s="875"/>
      <c r="B478" s="876"/>
      <c r="C478" s="876"/>
      <c r="D478" s="877"/>
      <c r="E478" s="874" t="s">
        <v>1474</v>
      </c>
      <c r="F478" s="1997" t="s">
        <v>1758</v>
      </c>
      <c r="G478" s="1997"/>
      <c r="H478" s="1998"/>
      <c r="I478" s="927"/>
      <c r="J478" s="884" t="s">
        <v>405</v>
      </c>
      <c r="K478" s="603" t="s">
        <v>405</v>
      </c>
      <c r="L478" s="888"/>
      <c r="M478" s="927"/>
    </row>
    <row r="479" spans="1:13" ht="13.5" customHeight="1" x14ac:dyDescent="0.2">
      <c r="A479" s="612"/>
      <c r="D479" s="614"/>
      <c r="E479" s="602"/>
      <c r="F479" s="928"/>
      <c r="G479" s="928"/>
      <c r="H479" s="929"/>
      <c r="I479" s="619"/>
      <c r="J479" s="853"/>
      <c r="K479" s="854"/>
      <c r="L479" s="845"/>
      <c r="M479" s="619"/>
    </row>
    <row r="480" spans="1:13" ht="43.5" customHeight="1" x14ac:dyDescent="0.2">
      <c r="A480" s="2004"/>
      <c r="B480" s="2005"/>
      <c r="C480" s="2005"/>
      <c r="D480" s="2006"/>
      <c r="E480" s="874" t="s">
        <v>1482</v>
      </c>
      <c r="F480" s="1997" t="s">
        <v>1762</v>
      </c>
      <c r="G480" s="1997"/>
      <c r="H480" s="1998"/>
      <c r="I480" s="927"/>
      <c r="J480" s="884" t="s">
        <v>405</v>
      </c>
      <c r="K480" s="603" t="s">
        <v>405</v>
      </c>
      <c r="L480" s="888"/>
      <c r="M480" s="927" t="s">
        <v>1763</v>
      </c>
    </row>
    <row r="481" spans="1:13" ht="13.5" customHeight="1" x14ac:dyDescent="0.2">
      <c r="A481" s="612"/>
      <c r="D481" s="614"/>
      <c r="E481" s="602"/>
      <c r="F481" s="928"/>
      <c r="G481" s="928"/>
      <c r="H481" s="929"/>
      <c r="I481" s="619"/>
      <c r="J481" s="853"/>
      <c r="K481" s="854"/>
      <c r="L481" s="845"/>
      <c r="M481" s="619"/>
    </row>
    <row r="482" spans="1:13" ht="28.5" customHeight="1" x14ac:dyDescent="0.2">
      <c r="A482" s="2004"/>
      <c r="B482" s="2005"/>
      <c r="C482" s="2005"/>
      <c r="D482" s="2006"/>
      <c r="E482" s="874" t="s">
        <v>1723</v>
      </c>
      <c r="F482" s="1997" t="s">
        <v>1764</v>
      </c>
      <c r="G482" s="1997"/>
      <c r="H482" s="1998"/>
      <c r="I482" s="927"/>
      <c r="J482" s="884" t="s">
        <v>405</v>
      </c>
      <c r="K482" s="603" t="s">
        <v>405</v>
      </c>
      <c r="L482" s="888"/>
      <c r="M482" s="927" t="s">
        <v>1765</v>
      </c>
    </row>
    <row r="483" spans="1:13" ht="28" customHeight="1" x14ac:dyDescent="0.2">
      <c r="A483" s="612"/>
      <c r="D483" s="614"/>
      <c r="E483" s="890"/>
      <c r="F483" s="878" t="s">
        <v>147</v>
      </c>
      <c r="G483" s="2011" t="s">
        <v>1766</v>
      </c>
      <c r="H483" s="2012"/>
      <c r="I483" s="908"/>
      <c r="J483" s="604"/>
      <c r="K483" s="605"/>
      <c r="L483" s="606"/>
      <c r="M483" s="908"/>
    </row>
    <row r="484" spans="1:13" ht="13.5" customHeight="1" x14ac:dyDescent="0.2">
      <c r="A484" s="2004"/>
      <c r="B484" s="2005"/>
      <c r="C484" s="2005"/>
      <c r="D484" s="2006"/>
      <c r="E484" s="602"/>
      <c r="F484" s="928"/>
      <c r="G484" s="928"/>
      <c r="H484" s="929"/>
      <c r="I484" s="619"/>
      <c r="J484" s="853"/>
      <c r="K484" s="854"/>
      <c r="L484" s="845"/>
      <c r="M484" s="619"/>
    </row>
    <row r="485" spans="1:13" ht="28.5" customHeight="1" x14ac:dyDescent="0.2">
      <c r="A485" s="612"/>
      <c r="D485" s="614"/>
      <c r="E485" s="890" t="s">
        <v>1726</v>
      </c>
      <c r="F485" s="2011" t="s">
        <v>1767</v>
      </c>
      <c r="G485" s="2011"/>
      <c r="H485" s="2012"/>
      <c r="I485" s="908"/>
      <c r="J485" s="604" t="s">
        <v>405</v>
      </c>
      <c r="K485" s="605" t="s">
        <v>405</v>
      </c>
      <c r="L485" s="606"/>
      <c r="M485" s="908"/>
    </row>
    <row r="486" spans="1:13" ht="13.5" customHeight="1" x14ac:dyDescent="0.2">
      <c r="A486" s="2004"/>
      <c r="B486" s="2005"/>
      <c r="C486" s="2005"/>
      <c r="D486" s="2006"/>
      <c r="E486" s="602"/>
      <c r="F486" s="928"/>
      <c r="G486" s="928"/>
      <c r="H486" s="929"/>
      <c r="I486" s="619"/>
      <c r="J486" s="853"/>
      <c r="K486" s="854"/>
      <c r="L486" s="845"/>
      <c r="M486" s="619"/>
    </row>
    <row r="487" spans="1:13" ht="28.5" customHeight="1" x14ac:dyDescent="0.2">
      <c r="A487" s="2004"/>
      <c r="B487" s="2005"/>
      <c r="C487" s="2005"/>
      <c r="D487" s="2006"/>
      <c r="E487" s="874" t="s">
        <v>1768</v>
      </c>
      <c r="F487" s="1997" t="s">
        <v>1769</v>
      </c>
      <c r="G487" s="1997"/>
      <c r="H487" s="1998"/>
      <c r="I487" s="927"/>
      <c r="J487" s="884" t="s">
        <v>405</v>
      </c>
      <c r="K487" s="603" t="s">
        <v>405</v>
      </c>
      <c r="L487" s="888"/>
      <c r="M487" s="927"/>
    </row>
    <row r="488" spans="1:13" ht="13.5" customHeight="1" x14ac:dyDescent="0.2">
      <c r="A488" s="612"/>
      <c r="D488" s="614"/>
      <c r="E488" s="602"/>
      <c r="F488" s="928"/>
      <c r="G488" s="928"/>
      <c r="H488" s="929"/>
      <c r="I488" s="619"/>
      <c r="J488" s="853"/>
      <c r="K488" s="854"/>
      <c r="L488" s="845"/>
      <c r="M488" s="619"/>
    </row>
    <row r="489" spans="1:13" ht="67.5" customHeight="1" x14ac:dyDescent="0.2">
      <c r="A489" s="2004"/>
      <c r="B489" s="2013"/>
      <c r="C489" s="2013"/>
      <c r="D489" s="2006"/>
      <c r="E489" s="1009" t="s">
        <v>1770</v>
      </c>
      <c r="F489" s="2014" t="s">
        <v>1771</v>
      </c>
      <c r="G489" s="2014"/>
      <c r="H489" s="2012"/>
      <c r="I489" s="1015"/>
      <c r="J489" s="604" t="s">
        <v>405</v>
      </c>
      <c r="K489" s="1081" t="s">
        <v>405</v>
      </c>
      <c r="L489" s="606"/>
      <c r="M489" s="1015" t="s">
        <v>1652</v>
      </c>
    </row>
    <row r="490" spans="1:13" ht="14" customHeight="1" x14ac:dyDescent="0.2">
      <c r="A490" s="875"/>
      <c r="B490" s="876"/>
      <c r="C490" s="876"/>
      <c r="D490" s="877"/>
      <c r="E490" s="602"/>
      <c r="F490" s="928"/>
      <c r="G490" s="928"/>
      <c r="H490" s="929"/>
      <c r="I490" s="619"/>
      <c r="J490" s="853"/>
      <c r="K490" s="854"/>
      <c r="L490" s="845"/>
      <c r="M490" s="619"/>
    </row>
    <row r="491" spans="1:13" ht="43.5" customHeight="1" x14ac:dyDescent="0.2">
      <c r="A491" s="875"/>
      <c r="B491" s="876"/>
      <c r="C491" s="876"/>
      <c r="D491" s="877"/>
      <c r="E491" s="890" t="s">
        <v>147</v>
      </c>
      <c r="F491" s="2011" t="s">
        <v>1772</v>
      </c>
      <c r="G491" s="2011"/>
      <c r="H491" s="2012"/>
      <c r="I491" s="908" t="s">
        <v>1773</v>
      </c>
      <c r="J491" s="884" t="s">
        <v>405</v>
      </c>
      <c r="K491" s="603" t="s">
        <v>405</v>
      </c>
      <c r="L491" s="888" t="s">
        <v>405</v>
      </c>
      <c r="M491" s="2043" t="s">
        <v>1774</v>
      </c>
    </row>
    <row r="492" spans="1:13" ht="14" customHeight="1" x14ac:dyDescent="0.2">
      <c r="A492" s="875"/>
      <c r="B492" s="876"/>
      <c r="C492" s="876"/>
      <c r="D492" s="877"/>
      <c r="E492" s="890"/>
      <c r="F492" s="878" t="s">
        <v>1775</v>
      </c>
      <c r="G492" s="2011" t="s">
        <v>1776</v>
      </c>
      <c r="H492" s="2012"/>
      <c r="I492" s="908"/>
      <c r="J492" s="604"/>
      <c r="K492" s="605"/>
      <c r="L492" s="606"/>
      <c r="M492" s="2043"/>
    </row>
    <row r="493" spans="1:13" ht="13.5" customHeight="1" x14ac:dyDescent="0.2">
      <c r="A493" s="875"/>
      <c r="B493" s="876"/>
      <c r="C493" s="876"/>
      <c r="D493" s="877"/>
      <c r="E493" s="890"/>
      <c r="F493" s="878"/>
      <c r="G493" s="878"/>
      <c r="H493" s="879"/>
      <c r="I493" s="908"/>
      <c r="J493" s="604"/>
      <c r="K493" s="605"/>
      <c r="L493" s="606"/>
      <c r="M493" s="883"/>
    </row>
    <row r="494" spans="1:13" ht="29" customHeight="1" x14ac:dyDescent="0.2">
      <c r="A494" s="875"/>
      <c r="B494" s="876"/>
      <c r="C494" s="876"/>
      <c r="D494" s="877"/>
      <c r="E494" s="1996" t="s">
        <v>1777</v>
      </c>
      <c r="F494" s="1997"/>
      <c r="G494" s="1997"/>
      <c r="H494" s="1998"/>
      <c r="I494" s="927"/>
      <c r="J494" s="884" t="s">
        <v>405</v>
      </c>
      <c r="K494" s="603" t="s">
        <v>405</v>
      </c>
      <c r="L494" s="888" t="s">
        <v>405</v>
      </c>
      <c r="M494" s="927"/>
    </row>
    <row r="495" spans="1:13" ht="13.5" customHeight="1" x14ac:dyDescent="0.2">
      <c r="A495" s="875"/>
      <c r="B495" s="876"/>
      <c r="C495" s="876"/>
      <c r="D495" s="877"/>
      <c r="E495" s="602"/>
      <c r="F495" s="928"/>
      <c r="G495" s="928"/>
      <c r="H495" s="929"/>
      <c r="I495" s="619"/>
      <c r="J495" s="853"/>
      <c r="K495" s="854"/>
      <c r="L495" s="845"/>
      <c r="M495" s="619"/>
    </row>
    <row r="496" spans="1:13" ht="30" customHeight="1" x14ac:dyDescent="0.2">
      <c r="A496" s="2004"/>
      <c r="B496" s="2005"/>
      <c r="C496" s="2005"/>
      <c r="D496" s="2006"/>
      <c r="E496" s="2010" t="s">
        <v>1778</v>
      </c>
      <c r="F496" s="2011"/>
      <c r="G496" s="2011"/>
      <c r="H496" s="2012"/>
      <c r="I496" s="908"/>
      <c r="J496" s="604" t="s">
        <v>405</v>
      </c>
      <c r="K496" s="605" t="s">
        <v>405</v>
      </c>
      <c r="L496" s="606" t="s">
        <v>405</v>
      </c>
      <c r="M496" s="873"/>
    </row>
    <row r="497" spans="1:13" ht="14" customHeight="1" x14ac:dyDescent="0.2">
      <c r="A497" s="2004"/>
      <c r="B497" s="2005"/>
      <c r="C497" s="2005"/>
      <c r="D497" s="2006"/>
      <c r="E497" s="890"/>
      <c r="F497" s="878" t="s">
        <v>1775</v>
      </c>
      <c r="G497" s="2011" t="s">
        <v>1779</v>
      </c>
      <c r="H497" s="2012"/>
      <c r="I497" s="908"/>
      <c r="J497" s="604"/>
      <c r="K497" s="605"/>
      <c r="L497" s="606"/>
      <c r="M497" s="908"/>
    </row>
    <row r="498" spans="1:13" ht="14" customHeight="1" x14ac:dyDescent="0.2">
      <c r="A498" s="902"/>
      <c r="B498" s="903"/>
      <c r="C498" s="903"/>
      <c r="D498" s="904"/>
      <c r="E498" s="599"/>
      <c r="F498" s="897"/>
      <c r="G498" s="897"/>
      <c r="H498" s="898"/>
      <c r="I498" s="900"/>
      <c r="J498" s="885"/>
      <c r="K498" s="901"/>
      <c r="L498" s="889"/>
      <c r="M498" s="900"/>
    </row>
    <row r="499" spans="1:13" ht="46" customHeight="1" x14ac:dyDescent="0.2">
      <c r="A499" s="2068" t="s">
        <v>1780</v>
      </c>
      <c r="B499" s="2069"/>
      <c r="C499" s="2069"/>
      <c r="D499" s="2070"/>
      <c r="E499" s="1986" t="s">
        <v>1781</v>
      </c>
      <c r="F499" s="1987"/>
      <c r="G499" s="1987"/>
      <c r="H499" s="1988"/>
      <c r="I499" s="1151" t="s">
        <v>1916</v>
      </c>
      <c r="J499" s="884" t="s">
        <v>405</v>
      </c>
      <c r="K499" s="603" t="s">
        <v>405</v>
      </c>
      <c r="L499" s="888"/>
      <c r="M499" s="927" t="s">
        <v>1924</v>
      </c>
    </row>
    <row r="500" spans="1:13" ht="14" customHeight="1" x14ac:dyDescent="0.2">
      <c r="A500" s="875"/>
      <c r="B500" s="876"/>
      <c r="C500" s="876"/>
      <c r="D500" s="877"/>
      <c r="E500" s="890"/>
      <c r="F500" s="878"/>
      <c r="G500" s="878"/>
      <c r="H500" s="879"/>
      <c r="I500" s="933"/>
      <c r="J500" s="604"/>
      <c r="K500" s="605"/>
      <c r="L500" s="606"/>
      <c r="M500" s="908"/>
    </row>
    <row r="501" spans="1:13" ht="42.5" customHeight="1" x14ac:dyDescent="0.2">
      <c r="A501" s="875"/>
      <c r="B501" s="876"/>
      <c r="C501" s="876"/>
      <c r="D501" s="877"/>
      <c r="E501" s="894" t="s">
        <v>147</v>
      </c>
      <c r="F501" s="1987" t="s">
        <v>1782</v>
      </c>
      <c r="G501" s="1987"/>
      <c r="H501" s="1988"/>
      <c r="I501" s="930"/>
      <c r="J501" s="884" t="s">
        <v>405</v>
      </c>
      <c r="K501" s="603" t="s">
        <v>405</v>
      </c>
      <c r="L501" s="888"/>
      <c r="M501" s="927"/>
    </row>
    <row r="502" spans="1:13" ht="13.5" customHeight="1" x14ac:dyDescent="0.2">
      <c r="A502" s="875"/>
      <c r="B502" s="876"/>
      <c r="C502" s="876"/>
      <c r="D502" s="877"/>
      <c r="E502" s="890"/>
      <c r="F502" s="878"/>
      <c r="G502" s="1984" t="s">
        <v>1783</v>
      </c>
      <c r="H502" s="1985"/>
      <c r="I502" s="933"/>
      <c r="J502" s="604"/>
      <c r="K502" s="605"/>
      <c r="L502" s="606"/>
      <c r="M502" s="908"/>
    </row>
    <row r="503" spans="1:13" ht="13.5" customHeight="1" x14ac:dyDescent="0.2">
      <c r="A503" s="875"/>
      <c r="B503" s="876"/>
      <c r="C503" s="876"/>
      <c r="D503" s="877"/>
      <c r="E503" s="599"/>
      <c r="F503" s="897"/>
      <c r="G503" s="897"/>
      <c r="H503" s="898"/>
      <c r="I503" s="931"/>
      <c r="J503" s="885"/>
      <c r="K503" s="901"/>
      <c r="L503" s="889"/>
      <c r="M503" s="900"/>
    </row>
    <row r="504" spans="1:13" ht="27.5" customHeight="1" x14ac:dyDescent="0.2">
      <c r="A504" s="875"/>
      <c r="B504" s="876"/>
      <c r="C504" s="876"/>
      <c r="D504" s="877"/>
      <c r="E504" s="1983" t="s">
        <v>1784</v>
      </c>
      <c r="F504" s="1984"/>
      <c r="G504" s="1984"/>
      <c r="H504" s="1985"/>
      <c r="I504" s="933"/>
      <c r="J504" s="884" t="s">
        <v>405</v>
      </c>
      <c r="K504" s="603" t="s">
        <v>405</v>
      </c>
      <c r="L504" s="606"/>
      <c r="M504" s="908"/>
    </row>
    <row r="505" spans="1:13" ht="55" customHeight="1" x14ac:dyDescent="0.2">
      <c r="A505" s="875"/>
      <c r="B505" s="876"/>
      <c r="C505" s="876"/>
      <c r="D505" s="877"/>
      <c r="E505" s="890" t="s">
        <v>1522</v>
      </c>
      <c r="F505" s="1984" t="s">
        <v>1785</v>
      </c>
      <c r="G505" s="1984"/>
      <c r="H505" s="1985"/>
      <c r="I505" s="933"/>
      <c r="J505" s="604"/>
      <c r="K505" s="605"/>
      <c r="L505" s="606"/>
      <c r="M505" s="908"/>
    </row>
    <row r="506" spans="1:13" ht="13.5" customHeight="1" x14ac:dyDescent="0.2">
      <c r="A506" s="875"/>
      <c r="B506" s="876"/>
      <c r="C506" s="876"/>
      <c r="D506" s="877"/>
      <c r="E506" s="599"/>
      <c r="F506" s="897"/>
      <c r="G506" s="897"/>
      <c r="H506" s="898"/>
      <c r="I506" s="931"/>
      <c r="J506" s="885"/>
      <c r="K506" s="901"/>
      <c r="L506" s="889"/>
      <c r="M506" s="900"/>
    </row>
    <row r="507" spans="1:13" ht="43" customHeight="1" x14ac:dyDescent="0.2">
      <c r="A507" s="875"/>
      <c r="B507" s="876"/>
      <c r="C507" s="876"/>
      <c r="D507" s="877"/>
      <c r="E507" s="1986" t="s">
        <v>1786</v>
      </c>
      <c r="F507" s="1987"/>
      <c r="G507" s="1987"/>
      <c r="H507" s="1988"/>
      <c r="I507" s="933"/>
      <c r="J507" s="884" t="s">
        <v>405</v>
      </c>
      <c r="K507" s="603" t="s">
        <v>405</v>
      </c>
      <c r="L507" s="888" t="s">
        <v>405</v>
      </c>
      <c r="M507" s="908"/>
    </row>
    <row r="508" spans="1:13" ht="13.5" customHeight="1" x14ac:dyDescent="0.2">
      <c r="A508" s="875"/>
      <c r="B508" s="876"/>
      <c r="C508" s="876"/>
      <c r="D508" s="877"/>
      <c r="E508" s="599"/>
      <c r="F508" s="1370"/>
      <c r="G508" s="1370"/>
      <c r="H508" s="1371"/>
      <c r="I508" s="1363"/>
      <c r="J508" s="1359"/>
      <c r="K508" s="901"/>
      <c r="L508" s="1361"/>
      <c r="M508" s="1348"/>
    </row>
    <row r="509" spans="1:13" ht="42.75" customHeight="1" x14ac:dyDescent="0.2">
      <c r="A509" s="1367"/>
      <c r="B509" s="1368"/>
      <c r="C509" s="1368"/>
      <c r="D509" s="1369"/>
      <c r="E509" s="1983" t="s">
        <v>1787</v>
      </c>
      <c r="F509" s="2044"/>
      <c r="G509" s="2044"/>
      <c r="H509" s="1985"/>
      <c r="I509" s="1376"/>
      <c r="J509" s="604" t="s">
        <v>405</v>
      </c>
      <c r="K509" s="1081" t="s">
        <v>405</v>
      </c>
      <c r="L509" s="606" t="s">
        <v>405</v>
      </c>
      <c r="M509" s="1364"/>
    </row>
    <row r="510" spans="1:13" ht="11.25" customHeight="1" x14ac:dyDescent="0.2">
      <c r="A510" s="875"/>
      <c r="B510" s="876"/>
      <c r="C510" s="876"/>
      <c r="D510" s="877"/>
      <c r="E510" s="599"/>
      <c r="F510" s="897"/>
      <c r="G510" s="897"/>
      <c r="H510" s="898"/>
      <c r="I510" s="931"/>
      <c r="J510" s="885"/>
      <c r="K510" s="901"/>
      <c r="L510" s="889"/>
      <c r="M510" s="900"/>
    </row>
    <row r="511" spans="1:13" ht="28.5" customHeight="1" x14ac:dyDescent="0.2">
      <c r="A511" s="875"/>
      <c r="B511" s="876"/>
      <c r="C511" s="876"/>
      <c r="D511" s="877"/>
      <c r="E511" s="1986" t="s">
        <v>1788</v>
      </c>
      <c r="F511" s="1987"/>
      <c r="G511" s="1987"/>
      <c r="H511" s="1988"/>
      <c r="I511" s="933"/>
      <c r="J511" s="884" t="s">
        <v>405</v>
      </c>
      <c r="K511" s="603" t="s">
        <v>405</v>
      </c>
      <c r="L511" s="888" t="s">
        <v>405</v>
      </c>
      <c r="M511" s="908"/>
    </row>
    <row r="512" spans="1:13" ht="11.25" customHeight="1" x14ac:dyDescent="0.2">
      <c r="A512" s="875"/>
      <c r="B512" s="876"/>
      <c r="C512" s="876"/>
      <c r="D512" s="877"/>
      <c r="E512" s="599"/>
      <c r="F512" s="897"/>
      <c r="G512" s="897"/>
      <c r="H512" s="898"/>
      <c r="I512" s="931"/>
      <c r="J512" s="885"/>
      <c r="K512" s="901"/>
      <c r="L512" s="889"/>
      <c r="M512" s="900"/>
    </row>
    <row r="513" spans="1:13" ht="27" customHeight="1" x14ac:dyDescent="0.2">
      <c r="A513" s="875"/>
      <c r="B513" s="876"/>
      <c r="C513" s="876"/>
      <c r="D513" s="877"/>
      <c r="E513" s="1986" t="s">
        <v>1789</v>
      </c>
      <c r="F513" s="1987"/>
      <c r="G513" s="1987"/>
      <c r="H513" s="1988"/>
      <c r="I513" s="933"/>
      <c r="J513" s="884" t="s">
        <v>405</v>
      </c>
      <c r="K513" s="603" t="s">
        <v>405</v>
      </c>
      <c r="L513" s="888" t="s">
        <v>405</v>
      </c>
      <c r="M513" s="908"/>
    </row>
    <row r="514" spans="1:13" ht="11.25" customHeight="1" x14ac:dyDescent="0.2">
      <c r="A514" s="875"/>
      <c r="B514" s="876"/>
      <c r="C514" s="876"/>
      <c r="D514" s="877"/>
      <c r="E514" s="599"/>
      <c r="F514" s="897"/>
      <c r="G514" s="897"/>
      <c r="H514" s="898"/>
      <c r="I514" s="931"/>
      <c r="J514" s="885"/>
      <c r="K514" s="901"/>
      <c r="L514" s="889"/>
      <c r="M514" s="900"/>
    </row>
    <row r="515" spans="1:13" ht="56" customHeight="1" x14ac:dyDescent="0.2">
      <c r="A515" s="875"/>
      <c r="B515" s="876"/>
      <c r="C515" s="876"/>
      <c r="D515" s="877"/>
      <c r="E515" s="1986" t="s">
        <v>1790</v>
      </c>
      <c r="F515" s="1987"/>
      <c r="G515" s="1987"/>
      <c r="H515" s="1988"/>
      <c r="I515" s="933"/>
      <c r="J515" s="884" t="s">
        <v>405</v>
      </c>
      <c r="K515" s="603" t="s">
        <v>405</v>
      </c>
      <c r="L515" s="606"/>
      <c r="M515" s="1191" t="s">
        <v>1929</v>
      </c>
    </row>
    <row r="516" spans="1:13" ht="11.25" customHeight="1" x14ac:dyDescent="0.2">
      <c r="A516" s="875"/>
      <c r="B516" s="876"/>
      <c r="C516" s="876"/>
      <c r="D516" s="877"/>
      <c r="E516" s="599"/>
      <c r="F516" s="1016"/>
      <c r="G516" s="1016"/>
      <c r="H516" s="1017"/>
      <c r="I516" s="1014"/>
      <c r="J516" s="1011"/>
      <c r="K516" s="901"/>
      <c r="L516" s="1013"/>
      <c r="M516" s="1008"/>
    </row>
    <row r="517" spans="1:13" ht="30.75" customHeight="1" x14ac:dyDescent="0.2">
      <c r="A517" s="1349"/>
      <c r="B517" s="1352"/>
      <c r="C517" s="1352"/>
      <c r="D517" s="1350"/>
      <c r="E517" s="1983" t="s">
        <v>1791</v>
      </c>
      <c r="F517" s="2044"/>
      <c r="G517" s="2044"/>
      <c r="H517" s="1985"/>
      <c r="I517" s="1020"/>
      <c r="J517" s="604" t="s">
        <v>407</v>
      </c>
      <c r="K517" s="1081" t="s">
        <v>407</v>
      </c>
      <c r="L517" s="606"/>
      <c r="M517" s="1191" t="s">
        <v>1930</v>
      </c>
    </row>
    <row r="518" spans="1:13" ht="16.5" customHeight="1" x14ac:dyDescent="0.2">
      <c r="A518" s="875"/>
      <c r="B518" s="876"/>
      <c r="C518" s="876"/>
      <c r="D518" s="877"/>
      <c r="E518" s="890" t="s">
        <v>405</v>
      </c>
      <c r="F518" s="1984" t="s">
        <v>1792</v>
      </c>
      <c r="G518" s="1984"/>
      <c r="H518" s="1985"/>
      <c r="I518" s="933"/>
      <c r="J518" s="604"/>
      <c r="K518" s="605"/>
      <c r="L518" s="606"/>
      <c r="M518" s="908"/>
    </row>
    <row r="519" spans="1:13" ht="28.5" customHeight="1" x14ac:dyDescent="0.2">
      <c r="A519" s="875"/>
      <c r="B519" s="876"/>
      <c r="C519" s="876"/>
      <c r="D519" s="877"/>
      <c r="E519" s="890" t="s">
        <v>405</v>
      </c>
      <c r="F519" s="1984" t="s">
        <v>1793</v>
      </c>
      <c r="G519" s="1984"/>
      <c r="H519" s="1985"/>
      <c r="I519" s="933"/>
      <c r="J519" s="604"/>
      <c r="K519" s="605"/>
      <c r="L519" s="606"/>
      <c r="M519" s="908"/>
    </row>
    <row r="520" spans="1:13" ht="15.75" customHeight="1" x14ac:dyDescent="0.2">
      <c r="A520" s="875"/>
      <c r="B520" s="876"/>
      <c r="C520" s="876"/>
      <c r="D520" s="877"/>
      <c r="E520" s="890" t="s">
        <v>405</v>
      </c>
      <c r="F520" s="1984" t="s">
        <v>1794</v>
      </c>
      <c r="G520" s="1984"/>
      <c r="H520" s="1985"/>
      <c r="I520" s="933"/>
      <c r="J520" s="604"/>
      <c r="K520" s="605"/>
      <c r="L520" s="606"/>
      <c r="M520" s="908"/>
    </row>
    <row r="521" spans="1:13" ht="15.75" customHeight="1" x14ac:dyDescent="0.2">
      <c r="A521" s="875"/>
      <c r="B521" s="876"/>
      <c r="C521" s="876"/>
      <c r="D521" s="877"/>
      <c r="E521" s="890" t="s">
        <v>405</v>
      </c>
      <c r="F521" s="1984" t="s">
        <v>1795</v>
      </c>
      <c r="G521" s="1984"/>
      <c r="H521" s="1985"/>
      <c r="I521" s="933"/>
      <c r="J521" s="604"/>
      <c r="K521" s="605"/>
      <c r="L521" s="606"/>
      <c r="M521" s="908"/>
    </row>
    <row r="522" spans="1:13" ht="28.5" customHeight="1" x14ac:dyDescent="0.2">
      <c r="A522" s="875"/>
      <c r="B522" s="876"/>
      <c r="C522" s="876"/>
      <c r="D522" s="877"/>
      <c r="E522" s="890" t="s">
        <v>405</v>
      </c>
      <c r="F522" s="1984" t="s">
        <v>1796</v>
      </c>
      <c r="G522" s="1984"/>
      <c r="H522" s="1985"/>
      <c r="I522" s="933"/>
      <c r="J522" s="604"/>
      <c r="K522" s="605"/>
      <c r="L522" s="606"/>
      <c r="M522" s="908"/>
    </row>
    <row r="523" spans="1:13" ht="15.75" customHeight="1" x14ac:dyDescent="0.2">
      <c r="A523" s="875"/>
      <c r="B523" s="876"/>
      <c r="C523" s="876"/>
      <c r="D523" s="877"/>
      <c r="E523" s="890" t="s">
        <v>405</v>
      </c>
      <c r="F523" s="1984" t="s">
        <v>1797</v>
      </c>
      <c r="G523" s="1984"/>
      <c r="H523" s="1985"/>
      <c r="I523" s="933"/>
      <c r="J523" s="604"/>
      <c r="K523" s="605"/>
      <c r="L523" s="606"/>
      <c r="M523" s="908"/>
    </row>
    <row r="524" spans="1:13" ht="15" customHeight="1" x14ac:dyDescent="0.2">
      <c r="A524" s="875"/>
      <c r="B524" s="876"/>
      <c r="C524" s="876"/>
      <c r="D524" s="877"/>
      <c r="E524" s="890" t="s">
        <v>405</v>
      </c>
      <c r="F524" s="1984" t="s">
        <v>1798</v>
      </c>
      <c r="G524" s="1984"/>
      <c r="H524" s="1985"/>
      <c r="I524" s="933"/>
      <c r="J524" s="604"/>
      <c r="K524" s="605"/>
      <c r="L524" s="606"/>
      <c r="M524" s="908"/>
    </row>
    <row r="525" spans="1:13" ht="14.25" customHeight="1" x14ac:dyDescent="0.2">
      <c r="A525" s="875"/>
      <c r="B525" s="876"/>
      <c r="C525" s="876"/>
      <c r="D525" s="877"/>
      <c r="E525" s="890" t="s">
        <v>405</v>
      </c>
      <c r="F525" s="1984" t="s">
        <v>1799</v>
      </c>
      <c r="G525" s="1984"/>
      <c r="H525" s="1985"/>
      <c r="I525" s="933"/>
      <c r="J525" s="604"/>
      <c r="K525" s="605"/>
      <c r="L525" s="606"/>
      <c r="M525" s="908"/>
    </row>
    <row r="526" spans="1:13" ht="15" customHeight="1" x14ac:dyDescent="0.2">
      <c r="A526" s="875"/>
      <c r="B526" s="876"/>
      <c r="C526" s="876"/>
      <c r="D526" s="877"/>
      <c r="E526" s="890" t="s">
        <v>405</v>
      </c>
      <c r="F526" s="1984" t="s">
        <v>1800</v>
      </c>
      <c r="G526" s="1984"/>
      <c r="H526" s="1985"/>
      <c r="I526" s="933"/>
      <c r="J526" s="604"/>
      <c r="K526" s="605"/>
      <c r="L526" s="606"/>
      <c r="M526" s="908"/>
    </row>
    <row r="527" spans="1:13" ht="11.25" customHeight="1" x14ac:dyDescent="0.2">
      <c r="A527" s="875"/>
      <c r="B527" s="876"/>
      <c r="C527" s="876"/>
      <c r="D527" s="877"/>
      <c r="E527" s="890"/>
      <c r="F527" s="895"/>
      <c r="G527" s="895"/>
      <c r="H527" s="896"/>
      <c r="I527" s="933"/>
      <c r="J527" s="604"/>
      <c r="K527" s="605"/>
      <c r="L527" s="606"/>
      <c r="M527" s="908"/>
    </row>
    <row r="528" spans="1:13" ht="108" customHeight="1" x14ac:dyDescent="0.2">
      <c r="A528" s="1993" t="s">
        <v>1893</v>
      </c>
      <c r="B528" s="1994"/>
      <c r="C528" s="1994"/>
      <c r="D528" s="1995"/>
      <c r="E528" s="1986" t="s">
        <v>1918</v>
      </c>
      <c r="F528" s="1987"/>
      <c r="G528" s="1987"/>
      <c r="H528" s="1988"/>
      <c r="I528" s="1173" t="s">
        <v>1920</v>
      </c>
      <c r="J528" s="1169"/>
      <c r="K528" s="1174"/>
      <c r="L528" s="1170"/>
      <c r="M528" s="1173"/>
    </row>
    <row r="529" spans="1:13" ht="83" customHeight="1" x14ac:dyDescent="0.2">
      <c r="A529" s="1349"/>
      <c r="B529" s="1352"/>
      <c r="C529" s="1352"/>
      <c r="D529" s="1350"/>
      <c r="E529" s="1996" t="s">
        <v>1894</v>
      </c>
      <c r="F529" s="1997"/>
      <c r="G529" s="1997"/>
      <c r="H529" s="1998"/>
      <c r="I529" s="1151" t="s">
        <v>1896</v>
      </c>
      <c r="J529" s="1158" t="s">
        <v>405</v>
      </c>
      <c r="K529" s="603" t="s">
        <v>405</v>
      </c>
      <c r="L529" s="1157"/>
      <c r="M529" s="1151" t="s">
        <v>1895</v>
      </c>
    </row>
    <row r="530" spans="1:13" ht="13.5" customHeight="1" x14ac:dyDescent="0.2">
      <c r="A530" s="964"/>
      <c r="B530" s="965"/>
      <c r="C530" s="965"/>
      <c r="D530" s="966"/>
      <c r="E530" s="621"/>
      <c r="F530" s="1377"/>
      <c r="G530" s="1377"/>
      <c r="H530" s="1378"/>
      <c r="I530" s="1234"/>
      <c r="J530" s="968"/>
      <c r="K530" s="969"/>
      <c r="L530" s="970"/>
      <c r="M530" s="1234"/>
    </row>
    <row r="531" spans="1:13" ht="13.5" hidden="1" customHeight="1" x14ac:dyDescent="0.2">
      <c r="A531" s="964"/>
      <c r="B531" s="965"/>
      <c r="C531" s="965"/>
      <c r="D531" s="966"/>
      <c r="E531" s="607"/>
      <c r="F531" s="608"/>
      <c r="G531" s="608"/>
      <c r="H531" s="609"/>
      <c r="I531" s="979"/>
      <c r="J531" s="980"/>
      <c r="K531" s="981"/>
      <c r="L531" s="982"/>
      <c r="M531" s="979"/>
    </row>
    <row r="533" spans="1:13" ht="13.5" customHeight="1" x14ac:dyDescent="0.2">
      <c r="A533" s="2041" t="s">
        <v>1801</v>
      </c>
      <c r="B533" s="2041"/>
      <c r="C533" s="2041"/>
      <c r="D533" s="2041"/>
      <c r="E533" s="2041"/>
      <c r="F533" s="2041"/>
      <c r="G533" s="2041"/>
      <c r="H533" s="2041"/>
      <c r="I533" s="2041"/>
      <c r="J533" s="2041"/>
      <c r="K533" s="2041"/>
      <c r="L533" s="2041"/>
      <c r="M533" s="2041"/>
    </row>
    <row r="534" spans="1:13" ht="13.5" customHeight="1" x14ac:dyDescent="0.2">
      <c r="A534" s="2042" t="s">
        <v>1802</v>
      </c>
      <c r="B534" s="2042"/>
      <c r="C534" s="2042"/>
      <c r="D534" s="2042"/>
      <c r="E534" s="2042"/>
      <c r="F534" s="2042"/>
      <c r="G534" s="2042"/>
      <c r="H534" s="2042"/>
      <c r="I534" s="2042"/>
      <c r="J534" s="2042"/>
      <c r="K534" s="2042"/>
      <c r="L534" s="2042"/>
      <c r="M534" s="2042"/>
    </row>
    <row r="535" spans="1:13" ht="13.5" customHeight="1" x14ac:dyDescent="0.2">
      <c r="A535" s="2042" t="s">
        <v>1803</v>
      </c>
      <c r="B535" s="2042"/>
      <c r="C535" s="2042"/>
      <c r="D535" s="2042"/>
      <c r="E535" s="2042"/>
      <c r="F535" s="2042"/>
      <c r="G535" s="2042"/>
      <c r="H535" s="2042"/>
      <c r="I535" s="2042"/>
      <c r="J535" s="2042"/>
      <c r="K535" s="2042"/>
      <c r="L535" s="2042"/>
      <c r="M535" s="2042"/>
    </row>
    <row r="536" spans="1:13" ht="13.5" customHeight="1" x14ac:dyDescent="0.2">
      <c r="A536" s="2042" t="s">
        <v>1804</v>
      </c>
      <c r="B536" s="2042"/>
      <c r="C536" s="2042"/>
      <c r="D536" s="2042"/>
      <c r="E536" s="2042"/>
      <c r="F536" s="2042"/>
      <c r="G536" s="2042"/>
      <c r="H536" s="2042"/>
      <c r="I536" s="2042"/>
      <c r="J536" s="2042"/>
      <c r="K536" s="2042"/>
      <c r="L536" s="2042"/>
      <c r="M536" s="2042"/>
    </row>
    <row r="537" spans="1:13" ht="13.5" customHeight="1" x14ac:dyDescent="0.2">
      <c r="A537" s="2042"/>
      <c r="B537" s="2042"/>
      <c r="C537" s="2042"/>
      <c r="D537" s="2042"/>
      <c r="E537" s="2042"/>
      <c r="F537" s="2042"/>
      <c r="G537" s="2042"/>
      <c r="H537" s="2042"/>
      <c r="I537" s="2042"/>
      <c r="J537" s="2042"/>
      <c r="K537" s="2042"/>
      <c r="L537" s="2042"/>
      <c r="M537" s="2042"/>
    </row>
    <row r="538" spans="1:13" ht="13.5" customHeight="1" x14ac:dyDescent="0.2">
      <c r="A538" s="2042"/>
      <c r="B538" s="2042"/>
      <c r="C538" s="2042"/>
      <c r="D538" s="2042"/>
      <c r="E538" s="2042"/>
      <c r="F538" s="2042"/>
      <c r="G538" s="2042"/>
      <c r="H538" s="2042"/>
      <c r="I538" s="2042"/>
      <c r="J538" s="2042"/>
      <c r="K538" s="2042"/>
      <c r="L538" s="2042"/>
      <c r="M538" s="2042"/>
    </row>
    <row r="539" spans="1:13" ht="13.5" customHeight="1" x14ac:dyDescent="0.2">
      <c r="A539" s="2042"/>
      <c r="B539" s="2042"/>
      <c r="C539" s="2042"/>
      <c r="D539" s="2042"/>
      <c r="E539" s="2042"/>
      <c r="F539" s="2042"/>
      <c r="G539" s="2042"/>
      <c r="H539" s="2042"/>
      <c r="I539" s="2042"/>
      <c r="J539" s="2042"/>
      <c r="K539" s="2042"/>
      <c r="L539" s="2042"/>
      <c r="M539" s="2042"/>
    </row>
    <row r="540" spans="1:13" ht="13.5" customHeight="1" x14ac:dyDescent="0.2">
      <c r="A540" s="2041"/>
      <c r="B540" s="2041"/>
      <c r="C540" s="2041"/>
      <c r="D540" s="2041"/>
      <c r="E540" s="2041"/>
      <c r="F540" s="2041"/>
      <c r="G540" s="2041"/>
      <c r="H540" s="2041"/>
      <c r="I540" s="2041"/>
      <c r="J540" s="2041"/>
      <c r="K540" s="2041"/>
      <c r="L540" s="2041"/>
      <c r="M540" s="2041"/>
    </row>
    <row r="541" spans="1:13" ht="13.5" customHeight="1" x14ac:dyDescent="0.2">
      <c r="A541" s="2041"/>
      <c r="B541" s="2041"/>
      <c r="C541" s="2041"/>
      <c r="D541" s="2041"/>
      <c r="E541" s="2041"/>
      <c r="F541" s="2041"/>
      <c r="G541" s="2041"/>
      <c r="H541" s="2041"/>
      <c r="I541" s="2041"/>
      <c r="J541" s="2041"/>
      <c r="K541" s="2041"/>
      <c r="L541" s="2041"/>
      <c r="M541" s="2041"/>
    </row>
    <row r="542" spans="1:13" ht="13.5" customHeight="1" x14ac:dyDescent="0.2">
      <c r="A542" s="2042"/>
      <c r="B542" s="2042"/>
      <c r="C542" s="2042"/>
      <c r="D542" s="2042"/>
      <c r="E542" s="2042"/>
      <c r="F542" s="2042"/>
      <c r="G542" s="2042"/>
      <c r="H542" s="2042"/>
      <c r="I542" s="2042"/>
      <c r="J542" s="2042"/>
      <c r="K542" s="2042"/>
      <c r="L542" s="2042"/>
      <c r="M542" s="2042"/>
    </row>
    <row r="543" spans="1:13" ht="13.5" customHeight="1" x14ac:dyDescent="0.2">
      <c r="A543" s="2042"/>
      <c r="B543" s="2042"/>
      <c r="C543" s="2042"/>
      <c r="D543" s="2042"/>
      <c r="E543" s="2042"/>
      <c r="F543" s="2042"/>
      <c r="G543" s="2042"/>
      <c r="H543" s="2042"/>
      <c r="I543" s="2042"/>
      <c r="J543" s="2042"/>
      <c r="K543" s="2042"/>
      <c r="L543" s="2042"/>
      <c r="M543" s="2042"/>
    </row>
    <row r="544" spans="1:13" ht="13.5" customHeight="1" x14ac:dyDescent="0.2">
      <c r="A544" s="2041"/>
      <c r="B544" s="2041"/>
      <c r="C544" s="2041"/>
      <c r="D544" s="2041"/>
      <c r="E544" s="2041"/>
      <c r="F544" s="2041"/>
      <c r="G544" s="2041"/>
      <c r="H544" s="2041"/>
      <c r="I544" s="2041"/>
      <c r="J544" s="2041"/>
      <c r="K544" s="2041"/>
      <c r="L544" s="2041"/>
      <c r="M544" s="2041"/>
    </row>
    <row r="545" spans="1:13" ht="13.5" customHeight="1" x14ac:dyDescent="0.2">
      <c r="A545" s="2041"/>
      <c r="B545" s="2041"/>
      <c r="C545" s="2041"/>
      <c r="D545" s="2041"/>
      <c r="E545" s="2041"/>
      <c r="F545" s="2041"/>
      <c r="G545" s="2041"/>
      <c r="H545" s="2041"/>
      <c r="I545" s="2041"/>
      <c r="J545" s="2041"/>
      <c r="K545" s="2041"/>
      <c r="L545" s="2041"/>
      <c r="M545" s="2041"/>
    </row>
    <row r="546" spans="1:13" ht="13.5" customHeight="1" x14ac:dyDescent="0.2">
      <c r="A546" s="2041"/>
      <c r="B546" s="2041"/>
      <c r="C546" s="2041"/>
      <c r="D546" s="2041"/>
      <c r="E546" s="2041"/>
      <c r="F546" s="2041"/>
      <c r="G546" s="2041"/>
      <c r="H546" s="2041"/>
      <c r="I546" s="2041"/>
      <c r="J546" s="2041"/>
      <c r="K546" s="2041"/>
      <c r="L546" s="2041"/>
      <c r="M546" s="2041"/>
    </row>
    <row r="547" spans="1:13" ht="13.5" customHeight="1" x14ac:dyDescent="0.2">
      <c r="A547" s="2042"/>
      <c r="B547" s="2042"/>
      <c r="C547" s="2042"/>
      <c r="D547" s="2042"/>
      <c r="E547" s="2042"/>
      <c r="F547" s="2042"/>
      <c r="G547" s="2042"/>
      <c r="H547" s="2042"/>
      <c r="I547" s="2042"/>
      <c r="J547" s="2042"/>
      <c r="K547" s="2042"/>
      <c r="L547" s="2042"/>
      <c r="M547" s="2042"/>
    </row>
  </sheetData>
  <mergeCells count="561">
    <mergeCell ref="E420:H420"/>
    <mergeCell ref="F422:H422"/>
    <mergeCell ref="E437:H437"/>
    <mergeCell ref="A439:D439"/>
    <mergeCell ref="E439:H439"/>
    <mergeCell ref="A441:D441"/>
    <mergeCell ref="E441:H441"/>
    <mergeCell ref="F414:H414"/>
    <mergeCell ref="A416:D416"/>
    <mergeCell ref="E416:H416"/>
    <mergeCell ref="A418:D418"/>
    <mergeCell ref="E418:H418"/>
    <mergeCell ref="A443:D443"/>
    <mergeCell ref="E443:H443"/>
    <mergeCell ref="A445:D445"/>
    <mergeCell ref="E445:H445"/>
    <mergeCell ref="E511:H511"/>
    <mergeCell ref="E513:H513"/>
    <mergeCell ref="E515:H515"/>
    <mergeCell ref="E517:H517"/>
    <mergeCell ref="F518:H518"/>
    <mergeCell ref="G474:H474"/>
    <mergeCell ref="F476:H476"/>
    <mergeCell ref="A477:D477"/>
    <mergeCell ref="G483:H483"/>
    <mergeCell ref="F485:H485"/>
    <mergeCell ref="A499:D499"/>
    <mergeCell ref="A447:D447"/>
    <mergeCell ref="E447:H447"/>
    <mergeCell ref="F489:H489"/>
    <mergeCell ref="A482:D482"/>
    <mergeCell ref="F482:H482"/>
    <mergeCell ref="A484:D484"/>
    <mergeCell ref="A475:D475"/>
    <mergeCell ref="F478:H478"/>
    <mergeCell ref="A480:D480"/>
    <mergeCell ref="O422:R422"/>
    <mergeCell ref="F423:H423"/>
    <mergeCell ref="F424:H424"/>
    <mergeCell ref="F425:H425"/>
    <mergeCell ref="E427:H427"/>
    <mergeCell ref="E429:H429"/>
    <mergeCell ref="E431:H431"/>
    <mergeCell ref="E433:H433"/>
    <mergeCell ref="E435:H435"/>
    <mergeCell ref="F480:H480"/>
    <mergeCell ref="A528:D528"/>
    <mergeCell ref="E528:H528"/>
    <mergeCell ref="A486:D486"/>
    <mergeCell ref="F519:H519"/>
    <mergeCell ref="F520:H520"/>
    <mergeCell ref="F521:H521"/>
    <mergeCell ref="F522:H522"/>
    <mergeCell ref="F523:H523"/>
    <mergeCell ref="F524:H524"/>
    <mergeCell ref="F525:H525"/>
    <mergeCell ref="F526:H526"/>
    <mergeCell ref="I409:I410"/>
    <mergeCell ref="A411:D411"/>
    <mergeCell ref="F411:H411"/>
    <mergeCell ref="E413:H413"/>
    <mergeCell ref="G398:H398"/>
    <mergeCell ref="A400:D400"/>
    <mergeCell ref="F400:H400"/>
    <mergeCell ref="G401:H401"/>
    <mergeCell ref="G402:H402"/>
    <mergeCell ref="A403:D403"/>
    <mergeCell ref="E403:H403"/>
    <mergeCell ref="A404:D404"/>
    <mergeCell ref="F404:H404"/>
    <mergeCell ref="G405:H405"/>
    <mergeCell ref="A407:D407"/>
    <mergeCell ref="F407:H407"/>
    <mergeCell ref="A409:D409"/>
    <mergeCell ref="F409:H409"/>
    <mergeCell ref="A393:D393"/>
    <mergeCell ref="F393:H393"/>
    <mergeCell ref="M393:M394"/>
    <mergeCell ref="A395:D395"/>
    <mergeCell ref="F395:H395"/>
    <mergeCell ref="A397:D397"/>
    <mergeCell ref="F397:H397"/>
    <mergeCell ref="G382:H382"/>
    <mergeCell ref="A383:D383"/>
    <mergeCell ref="E383:H383"/>
    <mergeCell ref="A385:D385"/>
    <mergeCell ref="E385:H385"/>
    <mergeCell ref="A387:D387"/>
    <mergeCell ref="E387:H387"/>
    <mergeCell ref="I387:I388"/>
    <mergeCell ref="A389:D389"/>
    <mergeCell ref="E389:H389"/>
    <mergeCell ref="A391:D391"/>
    <mergeCell ref="F391:H391"/>
    <mergeCell ref="G374:H374"/>
    <mergeCell ref="G375:H375"/>
    <mergeCell ref="A376:D376"/>
    <mergeCell ref="E376:H376"/>
    <mergeCell ref="A377:D377"/>
    <mergeCell ref="E377:H377"/>
    <mergeCell ref="I377:I380"/>
    <mergeCell ref="G379:H379"/>
    <mergeCell ref="G381:H381"/>
    <mergeCell ref="A367:D367"/>
    <mergeCell ref="E367:H367"/>
    <mergeCell ref="I367:I370"/>
    <mergeCell ref="E368:H368"/>
    <mergeCell ref="G369:H369"/>
    <mergeCell ref="G370:H370"/>
    <mergeCell ref="A372:D372"/>
    <mergeCell ref="E372:H372"/>
    <mergeCell ref="I372:I373"/>
    <mergeCell ref="M360:M362"/>
    <mergeCell ref="A361:D361"/>
    <mergeCell ref="E361:H361"/>
    <mergeCell ref="F362:H362"/>
    <mergeCell ref="A363:D363"/>
    <mergeCell ref="E363:H363"/>
    <mergeCell ref="I363:I364"/>
    <mergeCell ref="G365:H365"/>
    <mergeCell ref="G366:H366"/>
    <mergeCell ref="G348:H348"/>
    <mergeCell ref="E350:H350"/>
    <mergeCell ref="I350:I351"/>
    <mergeCell ref="E352:H352"/>
    <mergeCell ref="I352:I354"/>
    <mergeCell ref="G354:H354"/>
    <mergeCell ref="E356:H356"/>
    <mergeCell ref="E358:H358"/>
    <mergeCell ref="A360:D360"/>
    <mergeCell ref="E360:H360"/>
    <mergeCell ref="I360:I361"/>
    <mergeCell ref="F337:H337"/>
    <mergeCell ref="F339:H339"/>
    <mergeCell ref="E341:H341"/>
    <mergeCell ref="A343:D343"/>
    <mergeCell ref="E343:H343"/>
    <mergeCell ref="M343:M347"/>
    <mergeCell ref="G344:H344"/>
    <mergeCell ref="G345:H345"/>
    <mergeCell ref="G347:H347"/>
    <mergeCell ref="I280:I281"/>
    <mergeCell ref="A281:D281"/>
    <mergeCell ref="F281:H281"/>
    <mergeCell ref="A282:D282"/>
    <mergeCell ref="F282:H282"/>
    <mergeCell ref="F283:H283"/>
    <mergeCell ref="A284:D284"/>
    <mergeCell ref="F284:H284"/>
    <mergeCell ref="F285:H285"/>
    <mergeCell ref="M252:M253"/>
    <mergeCell ref="E254:H254"/>
    <mergeCell ref="E256:H256"/>
    <mergeCell ref="M256:M257"/>
    <mergeCell ref="G257:H257"/>
    <mergeCell ref="G258:H258"/>
    <mergeCell ref="G259:H259"/>
    <mergeCell ref="G260:H260"/>
    <mergeCell ref="G261:H261"/>
    <mergeCell ref="F241:H241"/>
    <mergeCell ref="F242:H242"/>
    <mergeCell ref="F243:H243"/>
    <mergeCell ref="F244:H244"/>
    <mergeCell ref="F245:H245"/>
    <mergeCell ref="G246:H246"/>
    <mergeCell ref="E248:H248"/>
    <mergeCell ref="A252:D253"/>
    <mergeCell ref="E252:H252"/>
    <mergeCell ref="E230:H230"/>
    <mergeCell ref="E232:H232"/>
    <mergeCell ref="E234:H234"/>
    <mergeCell ref="E236:H236"/>
    <mergeCell ref="E240:H240"/>
    <mergeCell ref="A230:D230"/>
    <mergeCell ref="A236:D236"/>
    <mergeCell ref="D6:G6"/>
    <mergeCell ref="H6:L6"/>
    <mergeCell ref="D7:G7"/>
    <mergeCell ref="H7:L7"/>
    <mergeCell ref="D8:G8"/>
    <mergeCell ref="H8:L8"/>
    <mergeCell ref="A21:D21"/>
    <mergeCell ref="G21:H21"/>
    <mergeCell ref="B22:D22"/>
    <mergeCell ref="E22:H22"/>
    <mergeCell ref="B27:D27"/>
    <mergeCell ref="E27:H27"/>
    <mergeCell ref="B28:D28"/>
    <mergeCell ref="E28:H28"/>
    <mergeCell ref="G29:H29"/>
    <mergeCell ref="B30:D30"/>
    <mergeCell ref="E30:H30"/>
    <mergeCell ref="D3:G3"/>
    <mergeCell ref="H3:L3"/>
    <mergeCell ref="D4:G4"/>
    <mergeCell ref="H4:L4"/>
    <mergeCell ref="D5:G5"/>
    <mergeCell ref="H5:L5"/>
    <mergeCell ref="A10:D11"/>
    <mergeCell ref="E10:H11"/>
    <mergeCell ref="I10:I11"/>
    <mergeCell ref="J10:L10"/>
    <mergeCell ref="M10:M11"/>
    <mergeCell ref="A13:D13"/>
    <mergeCell ref="E13:H14"/>
    <mergeCell ref="M13:M15"/>
    <mergeCell ref="B14:D14"/>
    <mergeCell ref="B15:D15"/>
    <mergeCell ref="E19:H19"/>
    <mergeCell ref="A20:D20"/>
    <mergeCell ref="F20:H20"/>
    <mergeCell ref="G15:H15"/>
    <mergeCell ref="B16:D16"/>
    <mergeCell ref="G16:H16"/>
    <mergeCell ref="B17:D17"/>
    <mergeCell ref="G17:H17"/>
    <mergeCell ref="B18:D18"/>
    <mergeCell ref="G18:H18"/>
    <mergeCell ref="I13:I14"/>
    <mergeCell ref="B23:D23"/>
    <mergeCell ref="F23:H23"/>
    <mergeCell ref="A24:D24"/>
    <mergeCell ref="B25:D26"/>
    <mergeCell ref="E25:H25"/>
    <mergeCell ref="G26:H26"/>
    <mergeCell ref="I36:I37"/>
    <mergeCell ref="F37:H37"/>
    <mergeCell ref="F38:H38"/>
    <mergeCell ref="I30:I31"/>
    <mergeCell ref="B31:D31"/>
    <mergeCell ref="F31:H31"/>
    <mergeCell ref="F32:H32"/>
    <mergeCell ref="B33:D33"/>
    <mergeCell ref="E33:H33"/>
    <mergeCell ref="F39:H39"/>
    <mergeCell ref="F40:H40"/>
    <mergeCell ref="F41:H41"/>
    <mergeCell ref="F42:H42"/>
    <mergeCell ref="B43:D43"/>
    <mergeCell ref="F43:H43"/>
    <mergeCell ref="F34:H34"/>
    <mergeCell ref="F35:H35"/>
    <mergeCell ref="B36:D38"/>
    <mergeCell ref="E36:H36"/>
    <mergeCell ref="F64:H64"/>
    <mergeCell ref="A66:D66"/>
    <mergeCell ref="E66:H66"/>
    <mergeCell ref="A69:D69"/>
    <mergeCell ref="E69:H69"/>
    <mergeCell ref="M69:M70"/>
    <mergeCell ref="A70:D70"/>
    <mergeCell ref="G70:H70"/>
    <mergeCell ref="F44:H44"/>
    <mergeCell ref="B45:D46"/>
    <mergeCell ref="E45:H45"/>
    <mergeCell ref="F46:H46"/>
    <mergeCell ref="F47:H47"/>
    <mergeCell ref="A49:D49"/>
    <mergeCell ref="E49:H49"/>
    <mergeCell ref="E80:H80"/>
    <mergeCell ref="A84:D84"/>
    <mergeCell ref="E84:H84"/>
    <mergeCell ref="A88:D88"/>
    <mergeCell ref="E88:H88"/>
    <mergeCell ref="A74:D74"/>
    <mergeCell ref="E74:H74"/>
    <mergeCell ref="M74:M76"/>
    <mergeCell ref="A76:D76"/>
    <mergeCell ref="E76:H76"/>
    <mergeCell ref="A78:D78"/>
    <mergeCell ref="E78:H78"/>
    <mergeCell ref="I121:I124"/>
    <mergeCell ref="A122:D122"/>
    <mergeCell ref="F122:H122"/>
    <mergeCell ref="F123:H123"/>
    <mergeCell ref="A124:D124"/>
    <mergeCell ref="F124:H124"/>
    <mergeCell ref="A100:D100"/>
    <mergeCell ref="G100:H100"/>
    <mergeCell ref="G106:H106"/>
    <mergeCell ref="A108:D108"/>
    <mergeCell ref="E108:H108"/>
    <mergeCell ref="I108:I109"/>
    <mergeCell ref="F114:H114"/>
    <mergeCell ref="E115:H115"/>
    <mergeCell ref="I115:I116"/>
    <mergeCell ref="F116:H116"/>
    <mergeCell ref="F117:H117"/>
    <mergeCell ref="I117:I118"/>
    <mergeCell ref="F118:H118"/>
    <mergeCell ref="F119:H119"/>
    <mergeCell ref="A125:D125"/>
    <mergeCell ref="F125:H125"/>
    <mergeCell ref="A126:D126"/>
    <mergeCell ref="F126:H126"/>
    <mergeCell ref="F127:H127"/>
    <mergeCell ref="A129:D129"/>
    <mergeCell ref="E129:H129"/>
    <mergeCell ref="A121:D121"/>
    <mergeCell ref="E121:H121"/>
    <mergeCell ref="I129:I130"/>
    <mergeCell ref="E131:H131"/>
    <mergeCell ref="E133:H133"/>
    <mergeCell ref="E135:H135"/>
    <mergeCell ref="E137:H137"/>
    <mergeCell ref="A139:D141"/>
    <mergeCell ref="E139:H139"/>
    <mergeCell ref="I139:I140"/>
    <mergeCell ref="E141:H141"/>
    <mergeCell ref="F149:H149"/>
    <mergeCell ref="F150:H150"/>
    <mergeCell ref="A226:D226"/>
    <mergeCell ref="E226:H226"/>
    <mergeCell ref="E228:H228"/>
    <mergeCell ref="A263:D263"/>
    <mergeCell ref="E263:H263"/>
    <mergeCell ref="E143:H143"/>
    <mergeCell ref="E144:H144"/>
    <mergeCell ref="F145:H145"/>
    <mergeCell ref="F146:H146"/>
    <mergeCell ref="F147:H147"/>
    <mergeCell ref="F148:H148"/>
    <mergeCell ref="A157:D158"/>
    <mergeCell ref="F157:H157"/>
    <mergeCell ref="A159:D159"/>
    <mergeCell ref="F159:H159"/>
    <mergeCell ref="A160:D160"/>
    <mergeCell ref="E160:H160"/>
    <mergeCell ref="A161:D161"/>
    <mergeCell ref="F161:H161"/>
    <mergeCell ref="A163:D163"/>
    <mergeCell ref="F163:H163"/>
    <mergeCell ref="G164:H164"/>
    <mergeCell ref="G269:H269"/>
    <mergeCell ref="A270:D270"/>
    <mergeCell ref="A271:D271"/>
    <mergeCell ref="M263:M265"/>
    <mergeCell ref="A264:D264"/>
    <mergeCell ref="E265:H265"/>
    <mergeCell ref="A266:D266"/>
    <mergeCell ref="G266:H266"/>
    <mergeCell ref="A267:D267"/>
    <mergeCell ref="G267:H267"/>
    <mergeCell ref="A268:D268"/>
    <mergeCell ref="G268:H268"/>
    <mergeCell ref="A269:D269"/>
    <mergeCell ref="F323:H323"/>
    <mergeCell ref="F324:H324"/>
    <mergeCell ref="F326:H326"/>
    <mergeCell ref="F327:H329"/>
    <mergeCell ref="F330:H330"/>
    <mergeCell ref="F331:H331"/>
    <mergeCell ref="E333:H333"/>
    <mergeCell ref="F335:H335"/>
    <mergeCell ref="A277:D277"/>
    <mergeCell ref="G277:H277"/>
    <mergeCell ref="A292:D292"/>
    <mergeCell ref="E292:H292"/>
    <mergeCell ref="E294:H294"/>
    <mergeCell ref="G295:H295"/>
    <mergeCell ref="A280:D280"/>
    <mergeCell ref="F280:H280"/>
    <mergeCell ref="A286:D286"/>
    <mergeCell ref="F286:H286"/>
    <mergeCell ref="A287:D287"/>
    <mergeCell ref="F287:H287"/>
    <mergeCell ref="F288:H288"/>
    <mergeCell ref="A289:D289"/>
    <mergeCell ref="F289:H289"/>
    <mergeCell ref="G290:H290"/>
    <mergeCell ref="F315:H315"/>
    <mergeCell ref="G316:H316"/>
    <mergeCell ref="G317:H317"/>
    <mergeCell ref="A303:D303"/>
    <mergeCell ref="E303:H303"/>
    <mergeCell ref="E305:H305"/>
    <mergeCell ref="A307:D307"/>
    <mergeCell ref="E307:H307"/>
    <mergeCell ref="A319:D319"/>
    <mergeCell ref="E312:H312"/>
    <mergeCell ref="E309:H309"/>
    <mergeCell ref="G310:H310"/>
    <mergeCell ref="E314:H314"/>
    <mergeCell ref="L454:L455"/>
    <mergeCell ref="A456:D456"/>
    <mergeCell ref="E456:H456"/>
    <mergeCell ref="A458:D458"/>
    <mergeCell ref="E458:H458"/>
    <mergeCell ref="I449:I454"/>
    <mergeCell ref="A454:D454"/>
    <mergeCell ref="E454:H454"/>
    <mergeCell ref="M449:M451"/>
    <mergeCell ref="A450:D450"/>
    <mergeCell ref="F450:H450"/>
    <mergeCell ref="A451:D451"/>
    <mergeCell ref="F451:H451"/>
    <mergeCell ref="A452:D452"/>
    <mergeCell ref="F452:H452"/>
    <mergeCell ref="A449:D449"/>
    <mergeCell ref="E449:H449"/>
    <mergeCell ref="A460:D460"/>
    <mergeCell ref="F460:H460"/>
    <mergeCell ref="A461:D461"/>
    <mergeCell ref="G461:H461"/>
    <mergeCell ref="G462:H462"/>
    <mergeCell ref="A463:D463"/>
    <mergeCell ref="G463:H463"/>
    <mergeCell ref="J454:J455"/>
    <mergeCell ref="K454:K455"/>
    <mergeCell ref="A469:D469"/>
    <mergeCell ref="F469:H469"/>
    <mergeCell ref="A471:D471"/>
    <mergeCell ref="F471:H471"/>
    <mergeCell ref="F473:H473"/>
    <mergeCell ref="G464:H464"/>
    <mergeCell ref="A465:D465"/>
    <mergeCell ref="G465:H465"/>
    <mergeCell ref="G466:H466"/>
    <mergeCell ref="A467:D467"/>
    <mergeCell ref="G467:H467"/>
    <mergeCell ref="A533:M533"/>
    <mergeCell ref="A534:M534"/>
    <mergeCell ref="A535:M535"/>
    <mergeCell ref="A536:M536"/>
    <mergeCell ref="A537:M537"/>
    <mergeCell ref="A487:D487"/>
    <mergeCell ref="A497:D497"/>
    <mergeCell ref="F491:H491"/>
    <mergeCell ref="M491:M492"/>
    <mergeCell ref="G492:H492"/>
    <mergeCell ref="E494:H494"/>
    <mergeCell ref="A496:D496"/>
    <mergeCell ref="E496:H496"/>
    <mergeCell ref="G497:H497"/>
    <mergeCell ref="E499:H499"/>
    <mergeCell ref="F501:H501"/>
    <mergeCell ref="G502:H502"/>
    <mergeCell ref="E504:H504"/>
    <mergeCell ref="F505:H505"/>
    <mergeCell ref="E507:H507"/>
    <mergeCell ref="E509:H509"/>
    <mergeCell ref="F487:H487"/>
    <mergeCell ref="E529:H529"/>
    <mergeCell ref="A489:D489"/>
    <mergeCell ref="A544:M544"/>
    <mergeCell ref="A545:M545"/>
    <mergeCell ref="A546:M546"/>
    <mergeCell ref="A547:M547"/>
    <mergeCell ref="A538:M538"/>
    <mergeCell ref="A539:M539"/>
    <mergeCell ref="A540:M540"/>
    <mergeCell ref="A541:M541"/>
    <mergeCell ref="A542:M542"/>
    <mergeCell ref="A543:M543"/>
    <mergeCell ref="A72:D72"/>
    <mergeCell ref="E72:H72"/>
    <mergeCell ref="E82:H82"/>
    <mergeCell ref="A86:D86"/>
    <mergeCell ref="E86:H86"/>
    <mergeCell ref="E110:H110"/>
    <mergeCell ref="I110:I113"/>
    <mergeCell ref="F111:H111"/>
    <mergeCell ref="F112:H112"/>
    <mergeCell ref="F113:H113"/>
    <mergeCell ref="G95:H95"/>
    <mergeCell ref="G96:H96"/>
    <mergeCell ref="A97:D97"/>
    <mergeCell ref="G97:H97"/>
    <mergeCell ref="G98:H98"/>
    <mergeCell ref="G99:H99"/>
    <mergeCell ref="A90:D90"/>
    <mergeCell ref="E90:H90"/>
    <mergeCell ref="I90:I91"/>
    <mergeCell ref="A92:D92"/>
    <mergeCell ref="E92:H92"/>
    <mergeCell ref="A94:D94"/>
    <mergeCell ref="E94:H94"/>
    <mergeCell ref="A80:D80"/>
    <mergeCell ref="A166:D166"/>
    <mergeCell ref="F166:H166"/>
    <mergeCell ref="G167:H167"/>
    <mergeCell ref="A169:D169"/>
    <mergeCell ref="F169:H169"/>
    <mergeCell ref="A170:D170"/>
    <mergeCell ref="E170:H170"/>
    <mergeCell ref="A171:D171"/>
    <mergeCell ref="F171:H171"/>
    <mergeCell ref="A173:D173"/>
    <mergeCell ref="F173:H173"/>
    <mergeCell ref="A175:D175"/>
    <mergeCell ref="F175:H175"/>
    <mergeCell ref="A177:D177"/>
    <mergeCell ref="F177:H177"/>
    <mergeCell ref="A178:D178"/>
    <mergeCell ref="E178:H178"/>
    <mergeCell ref="A179:D179"/>
    <mergeCell ref="F179:H179"/>
    <mergeCell ref="A181:D181"/>
    <mergeCell ref="F181:H181"/>
    <mergeCell ref="A182:D182"/>
    <mergeCell ref="E182:H182"/>
    <mergeCell ref="A183:D183"/>
    <mergeCell ref="F183:H183"/>
    <mergeCell ref="A185:D185"/>
    <mergeCell ref="F185:H185"/>
    <mergeCell ref="M185:M186"/>
    <mergeCell ref="A186:D186"/>
    <mergeCell ref="G186:H186"/>
    <mergeCell ref="G187:H187"/>
    <mergeCell ref="A188:D188"/>
    <mergeCell ref="G188:H188"/>
    <mergeCell ref="G189:H189"/>
    <mergeCell ref="A190:D190"/>
    <mergeCell ref="G190:H190"/>
    <mergeCell ref="G191:H191"/>
    <mergeCell ref="A192:D192"/>
    <mergeCell ref="G192:H192"/>
    <mergeCell ref="A194:D194"/>
    <mergeCell ref="F194:H194"/>
    <mergeCell ref="A198:D198"/>
    <mergeCell ref="F198:H198"/>
    <mergeCell ref="E200:H200"/>
    <mergeCell ref="I200:I201"/>
    <mergeCell ref="E202:H202"/>
    <mergeCell ref="E204:H204"/>
    <mergeCell ref="E206:H206"/>
    <mergeCell ref="A196:D196"/>
    <mergeCell ref="E196:H196"/>
    <mergeCell ref="A272:D272"/>
    <mergeCell ref="A274:D274"/>
    <mergeCell ref="E274:H274"/>
    <mergeCell ref="A275:D275"/>
    <mergeCell ref="G275:H275"/>
    <mergeCell ref="A276:D276"/>
    <mergeCell ref="G276:H276"/>
    <mergeCell ref="A279:D279"/>
    <mergeCell ref="E279:H279"/>
    <mergeCell ref="A238:D238"/>
    <mergeCell ref="E238:H238"/>
    <mergeCell ref="E250:H250"/>
    <mergeCell ref="M407:M408"/>
    <mergeCell ref="G223:H223"/>
    <mergeCell ref="G224:H224"/>
    <mergeCell ref="A208:D208"/>
    <mergeCell ref="E208:H208"/>
    <mergeCell ref="E210:H210"/>
    <mergeCell ref="E212:H212"/>
    <mergeCell ref="E214:H214"/>
    <mergeCell ref="E216:H216"/>
    <mergeCell ref="E218:H218"/>
    <mergeCell ref="E220:H220"/>
    <mergeCell ref="E222:H222"/>
    <mergeCell ref="G296:H296"/>
    <mergeCell ref="G297:H297"/>
    <mergeCell ref="A299:D299"/>
    <mergeCell ref="E299:H299"/>
    <mergeCell ref="A301:D301"/>
    <mergeCell ref="E301:H301"/>
    <mergeCell ref="E319:H319"/>
    <mergeCell ref="F321:H321"/>
    <mergeCell ref="F322:H322"/>
  </mergeCells>
  <phoneticPr fontId="3"/>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13" manualBreakCount="13">
    <brk id="29" max="12" man="1"/>
    <brk id="47" max="12" man="1"/>
    <brk id="83" max="12" man="1"/>
    <brk id="114" max="12" man="1"/>
    <brk id="138" max="12" man="1"/>
    <brk id="170" max="12" man="1"/>
    <brk id="199" max="12" man="1"/>
    <brk id="225" max="12" man="1"/>
    <brk id="278" max="12" man="1"/>
    <brk id="311" max="12" man="1"/>
    <brk id="342" max="12" man="1"/>
    <brk id="442" max="12" man="1"/>
    <brk id="47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43</vt:i4>
      </vt:variant>
    </vt:vector>
  </HeadingPairs>
  <TitlesOfParts>
    <vt:vector size="66" baseType="lpstr">
      <vt:lpstr>表紙</vt:lpstr>
      <vt:lpstr>添付書類一覧</vt:lpstr>
      <vt:lpstr>1-1入所者の状況</vt:lpstr>
      <vt:lpstr>1-2行動障害を有する入所者</vt:lpstr>
      <vt:lpstr>1-3平均入所者数</vt:lpstr>
      <vt:lpstr>1-4入退所の状況</vt:lpstr>
      <vt:lpstr>2苦情・事故</vt:lpstr>
      <vt:lpstr>3利用料</vt:lpstr>
      <vt:lpstr>利用料（記載例）</vt:lpstr>
      <vt:lpstr>4給付体制</vt:lpstr>
      <vt:lpstr>5自己点検（医療院）</vt:lpstr>
      <vt:lpstr>5自己点検（短期）</vt:lpstr>
      <vt:lpstr>5特別診療費</vt:lpstr>
      <vt:lpstr>6-1勤務表（従来型）</vt:lpstr>
      <vt:lpstr>6-1勤務表（ユニット型）</vt:lpstr>
      <vt:lpstr>6-2シフト記号表（従来型・ユニット型共通）</vt:lpstr>
      <vt:lpstr>【記載例】（従来型）</vt:lpstr>
      <vt:lpstr>【記載例】シフト記号表（勤務時間帯）</vt:lpstr>
      <vt:lpstr>（従来型）記入方法</vt:lpstr>
      <vt:lpstr>（ユニット型）記入方法</vt:lpstr>
      <vt:lpstr>プルダウン・リスト（従来型・ユニット型共通）</vt:lpstr>
      <vt:lpstr>7運営状況</vt:lpstr>
      <vt:lpstr>基準自己点検</vt:lpstr>
      <vt:lpstr>'6-2シフト記号表（従来型・ユニット型共通）'!【記載例】シフト記号</vt:lpstr>
      <vt:lpstr>【記載例】シフト記号</vt:lpstr>
      <vt:lpstr>'6-2シフト記号表（従来型・ユニット型共通）'!【記載例】シフト記号表</vt:lpstr>
      <vt:lpstr>【記載例】シフト記号表</vt:lpstr>
      <vt:lpstr>'（ユニット型）記入方法'!Print_Area</vt:lpstr>
      <vt:lpstr>'（従来型）記入方法'!Print_Area</vt:lpstr>
      <vt:lpstr>'【記載例】（従来型）'!Print_Area</vt:lpstr>
      <vt:lpstr>'【記載例】シフト記号表（勤務時間帯）'!Print_Area</vt:lpstr>
      <vt:lpstr>'1-2行動障害を有する入所者'!Print_Area</vt:lpstr>
      <vt:lpstr>'1-3平均入所者数'!Print_Area</vt:lpstr>
      <vt:lpstr>'2苦情・事故'!Print_Area</vt:lpstr>
      <vt:lpstr>'3利用料'!Print_Area</vt:lpstr>
      <vt:lpstr>'4給付体制'!Print_Area</vt:lpstr>
      <vt:lpstr>'5自己点検（医療院）'!Print_Area</vt:lpstr>
      <vt:lpstr>'5特別診療費'!Print_Area</vt:lpstr>
      <vt:lpstr>'6-1勤務表（ユニット型）'!Print_Area</vt:lpstr>
      <vt:lpstr>'6-1勤務表（従来型）'!Print_Area</vt:lpstr>
      <vt:lpstr>'6-2シフト記号表（従来型・ユニット型共通）'!Print_Area</vt:lpstr>
      <vt:lpstr>基準自己点検!Print_Area</vt:lpstr>
      <vt:lpstr>'利用料（記載例）'!Print_Area</vt:lpstr>
      <vt:lpstr>'【記載例】（従来型）'!Print_Titles</vt:lpstr>
      <vt:lpstr>'5自己点検（医療院）'!Print_Titles</vt:lpstr>
      <vt:lpstr>'5自己点検（短期）'!Print_Titles</vt:lpstr>
      <vt:lpstr>'5特別診療費'!Print_Titles</vt:lpstr>
      <vt:lpstr>'6-1勤務表（ユニット型）'!Print_Titles</vt:lpstr>
      <vt:lpstr>'6-1勤務表（従来型）'!Print_Titles</vt:lpstr>
      <vt:lpstr>基準自己点検!Print_Titles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2024-05-27T02:27:22Z</cp:lastPrinted>
  <dcterms:created xsi:type="dcterms:W3CDTF">2006-05-08T10:56:33Z</dcterms:created>
  <dcterms:modified xsi:type="dcterms:W3CDTF">2024-05-27T02:27:35Z</dcterms:modified>
  <cp:category/>
  <cp:contentStatus/>
</cp:coreProperties>
</file>